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harts/chart14.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codeName="ThisWorkbook"/>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2789AE30-7AFB-4744-BF60-81C6DF30F8AC}" xr6:coauthVersionLast="47" xr6:coauthVersionMax="47" xr10:uidLastSave="{00000000-0000-0000-0000-000000000000}"/>
  <bookViews>
    <workbookView xWindow="3348" yWindow="3348" windowWidth="17280" windowHeight="8880" tabRatio="700" firstSheet="2" activeTab="2"/>
  </bookViews>
  <sheets>
    <sheet name="Module1" sheetId="2" state="veryHidden" r:id=""/>
    <sheet name="READ ME FIRST" sheetId="3" r:id="rId1"/>
    <sheet name="DATA PLOTS" sheetId="4" r:id="rId2"/>
    <sheet name="Disp vs LOA" sheetId="5" r:id="rId3"/>
    <sheet name="OPTIMAL VALUES" sheetId="7" r:id="rId4"/>
    <sheet name="DATA BASE" sheetId="6" r:id="rId5"/>
    <sheet name="INPUTS" sheetId="1" r:id="rId6"/>
  </sheets>
  <definedNames>
    <definedName name="_xlnm._FilterDatabase" localSheetId="5" hidden="1">'DATA BASE'!$A$7:$AC$1257</definedName>
    <definedName name="cursource" localSheetId="5" hidden="1">#N/A</definedName>
    <definedName name="_xlnm.Database">'DATA BASE'!$A$7:$AC$1282</definedName>
    <definedName name="int_ext_sel" localSheetId="5" hidden="1">1</definedName>
    <definedName name="_xlnm.Print_Area" localSheetId="6">INPUTS!$A$1:$N$56</definedName>
    <definedName name="_xlnm.Print_Area" localSheetId="4">'OPTIMAL VALUES'!$A$3:$P$40</definedName>
    <definedName name="solver_adj" localSheetId="4" hidden="1">'OPTIMAL VALUES'!$P$13,'OPTIMAL VALUES'!$Q$13,'OPTIMAL VALUES'!$R$13,'OPTIMAL VALUES'!$S$13,'OPTIMAL VALUES'!$T$13</definedName>
    <definedName name="solver_cvg" localSheetId="4" hidden="1">0.001</definedName>
    <definedName name="solver_drv" localSheetId="4" hidden="1">1</definedName>
    <definedName name="solver_est" localSheetId="4" hidden="1">1</definedName>
    <definedName name="solver_itr" localSheetId="4" hidden="1">100</definedName>
    <definedName name="solver_lin" localSheetId="4" hidden="1">2</definedName>
    <definedName name="solver_neg" localSheetId="4" hidden="1">2</definedName>
    <definedName name="solver_num" localSheetId="4" hidden="1">0</definedName>
    <definedName name="solver_nwt" localSheetId="4" hidden="1">1</definedName>
    <definedName name="solver_opt" localSheetId="4" hidden="1">'OPTIMAL VALUES'!$V$16</definedName>
    <definedName name="solver_pre" localSheetId="4" hidden="1">0.000001</definedName>
    <definedName name="solver_scl" localSheetId="4" hidden="1">2</definedName>
    <definedName name="solver_sho" localSheetId="4" hidden="1">2</definedName>
    <definedName name="solver_tim" localSheetId="4" hidden="1">100</definedName>
    <definedName name="solver_tol" localSheetId="4" hidden="1">0.05</definedName>
    <definedName name="solver_typ" localSheetId="4" hidden="1">2</definedName>
    <definedName name="solver_val" localSheetId="4" hidden="1">0</definedName>
    <definedName name="Sort_Data_Base">'DATA BASE'!$A$7:$AC$1248</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2" i="6" l="1"/>
  <c r="B4" i="6"/>
  <c r="AJ5" i="6"/>
  <c r="M8" i="6"/>
  <c r="N8" i="6"/>
  <c r="O8" i="6"/>
  <c r="P8" i="6"/>
  <c r="Q8" i="6"/>
  <c r="R8" i="6"/>
  <c r="T8" i="6"/>
  <c r="U8" i="6"/>
  <c r="S8" i="6" s="1"/>
  <c r="M9" i="6"/>
  <c r="N9" i="6"/>
  <c r="O9" i="6"/>
  <c r="P9" i="6"/>
  <c r="R9" i="6"/>
  <c r="T9" i="6"/>
  <c r="Q9" i="6" s="1"/>
  <c r="U9" i="6"/>
  <c r="S9" i="6" s="1"/>
  <c r="V9" i="6"/>
  <c r="M10" i="6"/>
  <c r="N10" i="6"/>
  <c r="O10" i="6"/>
  <c r="P10" i="6"/>
  <c r="Q10" i="6"/>
  <c r="R10" i="6"/>
  <c r="S10" i="6"/>
  <c r="T10" i="6"/>
  <c r="U10" i="6"/>
  <c r="V10" i="6"/>
  <c r="M11" i="6"/>
  <c r="N11" i="6"/>
  <c r="O11" i="6"/>
  <c r="P11" i="6"/>
  <c r="R11" i="6"/>
  <c r="T11" i="6"/>
  <c r="Q11" i="6" s="1"/>
  <c r="U11" i="6"/>
  <c r="S11" i="6" s="1"/>
  <c r="V11" i="6"/>
  <c r="M12" i="6"/>
  <c r="N12" i="6"/>
  <c r="O12" i="6"/>
  <c r="P12" i="6"/>
  <c r="R12" i="6"/>
  <c r="T12" i="6"/>
  <c r="Q12" i="6" s="1"/>
  <c r="U12" i="6"/>
  <c r="M13" i="6"/>
  <c r="N13" i="6"/>
  <c r="O13" i="6"/>
  <c r="P13" i="6"/>
  <c r="Q13" i="6"/>
  <c r="R13" i="6"/>
  <c r="T13" i="6"/>
  <c r="U13" i="6"/>
  <c r="S13" i="6" s="1"/>
  <c r="V13" i="6"/>
  <c r="M14" i="6"/>
  <c r="N14" i="6"/>
  <c r="O14" i="6"/>
  <c r="P14" i="6"/>
  <c r="R14" i="6"/>
  <c r="T14" i="6"/>
  <c r="Q14" i="6" s="1"/>
  <c r="U14" i="6"/>
  <c r="M15" i="6"/>
  <c r="N15" i="6"/>
  <c r="O15" i="6"/>
  <c r="P15" i="6"/>
  <c r="Q15" i="6"/>
  <c r="R15" i="6"/>
  <c r="T15" i="6"/>
  <c r="U15" i="6"/>
  <c r="S15" i="6" s="1"/>
  <c r="M16" i="6"/>
  <c r="N16" i="6"/>
  <c r="O16" i="6"/>
  <c r="P16" i="6"/>
  <c r="R16" i="6"/>
  <c r="T16" i="6"/>
  <c r="Q16" i="6" s="1"/>
  <c r="U16" i="6"/>
  <c r="S16" i="6" s="1"/>
  <c r="V16" i="6"/>
  <c r="M17" i="6"/>
  <c r="N17" i="6"/>
  <c r="O17" i="6"/>
  <c r="P17" i="6"/>
  <c r="Q17" i="6"/>
  <c r="R17" i="6"/>
  <c r="T17" i="6"/>
  <c r="U17" i="6"/>
  <c r="S17" i="6" s="1"/>
  <c r="M18" i="6"/>
  <c r="N18" i="6"/>
  <c r="O18" i="6"/>
  <c r="P18" i="6"/>
  <c r="Q18" i="6"/>
  <c r="R18" i="6"/>
  <c r="T18" i="6"/>
  <c r="U18" i="6"/>
  <c r="S18" i="6" s="1"/>
  <c r="V18" i="6"/>
  <c r="M19" i="6"/>
  <c r="N19" i="6"/>
  <c r="O19" i="6"/>
  <c r="P19" i="6"/>
  <c r="Q19" i="6"/>
  <c r="R19" i="6"/>
  <c r="T19" i="6"/>
  <c r="U19" i="6"/>
  <c r="S19" i="6" s="1"/>
  <c r="M20" i="6"/>
  <c r="N20" i="6"/>
  <c r="O20" i="6"/>
  <c r="P20" i="6"/>
  <c r="Q20" i="6"/>
  <c r="R20" i="6"/>
  <c r="T20" i="6"/>
  <c r="U20" i="6"/>
  <c r="S20" i="6" s="1"/>
  <c r="V20" i="6"/>
  <c r="M21" i="6"/>
  <c r="N21" i="6"/>
  <c r="O21" i="6"/>
  <c r="P21" i="6"/>
  <c r="Q21" i="6"/>
  <c r="R21" i="6"/>
  <c r="T21" i="6"/>
  <c r="U21" i="6"/>
  <c r="S21" i="6" s="1"/>
  <c r="M22" i="6"/>
  <c r="N22" i="6"/>
  <c r="O22" i="6"/>
  <c r="P22" i="6"/>
  <c r="Q22" i="6"/>
  <c r="R22" i="6"/>
  <c r="T22" i="6"/>
  <c r="U22" i="6"/>
  <c r="S22" i="6" s="1"/>
  <c r="V22" i="6"/>
  <c r="M23" i="6"/>
  <c r="N23" i="6"/>
  <c r="O23" i="6"/>
  <c r="P23" i="6"/>
  <c r="R23" i="6"/>
  <c r="S23" i="6"/>
  <c r="T23" i="6"/>
  <c r="Q23" i="6" s="1"/>
  <c r="U23" i="6"/>
  <c r="V23" i="6"/>
  <c r="M24" i="6"/>
  <c r="N24" i="6"/>
  <c r="O24" i="6"/>
  <c r="P24" i="6"/>
  <c r="Q24" i="6"/>
  <c r="R24" i="6"/>
  <c r="S24" i="6"/>
  <c r="T24" i="6"/>
  <c r="U24" i="6"/>
  <c r="V24" i="6" s="1"/>
  <c r="M25" i="6"/>
  <c r="N25" i="6"/>
  <c r="O25" i="6"/>
  <c r="P25" i="6"/>
  <c r="R25" i="6"/>
  <c r="T25" i="6"/>
  <c r="Q25" i="6" s="1"/>
  <c r="U25" i="6"/>
  <c r="M26" i="6"/>
  <c r="N26" i="6"/>
  <c r="O26" i="6"/>
  <c r="P26" i="6"/>
  <c r="Q26" i="6"/>
  <c r="R26" i="6"/>
  <c r="S26" i="6"/>
  <c r="T26" i="6"/>
  <c r="U26" i="6"/>
  <c r="V26" i="6" s="1"/>
  <c r="M27" i="6"/>
  <c r="N27" i="6"/>
  <c r="O27" i="6"/>
  <c r="P27" i="6"/>
  <c r="Q27" i="6"/>
  <c r="R27" i="6"/>
  <c r="T27" i="6"/>
  <c r="U27" i="6"/>
  <c r="S27" i="6" s="1"/>
  <c r="V27" i="6"/>
  <c r="M28" i="6"/>
  <c r="N28" i="6"/>
  <c r="O28" i="6"/>
  <c r="P28" i="6"/>
  <c r="Q28" i="6"/>
  <c r="R28" i="6"/>
  <c r="S28" i="6"/>
  <c r="T28" i="6"/>
  <c r="U28" i="6"/>
  <c r="V28" i="6" s="1"/>
  <c r="M29" i="6"/>
  <c r="N29" i="6"/>
  <c r="O29" i="6"/>
  <c r="P29" i="6"/>
  <c r="Q29" i="6"/>
  <c r="R29" i="6"/>
  <c r="T29" i="6"/>
  <c r="U29" i="6"/>
  <c r="S29" i="6" s="1"/>
  <c r="V29" i="6"/>
  <c r="M30" i="6"/>
  <c r="N30" i="6"/>
  <c r="O30" i="6"/>
  <c r="P30" i="6"/>
  <c r="Q30" i="6"/>
  <c r="R30" i="6"/>
  <c r="T30" i="6"/>
  <c r="U30" i="6"/>
  <c r="S30" i="6" s="1"/>
  <c r="M31" i="6"/>
  <c r="N31" i="6"/>
  <c r="O31" i="6"/>
  <c r="P31" i="6"/>
  <c r="Q31" i="6"/>
  <c r="R31" i="6"/>
  <c r="T31" i="6"/>
  <c r="U31" i="6"/>
  <c r="S31" i="6" s="1"/>
  <c r="V31" i="6"/>
  <c r="M32" i="6"/>
  <c r="N32" i="6"/>
  <c r="O32" i="6"/>
  <c r="P32" i="6"/>
  <c r="Q32" i="6"/>
  <c r="R32" i="6"/>
  <c r="T32" i="6"/>
  <c r="U32" i="6"/>
  <c r="S32" i="6" s="1"/>
  <c r="M33" i="6"/>
  <c r="N33" i="6"/>
  <c r="O33" i="6"/>
  <c r="P33" i="6"/>
  <c r="Q33" i="6"/>
  <c r="R33" i="6"/>
  <c r="T33" i="6"/>
  <c r="U33" i="6"/>
  <c r="S33" i="6" s="1"/>
  <c r="V33" i="6"/>
  <c r="M34" i="6"/>
  <c r="N34" i="6"/>
  <c r="O34" i="6"/>
  <c r="P34" i="6"/>
  <c r="Q34" i="6"/>
  <c r="R34" i="6"/>
  <c r="S34" i="6"/>
  <c r="T34" i="6"/>
  <c r="U34" i="6"/>
  <c r="V34" i="6"/>
  <c r="M35" i="6"/>
  <c r="N35" i="6"/>
  <c r="O35" i="6"/>
  <c r="P35" i="6"/>
  <c r="Q35" i="6"/>
  <c r="R35" i="6"/>
  <c r="T35" i="6"/>
  <c r="U35" i="6"/>
  <c r="S35" i="6" s="1"/>
  <c r="V35" i="6"/>
  <c r="M36" i="6"/>
  <c r="N36" i="6"/>
  <c r="O36" i="6"/>
  <c r="P36" i="6"/>
  <c r="Q36" i="6"/>
  <c r="R36" i="6"/>
  <c r="S36" i="6"/>
  <c r="T36" i="6"/>
  <c r="U36" i="6"/>
  <c r="V36" i="6"/>
  <c r="M37" i="6"/>
  <c r="N37" i="6"/>
  <c r="O37" i="6"/>
  <c r="P37" i="6"/>
  <c r="Q37" i="6"/>
  <c r="R37" i="6"/>
  <c r="T37" i="6"/>
  <c r="U37" i="6"/>
  <c r="S37" i="6" s="1"/>
  <c r="V37" i="6"/>
  <c r="M38" i="6"/>
  <c r="N38" i="6"/>
  <c r="O38" i="6"/>
  <c r="P38" i="6"/>
  <c r="Q38" i="6"/>
  <c r="R38" i="6"/>
  <c r="S38" i="6"/>
  <c r="T38" i="6"/>
  <c r="U38" i="6"/>
  <c r="V38" i="6"/>
  <c r="M39" i="6"/>
  <c r="N39" i="6"/>
  <c r="O39" i="6"/>
  <c r="P39" i="6"/>
  <c r="Q39" i="6"/>
  <c r="R39" i="6"/>
  <c r="T39" i="6"/>
  <c r="U39" i="6"/>
  <c r="S39" i="6" s="1"/>
  <c r="V39" i="6"/>
  <c r="M40" i="6"/>
  <c r="N40" i="6"/>
  <c r="O40" i="6"/>
  <c r="P40" i="6"/>
  <c r="Q40" i="6"/>
  <c r="R40" i="6"/>
  <c r="S40" i="6"/>
  <c r="T40" i="6"/>
  <c r="U40" i="6"/>
  <c r="V40" i="6"/>
  <c r="M41" i="6"/>
  <c r="N41" i="6"/>
  <c r="O41" i="6"/>
  <c r="P41" i="6"/>
  <c r="Q41" i="6"/>
  <c r="R41" i="6"/>
  <c r="S41" i="6"/>
  <c r="T41" i="6"/>
  <c r="U41" i="6"/>
  <c r="V41" i="6"/>
  <c r="M42" i="6"/>
  <c r="N42" i="6"/>
  <c r="O42" i="6"/>
  <c r="P42" i="6"/>
  <c r="Q42" i="6"/>
  <c r="R42" i="6"/>
  <c r="S42" i="6"/>
  <c r="T42" i="6"/>
  <c r="U42" i="6"/>
  <c r="V42" i="6"/>
  <c r="M43" i="6"/>
  <c r="N43" i="6"/>
  <c r="O43" i="6"/>
  <c r="P43" i="6"/>
  <c r="Q43" i="6"/>
  <c r="R43" i="6"/>
  <c r="S43" i="6"/>
  <c r="T43" i="6"/>
  <c r="U43" i="6"/>
  <c r="V43" i="6"/>
  <c r="M44" i="6"/>
  <c r="N44" i="6"/>
  <c r="O44" i="6"/>
  <c r="P44" i="6"/>
  <c r="R44" i="6"/>
  <c r="S44" i="6"/>
  <c r="T44" i="6"/>
  <c r="Q44" i="6" s="1"/>
  <c r="U44" i="6"/>
  <c r="V44" i="6"/>
  <c r="M45" i="6"/>
  <c r="N45" i="6"/>
  <c r="O45" i="6"/>
  <c r="P45" i="6"/>
  <c r="Q45" i="6"/>
  <c r="R45" i="6"/>
  <c r="S45" i="6"/>
  <c r="T45" i="6"/>
  <c r="U45" i="6"/>
  <c r="V45" i="6"/>
  <c r="M46" i="6"/>
  <c r="N46" i="6"/>
  <c r="O46" i="6"/>
  <c r="P46" i="6"/>
  <c r="R46" i="6"/>
  <c r="S46" i="6"/>
  <c r="T46" i="6"/>
  <c r="Q46" i="6" s="1"/>
  <c r="U46" i="6"/>
  <c r="V46" i="6" s="1"/>
  <c r="M47" i="6"/>
  <c r="N47" i="6"/>
  <c r="O47" i="6"/>
  <c r="P47" i="6"/>
  <c r="Q47" i="6"/>
  <c r="R47" i="6"/>
  <c r="S47" i="6"/>
  <c r="T47" i="6"/>
  <c r="U47" i="6"/>
  <c r="V47" i="6"/>
  <c r="M48" i="6"/>
  <c r="N48" i="6"/>
  <c r="O48" i="6"/>
  <c r="P48" i="6"/>
  <c r="R48" i="6"/>
  <c r="T48" i="6"/>
  <c r="Q48" i="6" s="1"/>
  <c r="U48" i="6"/>
  <c r="M49" i="6"/>
  <c r="N49" i="6"/>
  <c r="O49" i="6"/>
  <c r="P49" i="6"/>
  <c r="Q49" i="6"/>
  <c r="R49" i="6"/>
  <c r="S49" i="6"/>
  <c r="T49" i="6"/>
  <c r="U49" i="6"/>
  <c r="V49" i="6"/>
  <c r="M50" i="6"/>
  <c r="N50" i="6"/>
  <c r="O50" i="6"/>
  <c r="P50" i="6"/>
  <c r="R50" i="6"/>
  <c r="T50" i="6"/>
  <c r="Q50" i="6" s="1"/>
  <c r="U50" i="6"/>
  <c r="M51" i="6"/>
  <c r="N51" i="6"/>
  <c r="O51" i="6"/>
  <c r="P51" i="6"/>
  <c r="Q51" i="6"/>
  <c r="R51" i="6"/>
  <c r="T51" i="6"/>
  <c r="U51" i="6"/>
  <c r="S51" i="6" s="1"/>
  <c r="M52" i="6"/>
  <c r="N52" i="6"/>
  <c r="O52" i="6"/>
  <c r="P52" i="6"/>
  <c r="Q52" i="6"/>
  <c r="R52" i="6"/>
  <c r="T52" i="6"/>
  <c r="U52" i="6"/>
  <c r="S52" i="6" s="1"/>
  <c r="V52" i="6"/>
  <c r="M53" i="6"/>
  <c r="N53" i="6"/>
  <c r="O53" i="6"/>
  <c r="P53" i="6"/>
  <c r="R53" i="6"/>
  <c r="S53" i="6"/>
  <c r="T53" i="6"/>
  <c r="Q53" i="6" s="1"/>
  <c r="U53" i="6"/>
  <c r="V53" i="6"/>
  <c r="M54" i="6"/>
  <c r="N54" i="6"/>
  <c r="O54" i="6"/>
  <c r="P54" i="6"/>
  <c r="Q54" i="6"/>
  <c r="R54" i="6"/>
  <c r="T54" i="6"/>
  <c r="U54" i="6"/>
  <c r="S54" i="6" s="1"/>
  <c r="V54" i="6"/>
  <c r="M55" i="6"/>
  <c r="N55" i="6"/>
  <c r="O55" i="6"/>
  <c r="P55" i="6"/>
  <c r="R55" i="6"/>
  <c r="S55" i="6"/>
  <c r="T55" i="6"/>
  <c r="Q55" i="6" s="1"/>
  <c r="U55" i="6"/>
  <c r="V55" i="6" s="1"/>
  <c r="M56" i="6"/>
  <c r="N56" i="6"/>
  <c r="O56" i="6"/>
  <c r="P56" i="6"/>
  <c r="Q56" i="6"/>
  <c r="R56" i="6"/>
  <c r="T56" i="6"/>
  <c r="U56" i="6"/>
  <c r="S56" i="6" s="1"/>
  <c r="V56" i="6"/>
  <c r="M57" i="6"/>
  <c r="N57" i="6"/>
  <c r="O57" i="6"/>
  <c r="P57" i="6"/>
  <c r="R57" i="6"/>
  <c r="S57" i="6"/>
  <c r="T57" i="6"/>
  <c r="Q57" i="6" s="1"/>
  <c r="U57" i="6"/>
  <c r="V57" i="6" s="1"/>
  <c r="M58" i="6"/>
  <c r="N58" i="6"/>
  <c r="O58" i="6"/>
  <c r="P58" i="6"/>
  <c r="Q58" i="6"/>
  <c r="R58" i="6"/>
  <c r="S58" i="6"/>
  <c r="T58" i="6"/>
  <c r="U58" i="6"/>
  <c r="V58" i="6"/>
  <c r="M59" i="6"/>
  <c r="N59" i="6"/>
  <c r="O59" i="6"/>
  <c r="P59" i="6"/>
  <c r="R59" i="6"/>
  <c r="S59" i="6"/>
  <c r="T59" i="6"/>
  <c r="Q59" i="6" s="1"/>
  <c r="U59" i="6"/>
  <c r="V59" i="6" s="1"/>
  <c r="M60" i="6"/>
  <c r="N60" i="6"/>
  <c r="O60" i="6"/>
  <c r="P60" i="6"/>
  <c r="Q60" i="6"/>
  <c r="R60" i="6"/>
  <c r="S60" i="6"/>
  <c r="T60" i="6"/>
  <c r="U60" i="6"/>
  <c r="V60" i="6"/>
  <c r="M61" i="6"/>
  <c r="N61" i="6"/>
  <c r="O61" i="6"/>
  <c r="P61" i="6"/>
  <c r="R61" i="6"/>
  <c r="S61" i="6"/>
  <c r="T61" i="6"/>
  <c r="Q61" i="6" s="1"/>
  <c r="U61" i="6"/>
  <c r="V61" i="6" s="1"/>
  <c r="M62" i="6"/>
  <c r="N62" i="6"/>
  <c r="O62" i="6"/>
  <c r="P62" i="6"/>
  <c r="Q62" i="6"/>
  <c r="R62" i="6"/>
  <c r="S62" i="6"/>
  <c r="T62" i="6"/>
  <c r="U62" i="6"/>
  <c r="V62" i="6" s="1"/>
  <c r="M63" i="6"/>
  <c r="N63" i="6"/>
  <c r="O63" i="6"/>
  <c r="P63" i="6"/>
  <c r="Q63" i="6"/>
  <c r="R63" i="6"/>
  <c r="T63" i="6"/>
  <c r="U63" i="6"/>
  <c r="S63" i="6" s="1"/>
  <c r="V63" i="6"/>
  <c r="M64" i="6"/>
  <c r="N64" i="6"/>
  <c r="O64" i="6"/>
  <c r="P64" i="6"/>
  <c r="R64" i="6"/>
  <c r="S64" i="6"/>
  <c r="T64" i="6"/>
  <c r="Q64" i="6" s="1"/>
  <c r="U64" i="6"/>
  <c r="V64" i="6"/>
  <c r="M65" i="6"/>
  <c r="N65" i="6"/>
  <c r="O65" i="6"/>
  <c r="P65" i="6"/>
  <c r="Q65" i="6"/>
  <c r="R65" i="6"/>
  <c r="S65" i="6"/>
  <c r="T65" i="6"/>
  <c r="U65" i="6"/>
  <c r="V65" i="6"/>
  <c r="M66" i="6"/>
  <c r="N66" i="6"/>
  <c r="O66" i="6"/>
  <c r="P66" i="6"/>
  <c r="R66" i="6"/>
  <c r="T66" i="6"/>
  <c r="Q66" i="6" s="1"/>
  <c r="U66" i="6"/>
  <c r="M67" i="6"/>
  <c r="N67" i="6"/>
  <c r="O67" i="6"/>
  <c r="P67" i="6"/>
  <c r="Q67" i="6"/>
  <c r="R67" i="6"/>
  <c r="T67" i="6"/>
  <c r="U67" i="6"/>
  <c r="S67" i="6" s="1"/>
  <c r="M68" i="6"/>
  <c r="N68" i="6"/>
  <c r="O68" i="6"/>
  <c r="P68" i="6"/>
  <c r="Q68" i="6"/>
  <c r="R68" i="6"/>
  <c r="T68" i="6"/>
  <c r="U68" i="6"/>
  <c r="S68" i="6" s="1"/>
  <c r="V68" i="6"/>
  <c r="M69" i="6"/>
  <c r="N69" i="6"/>
  <c r="O69" i="6"/>
  <c r="P69" i="6"/>
  <c r="R69" i="6"/>
  <c r="S69" i="6"/>
  <c r="T69" i="6"/>
  <c r="Q69" i="6" s="1"/>
  <c r="U69" i="6"/>
  <c r="V69" i="6" s="1"/>
  <c r="M70" i="6"/>
  <c r="N70" i="6"/>
  <c r="O70" i="6"/>
  <c r="P70" i="6"/>
  <c r="Q70" i="6"/>
  <c r="R70" i="6"/>
  <c r="S70" i="6"/>
  <c r="T70" i="6"/>
  <c r="U70" i="6"/>
  <c r="V70" i="6" s="1"/>
  <c r="M71" i="6"/>
  <c r="N71" i="6"/>
  <c r="O71" i="6"/>
  <c r="P71" i="6"/>
  <c r="Q71" i="6"/>
  <c r="R71" i="6"/>
  <c r="T71" i="6"/>
  <c r="U71" i="6"/>
  <c r="S71" i="6" s="1"/>
  <c r="V71" i="6"/>
  <c r="M72" i="6"/>
  <c r="N72" i="6"/>
  <c r="O72" i="6"/>
  <c r="P72" i="6"/>
  <c r="R72" i="6"/>
  <c r="S72" i="6"/>
  <c r="T72" i="6"/>
  <c r="Q72" i="6" s="1"/>
  <c r="U72" i="6"/>
  <c r="V72" i="6"/>
  <c r="M73" i="6"/>
  <c r="N73" i="6"/>
  <c r="O73" i="6"/>
  <c r="P73" i="6"/>
  <c r="Q73" i="6"/>
  <c r="R73" i="6"/>
  <c r="S73" i="6"/>
  <c r="T73" i="6"/>
  <c r="U73" i="6"/>
  <c r="V73" i="6"/>
  <c r="M74" i="6"/>
  <c r="N74" i="6"/>
  <c r="O74" i="6"/>
  <c r="P74" i="6"/>
  <c r="R74" i="6"/>
  <c r="T74" i="6"/>
  <c r="Q74" i="6" s="1"/>
  <c r="U74" i="6"/>
  <c r="M75" i="6"/>
  <c r="N75" i="6"/>
  <c r="O75" i="6"/>
  <c r="P75" i="6"/>
  <c r="Q75" i="6"/>
  <c r="R75" i="6"/>
  <c r="T75" i="6"/>
  <c r="U75" i="6"/>
  <c r="S75" i="6" s="1"/>
  <c r="M76" i="6"/>
  <c r="N76" i="6"/>
  <c r="O76" i="6"/>
  <c r="P76" i="6"/>
  <c r="Q76" i="6"/>
  <c r="R76" i="6"/>
  <c r="T76" i="6"/>
  <c r="U76" i="6"/>
  <c r="S76" i="6" s="1"/>
  <c r="V76" i="6"/>
  <c r="M77" i="6"/>
  <c r="N77" i="6"/>
  <c r="O77" i="6"/>
  <c r="P77" i="6"/>
  <c r="R77" i="6"/>
  <c r="S77" i="6"/>
  <c r="T77" i="6"/>
  <c r="Q77" i="6" s="1"/>
  <c r="U77" i="6"/>
  <c r="V77" i="6" s="1"/>
  <c r="M78" i="6"/>
  <c r="N78" i="6"/>
  <c r="O78" i="6"/>
  <c r="P78" i="6"/>
  <c r="Q78" i="6"/>
  <c r="R78" i="6"/>
  <c r="S78" i="6"/>
  <c r="T78" i="6"/>
  <c r="U78" i="6"/>
  <c r="V78" i="6" s="1"/>
  <c r="M79" i="6"/>
  <c r="N79" i="6"/>
  <c r="O79" i="6"/>
  <c r="P79" i="6"/>
  <c r="Q79" i="6"/>
  <c r="R79" i="6"/>
  <c r="T79" i="6"/>
  <c r="U79" i="6"/>
  <c r="S79" i="6" s="1"/>
  <c r="V79" i="6"/>
  <c r="M80" i="6"/>
  <c r="N80" i="6"/>
  <c r="O80" i="6"/>
  <c r="P80" i="6"/>
  <c r="R80" i="6"/>
  <c r="S80" i="6"/>
  <c r="T80" i="6"/>
  <c r="Q80" i="6" s="1"/>
  <c r="U80" i="6"/>
  <c r="V80" i="6"/>
  <c r="M81" i="6"/>
  <c r="N81" i="6"/>
  <c r="O81" i="6"/>
  <c r="P81" i="6"/>
  <c r="Q81" i="6"/>
  <c r="R81" i="6"/>
  <c r="S81" i="6"/>
  <c r="T81" i="6"/>
  <c r="U81" i="6"/>
  <c r="V81" i="6"/>
  <c r="M82" i="6"/>
  <c r="N82" i="6"/>
  <c r="O82" i="6"/>
  <c r="P82" i="6"/>
  <c r="R82" i="6"/>
  <c r="T82" i="6"/>
  <c r="Q82" i="6" s="1"/>
  <c r="U82" i="6"/>
  <c r="M83" i="6"/>
  <c r="N83" i="6"/>
  <c r="O83" i="6"/>
  <c r="P83" i="6"/>
  <c r="Q83" i="6"/>
  <c r="R83" i="6"/>
  <c r="T83" i="6"/>
  <c r="U83" i="6"/>
  <c r="S83" i="6" s="1"/>
  <c r="M84" i="6"/>
  <c r="N84" i="6"/>
  <c r="O84" i="6"/>
  <c r="P84" i="6"/>
  <c r="Q84" i="6"/>
  <c r="R84" i="6"/>
  <c r="T84" i="6"/>
  <c r="U84" i="6"/>
  <c r="S84" i="6" s="1"/>
  <c r="V84" i="6"/>
  <c r="M85" i="6"/>
  <c r="N85" i="6"/>
  <c r="O85" i="6"/>
  <c r="P85" i="6"/>
  <c r="R85" i="6"/>
  <c r="S85" i="6"/>
  <c r="T85" i="6"/>
  <c r="Q85" i="6" s="1"/>
  <c r="U85" i="6"/>
  <c r="V85" i="6" s="1"/>
  <c r="M86" i="6"/>
  <c r="N86" i="6"/>
  <c r="O86" i="6"/>
  <c r="P86" i="6"/>
  <c r="Q86" i="6"/>
  <c r="R86" i="6"/>
  <c r="S86" i="6"/>
  <c r="T86" i="6"/>
  <c r="U86" i="6"/>
  <c r="V86" i="6"/>
  <c r="M87" i="6"/>
  <c r="N87" i="6"/>
  <c r="O87" i="6"/>
  <c r="P87" i="6"/>
  <c r="Q87" i="6"/>
  <c r="R87" i="6"/>
  <c r="T87" i="6"/>
  <c r="U87" i="6"/>
  <c r="S87" i="6" s="1"/>
  <c r="V87" i="6"/>
  <c r="M88" i="6"/>
  <c r="N88" i="6"/>
  <c r="O88" i="6"/>
  <c r="P88" i="6"/>
  <c r="R88" i="6"/>
  <c r="S88" i="6"/>
  <c r="T88" i="6"/>
  <c r="Q88" i="6" s="1"/>
  <c r="U88" i="6"/>
  <c r="V88" i="6"/>
  <c r="M89" i="6"/>
  <c r="N89" i="6"/>
  <c r="O89" i="6"/>
  <c r="P89" i="6"/>
  <c r="Q89" i="6"/>
  <c r="R89" i="6"/>
  <c r="S89" i="6"/>
  <c r="T89" i="6"/>
  <c r="U89" i="6"/>
  <c r="V89" i="6"/>
  <c r="M90" i="6"/>
  <c r="N90" i="6"/>
  <c r="O90" i="6"/>
  <c r="P90" i="6"/>
  <c r="R90" i="6"/>
  <c r="T90" i="6"/>
  <c r="Q90" i="6" s="1"/>
  <c r="U90" i="6"/>
  <c r="M91" i="6"/>
  <c r="N91" i="6"/>
  <c r="O91" i="6"/>
  <c r="P91" i="6"/>
  <c r="Q91" i="6"/>
  <c r="R91" i="6"/>
  <c r="T91" i="6"/>
  <c r="U91" i="6"/>
  <c r="S91" i="6" s="1"/>
  <c r="M92" i="6"/>
  <c r="N92" i="6"/>
  <c r="O92" i="6"/>
  <c r="P92" i="6"/>
  <c r="Q92" i="6"/>
  <c r="R92" i="6"/>
  <c r="T92" i="6"/>
  <c r="U92" i="6"/>
  <c r="S92" i="6" s="1"/>
  <c r="V92" i="6"/>
  <c r="M93" i="6"/>
  <c r="N93" i="6"/>
  <c r="O93" i="6"/>
  <c r="P93" i="6"/>
  <c r="R93" i="6"/>
  <c r="S93" i="6"/>
  <c r="T93" i="6"/>
  <c r="Q93" i="6" s="1"/>
  <c r="U93" i="6"/>
  <c r="V93" i="6" s="1"/>
  <c r="M94" i="6"/>
  <c r="N94" i="6"/>
  <c r="O94" i="6"/>
  <c r="P94" i="6"/>
  <c r="Q94" i="6"/>
  <c r="R94" i="6"/>
  <c r="S94" i="6"/>
  <c r="T94" i="6"/>
  <c r="U94" i="6"/>
  <c r="V94" i="6"/>
  <c r="M95" i="6"/>
  <c r="N95" i="6"/>
  <c r="O95" i="6"/>
  <c r="P95" i="6"/>
  <c r="Q95" i="6"/>
  <c r="R95" i="6"/>
  <c r="T95" i="6"/>
  <c r="U95" i="6"/>
  <c r="S95" i="6" s="1"/>
  <c r="V95" i="6"/>
  <c r="M96" i="6"/>
  <c r="N96" i="6"/>
  <c r="O96" i="6"/>
  <c r="P96" i="6"/>
  <c r="R96" i="6"/>
  <c r="S96" i="6"/>
  <c r="T96" i="6"/>
  <c r="Q96" i="6" s="1"/>
  <c r="U96" i="6"/>
  <c r="V96" i="6"/>
  <c r="M97" i="6"/>
  <c r="N97" i="6"/>
  <c r="O97" i="6"/>
  <c r="P97" i="6"/>
  <c r="Q97" i="6"/>
  <c r="R97" i="6"/>
  <c r="S97" i="6"/>
  <c r="T97" i="6"/>
  <c r="U97" i="6"/>
  <c r="V97" i="6"/>
  <c r="M98" i="6"/>
  <c r="N98" i="6"/>
  <c r="O98" i="6"/>
  <c r="P98" i="6"/>
  <c r="R98" i="6"/>
  <c r="T98" i="6"/>
  <c r="Q98" i="6" s="1"/>
  <c r="U98" i="6"/>
  <c r="M99" i="6"/>
  <c r="N99" i="6"/>
  <c r="O99" i="6"/>
  <c r="P99" i="6"/>
  <c r="Q99" i="6"/>
  <c r="R99" i="6"/>
  <c r="T99" i="6"/>
  <c r="U99" i="6"/>
  <c r="S99" i="6" s="1"/>
  <c r="M100" i="6"/>
  <c r="N100" i="6"/>
  <c r="O100" i="6"/>
  <c r="P100" i="6"/>
  <c r="Q100" i="6"/>
  <c r="R100" i="6"/>
  <c r="T100" i="6"/>
  <c r="U100" i="6"/>
  <c r="S100" i="6" s="1"/>
  <c r="V100" i="6"/>
  <c r="M101" i="6"/>
  <c r="N101" i="6"/>
  <c r="O101" i="6"/>
  <c r="P101" i="6"/>
  <c r="R101" i="6"/>
  <c r="S101" i="6"/>
  <c r="T101" i="6"/>
  <c r="Q101" i="6" s="1"/>
  <c r="U101" i="6"/>
  <c r="V101" i="6" s="1"/>
  <c r="M102" i="6"/>
  <c r="N102" i="6"/>
  <c r="O102" i="6"/>
  <c r="P102" i="6"/>
  <c r="Q102" i="6"/>
  <c r="R102" i="6"/>
  <c r="S102" i="6"/>
  <c r="T102" i="6"/>
  <c r="U102" i="6"/>
  <c r="V102" i="6"/>
  <c r="M103" i="6"/>
  <c r="N103" i="6"/>
  <c r="O103" i="6"/>
  <c r="P103" i="6"/>
  <c r="Q103" i="6"/>
  <c r="R103" i="6"/>
  <c r="T103" i="6"/>
  <c r="U103" i="6"/>
  <c r="S103" i="6" s="1"/>
  <c r="M104" i="6"/>
  <c r="N104" i="6"/>
  <c r="O104" i="6"/>
  <c r="P104" i="6"/>
  <c r="R104" i="6"/>
  <c r="S104" i="6"/>
  <c r="T104" i="6"/>
  <c r="Q104" i="6" s="1"/>
  <c r="U104" i="6"/>
  <c r="V104" i="6"/>
  <c r="M105" i="6"/>
  <c r="N105" i="6"/>
  <c r="O105" i="6"/>
  <c r="P105" i="6"/>
  <c r="Q105" i="6"/>
  <c r="R105" i="6"/>
  <c r="S105" i="6"/>
  <c r="T105" i="6"/>
  <c r="U105" i="6"/>
  <c r="V105" i="6"/>
  <c r="M106" i="6"/>
  <c r="N106" i="6"/>
  <c r="O106" i="6"/>
  <c r="P106" i="6"/>
  <c r="R106" i="6"/>
  <c r="T106" i="6"/>
  <c r="Q106" i="6" s="1"/>
  <c r="U106" i="6"/>
  <c r="M107" i="6"/>
  <c r="N107" i="6"/>
  <c r="O107" i="6"/>
  <c r="P107" i="6"/>
  <c r="Q107" i="6"/>
  <c r="R107" i="6"/>
  <c r="T107" i="6"/>
  <c r="U107" i="6"/>
  <c r="M108" i="6"/>
  <c r="N108" i="6"/>
  <c r="O108" i="6"/>
  <c r="P108" i="6"/>
  <c r="Q108" i="6"/>
  <c r="R108" i="6"/>
  <c r="T108" i="6"/>
  <c r="U108" i="6"/>
  <c r="S108" i="6" s="1"/>
  <c r="V108" i="6"/>
  <c r="M109" i="6"/>
  <c r="N109" i="6"/>
  <c r="O109" i="6"/>
  <c r="P109" i="6"/>
  <c r="R109" i="6"/>
  <c r="S109" i="6"/>
  <c r="T109" i="6"/>
  <c r="Q109" i="6" s="1"/>
  <c r="U109" i="6"/>
  <c r="V109" i="6" s="1"/>
  <c r="M110" i="6"/>
  <c r="N110" i="6"/>
  <c r="O110" i="6"/>
  <c r="P110" i="6"/>
  <c r="R110" i="6"/>
  <c r="S110" i="6"/>
  <c r="T110" i="6"/>
  <c r="Q110" i="6" s="1"/>
  <c r="U110" i="6"/>
  <c r="V110" i="6"/>
  <c r="M111" i="6"/>
  <c r="N111" i="6"/>
  <c r="O111" i="6"/>
  <c r="P111" i="6"/>
  <c r="Q111" i="6"/>
  <c r="R111" i="6"/>
  <c r="T111" i="6"/>
  <c r="U111" i="6"/>
  <c r="S111" i="6" s="1"/>
  <c r="M112" i="6"/>
  <c r="N112" i="6"/>
  <c r="O112" i="6"/>
  <c r="P112" i="6"/>
  <c r="R112" i="6"/>
  <c r="S112" i="6"/>
  <c r="T112" i="6"/>
  <c r="Q112" i="6" s="1"/>
  <c r="U112" i="6"/>
  <c r="V112" i="6"/>
  <c r="M113" i="6"/>
  <c r="N113" i="6"/>
  <c r="O113" i="6"/>
  <c r="P113" i="6"/>
  <c r="Q113" i="6"/>
  <c r="R113" i="6"/>
  <c r="S113" i="6"/>
  <c r="T113" i="6"/>
  <c r="U113" i="6"/>
  <c r="V113" i="6"/>
  <c r="M114" i="6"/>
  <c r="N114" i="6"/>
  <c r="O114" i="6"/>
  <c r="P114" i="6"/>
  <c r="R114" i="6"/>
  <c r="T114" i="6"/>
  <c r="Q114" i="6" s="1"/>
  <c r="U114" i="6"/>
  <c r="S114" i="6" s="1"/>
  <c r="V114" i="6"/>
  <c r="M115" i="6"/>
  <c r="N115" i="6"/>
  <c r="O115" i="6"/>
  <c r="P115" i="6"/>
  <c r="R115" i="6"/>
  <c r="S115" i="6"/>
  <c r="T115" i="6"/>
  <c r="Q115" i="6" s="1"/>
  <c r="U115" i="6"/>
  <c r="V115" i="6" s="1"/>
  <c r="M116" i="6"/>
  <c r="N116" i="6"/>
  <c r="O116" i="6"/>
  <c r="P116" i="6"/>
  <c r="Q116" i="6"/>
  <c r="R116" i="6"/>
  <c r="T116" i="6"/>
  <c r="U116" i="6"/>
  <c r="S116" i="6" s="1"/>
  <c r="V116" i="6"/>
  <c r="M117" i="6"/>
  <c r="N117" i="6"/>
  <c r="O117" i="6"/>
  <c r="P117" i="6"/>
  <c r="R117" i="6"/>
  <c r="T117" i="6"/>
  <c r="Q117" i="6" s="1"/>
  <c r="U117" i="6"/>
  <c r="V117" i="6" s="1"/>
  <c r="M118" i="6"/>
  <c r="N118" i="6"/>
  <c r="O118" i="6"/>
  <c r="P118" i="6"/>
  <c r="R118" i="6"/>
  <c r="S118" i="6"/>
  <c r="T118" i="6"/>
  <c r="Q118" i="6" s="1"/>
  <c r="U118" i="6"/>
  <c r="V118" i="6"/>
  <c r="M119" i="6"/>
  <c r="N119" i="6"/>
  <c r="O119" i="6"/>
  <c r="P119" i="6"/>
  <c r="Q119" i="6"/>
  <c r="R119" i="6"/>
  <c r="T119" i="6"/>
  <c r="U119" i="6"/>
  <c r="S119" i="6" s="1"/>
  <c r="M120" i="6"/>
  <c r="N120" i="6"/>
  <c r="O120" i="6"/>
  <c r="P120" i="6"/>
  <c r="R120" i="6"/>
  <c r="T120" i="6"/>
  <c r="Q120" i="6" s="1"/>
  <c r="U120" i="6"/>
  <c r="S120" i="6" s="1"/>
  <c r="V120" i="6"/>
  <c r="M121" i="6"/>
  <c r="N121" i="6"/>
  <c r="O121" i="6"/>
  <c r="P121" i="6"/>
  <c r="Q121" i="6"/>
  <c r="R121" i="6"/>
  <c r="S121" i="6"/>
  <c r="T121" i="6"/>
  <c r="U121" i="6"/>
  <c r="V121" i="6"/>
  <c r="M122" i="6"/>
  <c r="N122" i="6"/>
  <c r="O122" i="6"/>
  <c r="P122" i="6"/>
  <c r="R122" i="6"/>
  <c r="T122" i="6"/>
  <c r="Q122" i="6" s="1"/>
  <c r="U122" i="6"/>
  <c r="S122" i="6" s="1"/>
  <c r="V122" i="6"/>
  <c r="M123" i="6"/>
  <c r="N123" i="6"/>
  <c r="O123" i="6"/>
  <c r="P123" i="6"/>
  <c r="Q123" i="6"/>
  <c r="R123" i="6"/>
  <c r="T123" i="6"/>
  <c r="U123" i="6"/>
  <c r="V123" i="6" s="1"/>
  <c r="M124" i="6"/>
  <c r="N124" i="6"/>
  <c r="O124" i="6"/>
  <c r="P124" i="6"/>
  <c r="Q124" i="6"/>
  <c r="R124" i="6"/>
  <c r="T124" i="6"/>
  <c r="U124" i="6"/>
  <c r="S124" i="6" s="1"/>
  <c r="V124" i="6"/>
  <c r="M125" i="6"/>
  <c r="N125" i="6"/>
  <c r="O125" i="6"/>
  <c r="P125" i="6"/>
  <c r="R125" i="6"/>
  <c r="T125" i="6"/>
  <c r="Q125" i="6" s="1"/>
  <c r="U125" i="6"/>
  <c r="S125" i="6" s="1"/>
  <c r="M126" i="6"/>
  <c r="N126" i="6"/>
  <c r="O126" i="6"/>
  <c r="P126" i="6"/>
  <c r="Q126" i="6"/>
  <c r="R126" i="6"/>
  <c r="S126" i="6"/>
  <c r="T126" i="6"/>
  <c r="U126" i="6"/>
  <c r="V126" i="6"/>
  <c r="M127" i="6"/>
  <c r="N127" i="6"/>
  <c r="O127" i="6"/>
  <c r="P127" i="6"/>
  <c r="Q127" i="6"/>
  <c r="R127" i="6"/>
  <c r="T127" i="6"/>
  <c r="U127" i="6"/>
  <c r="S127" i="6" s="1"/>
  <c r="M128" i="6"/>
  <c r="N128" i="6"/>
  <c r="O128" i="6"/>
  <c r="P128" i="6"/>
  <c r="R128" i="6"/>
  <c r="T128" i="6"/>
  <c r="Q128" i="6" s="1"/>
  <c r="U128" i="6"/>
  <c r="S128" i="6" s="1"/>
  <c r="V128" i="6"/>
  <c r="M129" i="6"/>
  <c r="N129" i="6"/>
  <c r="O129" i="6"/>
  <c r="P129" i="6"/>
  <c r="Q129" i="6"/>
  <c r="R129" i="6"/>
  <c r="S129" i="6"/>
  <c r="T129" i="6"/>
  <c r="U129" i="6"/>
  <c r="V129" i="6"/>
  <c r="M130" i="6"/>
  <c r="N130" i="6"/>
  <c r="O130" i="6"/>
  <c r="P130" i="6"/>
  <c r="R130" i="6"/>
  <c r="T130" i="6"/>
  <c r="Q130" i="6" s="1"/>
  <c r="U130" i="6"/>
  <c r="S130" i="6" s="1"/>
  <c r="M131" i="6"/>
  <c r="N131" i="6"/>
  <c r="O131" i="6"/>
  <c r="P131" i="6"/>
  <c r="R131" i="6"/>
  <c r="T131" i="6"/>
  <c r="Q131" i="6" s="1"/>
  <c r="U131" i="6"/>
  <c r="V131" i="6" s="1"/>
  <c r="M132" i="6"/>
  <c r="N132" i="6"/>
  <c r="O132" i="6"/>
  <c r="P132" i="6"/>
  <c r="R132" i="6"/>
  <c r="T132" i="6"/>
  <c r="Q132" i="6" s="1"/>
  <c r="U132" i="6"/>
  <c r="S132" i="6" s="1"/>
  <c r="V132" i="6"/>
  <c r="M133" i="6"/>
  <c r="N133" i="6"/>
  <c r="O133" i="6"/>
  <c r="P133" i="6"/>
  <c r="Q133" i="6"/>
  <c r="R133" i="6"/>
  <c r="S133" i="6"/>
  <c r="T133" i="6"/>
  <c r="U133" i="6"/>
  <c r="V133" i="6"/>
  <c r="M134" i="6"/>
  <c r="N134" i="6"/>
  <c r="O134" i="6"/>
  <c r="P134" i="6"/>
  <c r="R134" i="6"/>
  <c r="S134" i="6"/>
  <c r="T134" i="6"/>
  <c r="Q134" i="6" s="1"/>
  <c r="U134" i="6"/>
  <c r="V134" i="6"/>
  <c r="M135" i="6"/>
  <c r="N135" i="6"/>
  <c r="O135" i="6"/>
  <c r="P135" i="6"/>
  <c r="R135" i="6"/>
  <c r="T135" i="6"/>
  <c r="Q135" i="6" s="1"/>
  <c r="U135" i="6"/>
  <c r="V135" i="6" s="1"/>
  <c r="M136" i="6"/>
  <c r="N136" i="6"/>
  <c r="O136" i="6"/>
  <c r="P136" i="6"/>
  <c r="R136" i="6"/>
  <c r="T136" i="6"/>
  <c r="Q136" i="6" s="1"/>
  <c r="U136" i="6"/>
  <c r="S136" i="6" s="1"/>
  <c r="M137" i="6"/>
  <c r="N137" i="6"/>
  <c r="O137" i="6"/>
  <c r="P137" i="6"/>
  <c r="Q137" i="6"/>
  <c r="R137" i="6"/>
  <c r="T137" i="6"/>
  <c r="U137" i="6"/>
  <c r="V137" i="6" s="1"/>
  <c r="M138" i="6"/>
  <c r="N138" i="6"/>
  <c r="O138" i="6"/>
  <c r="P138" i="6"/>
  <c r="R138" i="6"/>
  <c r="S138" i="6"/>
  <c r="T138" i="6"/>
  <c r="Q138" i="6" s="1"/>
  <c r="U138" i="6"/>
  <c r="V138" i="6"/>
  <c r="M139" i="6"/>
  <c r="N139" i="6"/>
  <c r="O139" i="6"/>
  <c r="P139" i="6"/>
  <c r="Q139" i="6"/>
  <c r="R139" i="6"/>
  <c r="S139" i="6"/>
  <c r="T139" i="6"/>
  <c r="U139" i="6"/>
  <c r="V139" i="6" s="1"/>
  <c r="M140" i="6"/>
  <c r="N140" i="6"/>
  <c r="O140" i="6"/>
  <c r="P140" i="6"/>
  <c r="R140" i="6"/>
  <c r="T140" i="6"/>
  <c r="Q140" i="6" s="1"/>
  <c r="U140" i="6"/>
  <c r="S140" i="6" s="1"/>
  <c r="V140" i="6"/>
  <c r="M141" i="6"/>
  <c r="N141" i="6"/>
  <c r="O141" i="6"/>
  <c r="P141" i="6"/>
  <c r="Q141" i="6"/>
  <c r="R141" i="6"/>
  <c r="T141" i="6"/>
  <c r="U141" i="6"/>
  <c r="S141" i="6" s="1"/>
  <c r="M142" i="6"/>
  <c r="N142" i="6"/>
  <c r="O142" i="6"/>
  <c r="P142" i="6"/>
  <c r="R142" i="6"/>
  <c r="S142" i="6"/>
  <c r="T142" i="6"/>
  <c r="Q142" i="6" s="1"/>
  <c r="U142" i="6"/>
  <c r="V142" i="6"/>
  <c r="M143" i="6"/>
  <c r="N143" i="6"/>
  <c r="O143" i="6"/>
  <c r="P143" i="6"/>
  <c r="R143" i="6"/>
  <c r="T143" i="6"/>
  <c r="Q143" i="6" s="1"/>
  <c r="U143" i="6"/>
  <c r="V143" i="6" s="1"/>
  <c r="M144" i="6"/>
  <c r="N144" i="6"/>
  <c r="O144" i="6"/>
  <c r="P144" i="6"/>
  <c r="R144" i="6"/>
  <c r="T144" i="6"/>
  <c r="Q144" i="6" s="1"/>
  <c r="U144" i="6"/>
  <c r="S144" i="6" s="1"/>
  <c r="M145" i="6"/>
  <c r="N145" i="6"/>
  <c r="O145" i="6"/>
  <c r="P145" i="6"/>
  <c r="Q145" i="6"/>
  <c r="R145" i="6"/>
  <c r="T145" i="6"/>
  <c r="U145" i="6"/>
  <c r="V145" i="6" s="1"/>
  <c r="M146" i="6"/>
  <c r="N146" i="6"/>
  <c r="O146" i="6"/>
  <c r="P146" i="6"/>
  <c r="R146" i="6"/>
  <c r="S146" i="6"/>
  <c r="T146" i="6"/>
  <c r="Q146" i="6" s="1"/>
  <c r="U146" i="6"/>
  <c r="V146" i="6"/>
  <c r="M147" i="6"/>
  <c r="N147" i="6"/>
  <c r="O147" i="6"/>
  <c r="P147" i="6"/>
  <c r="R147" i="6"/>
  <c r="S147" i="6"/>
  <c r="T147" i="6"/>
  <c r="Q147" i="6" s="1"/>
  <c r="U147" i="6"/>
  <c r="V147" i="6" s="1"/>
  <c r="M148" i="6"/>
  <c r="N148" i="6"/>
  <c r="O148" i="6"/>
  <c r="P148" i="6"/>
  <c r="Q148" i="6"/>
  <c r="R148" i="6"/>
  <c r="T148" i="6"/>
  <c r="U148" i="6"/>
  <c r="V148" i="6" s="1"/>
  <c r="M149" i="6"/>
  <c r="N149" i="6"/>
  <c r="O149" i="6"/>
  <c r="P149" i="6"/>
  <c r="Q149" i="6"/>
  <c r="R149" i="6"/>
  <c r="T149" i="6"/>
  <c r="U149" i="6"/>
  <c r="S149" i="6" s="1"/>
  <c r="V149" i="6"/>
  <c r="M150" i="6"/>
  <c r="N150" i="6"/>
  <c r="O150" i="6"/>
  <c r="P150" i="6"/>
  <c r="R150" i="6"/>
  <c r="S150" i="6"/>
  <c r="T150" i="6"/>
  <c r="Q150" i="6" s="1"/>
  <c r="U150" i="6"/>
  <c r="V150" i="6"/>
  <c r="M151" i="6"/>
  <c r="N151" i="6"/>
  <c r="O151" i="6"/>
  <c r="P151" i="6"/>
  <c r="R151" i="6"/>
  <c r="T151" i="6"/>
  <c r="Q151" i="6" s="1"/>
  <c r="U151" i="6"/>
  <c r="V151" i="6" s="1"/>
  <c r="M152" i="6"/>
  <c r="N152" i="6"/>
  <c r="O152" i="6"/>
  <c r="P152" i="6"/>
  <c r="Q152" i="6"/>
  <c r="R152" i="6"/>
  <c r="T152" i="6"/>
  <c r="U152" i="6"/>
  <c r="S152" i="6" s="1"/>
  <c r="M153" i="6"/>
  <c r="N153" i="6"/>
  <c r="O153" i="6"/>
  <c r="P153" i="6"/>
  <c r="Q153" i="6"/>
  <c r="R153" i="6"/>
  <c r="T153" i="6"/>
  <c r="U153" i="6"/>
  <c r="S153" i="6" s="1"/>
  <c r="V153" i="6"/>
  <c r="M154" i="6"/>
  <c r="N154" i="6"/>
  <c r="O154" i="6"/>
  <c r="P154" i="6"/>
  <c r="R154" i="6"/>
  <c r="S154" i="6"/>
  <c r="T154" i="6"/>
  <c r="Q154" i="6" s="1"/>
  <c r="U154" i="6"/>
  <c r="V154" i="6"/>
  <c r="M155" i="6"/>
  <c r="N155" i="6"/>
  <c r="O155" i="6"/>
  <c r="P155" i="6"/>
  <c r="R155" i="6"/>
  <c r="S155" i="6"/>
  <c r="T155" i="6"/>
  <c r="Q155" i="6" s="1"/>
  <c r="U155" i="6"/>
  <c r="V155" i="6" s="1"/>
  <c r="M156" i="6"/>
  <c r="N156" i="6"/>
  <c r="O156" i="6"/>
  <c r="P156" i="6"/>
  <c r="Q156" i="6"/>
  <c r="R156" i="6"/>
  <c r="T156" i="6"/>
  <c r="U156" i="6"/>
  <c r="V156" i="6" s="1"/>
  <c r="M157" i="6"/>
  <c r="N157" i="6"/>
  <c r="O157" i="6"/>
  <c r="P157" i="6"/>
  <c r="Q157" i="6"/>
  <c r="R157" i="6"/>
  <c r="T157" i="6"/>
  <c r="U157" i="6"/>
  <c r="S157" i="6" s="1"/>
  <c r="M158" i="6"/>
  <c r="N158" i="6"/>
  <c r="O158" i="6"/>
  <c r="P158" i="6"/>
  <c r="R158" i="6"/>
  <c r="S158" i="6"/>
  <c r="T158" i="6"/>
  <c r="Q158" i="6" s="1"/>
  <c r="U158" i="6"/>
  <c r="V158" i="6"/>
  <c r="M159" i="6"/>
  <c r="N159" i="6"/>
  <c r="O159" i="6"/>
  <c r="P159" i="6"/>
  <c r="R159" i="6"/>
  <c r="T159" i="6"/>
  <c r="Q159" i="6" s="1"/>
  <c r="U159" i="6"/>
  <c r="V159" i="6" s="1"/>
  <c r="M160" i="6"/>
  <c r="N160" i="6"/>
  <c r="O160" i="6"/>
  <c r="P160" i="6"/>
  <c r="Q160" i="6"/>
  <c r="R160" i="6"/>
  <c r="T160" i="6"/>
  <c r="U160" i="6"/>
  <c r="S160" i="6" s="1"/>
  <c r="M161" i="6"/>
  <c r="N161" i="6"/>
  <c r="O161" i="6"/>
  <c r="P161" i="6"/>
  <c r="Q161" i="6"/>
  <c r="R161" i="6"/>
  <c r="T161" i="6"/>
  <c r="U161" i="6"/>
  <c r="S161" i="6" s="1"/>
  <c r="V161" i="6"/>
  <c r="M162" i="6"/>
  <c r="N162" i="6"/>
  <c r="O162" i="6"/>
  <c r="P162" i="6"/>
  <c r="R162" i="6"/>
  <c r="S162" i="6"/>
  <c r="T162" i="6"/>
  <c r="Q162" i="6" s="1"/>
  <c r="U162" i="6"/>
  <c r="V162" i="6"/>
  <c r="M163" i="6"/>
  <c r="N163" i="6"/>
  <c r="O163" i="6"/>
  <c r="P163" i="6"/>
  <c r="R163" i="6"/>
  <c r="S163" i="6"/>
  <c r="T163" i="6"/>
  <c r="Q163" i="6" s="1"/>
  <c r="U163" i="6"/>
  <c r="V163" i="6" s="1"/>
  <c r="M164" i="6"/>
  <c r="N164" i="6"/>
  <c r="O164" i="6"/>
  <c r="P164" i="6"/>
  <c r="Q164" i="6"/>
  <c r="R164" i="6"/>
  <c r="T164" i="6"/>
  <c r="U164" i="6"/>
  <c r="V164" i="6" s="1"/>
  <c r="M165" i="6"/>
  <c r="N165" i="6"/>
  <c r="O165" i="6"/>
  <c r="P165" i="6"/>
  <c r="Q165" i="6"/>
  <c r="R165" i="6"/>
  <c r="T165" i="6"/>
  <c r="U165" i="6"/>
  <c r="S165" i="6" s="1"/>
  <c r="M166" i="6"/>
  <c r="N166" i="6"/>
  <c r="O166" i="6"/>
  <c r="P166" i="6"/>
  <c r="R166" i="6"/>
  <c r="S166" i="6"/>
  <c r="T166" i="6"/>
  <c r="Q166" i="6" s="1"/>
  <c r="U166" i="6"/>
  <c r="V166" i="6"/>
  <c r="M167" i="6"/>
  <c r="N167" i="6"/>
  <c r="O167" i="6"/>
  <c r="P167" i="6"/>
  <c r="R167" i="6"/>
  <c r="S167" i="6"/>
  <c r="T167" i="6"/>
  <c r="Q167" i="6" s="1"/>
  <c r="U167" i="6"/>
  <c r="V167" i="6" s="1"/>
  <c r="M168" i="6"/>
  <c r="N168" i="6"/>
  <c r="O168" i="6"/>
  <c r="P168" i="6"/>
  <c r="Q168" i="6"/>
  <c r="R168" i="6"/>
  <c r="T168" i="6"/>
  <c r="U168" i="6"/>
  <c r="S168" i="6" s="1"/>
  <c r="M169" i="6"/>
  <c r="N169" i="6"/>
  <c r="O169" i="6"/>
  <c r="P169" i="6"/>
  <c r="Q169" i="6"/>
  <c r="R169" i="6"/>
  <c r="T169" i="6"/>
  <c r="U169" i="6"/>
  <c r="S169" i="6" s="1"/>
  <c r="V169" i="6"/>
  <c r="M170" i="6"/>
  <c r="N170" i="6"/>
  <c r="O170" i="6"/>
  <c r="P170" i="6"/>
  <c r="R170" i="6"/>
  <c r="S170" i="6"/>
  <c r="T170" i="6"/>
  <c r="Q170" i="6" s="1"/>
  <c r="U170" i="6"/>
  <c r="V170" i="6"/>
  <c r="M171" i="6"/>
  <c r="N171" i="6"/>
  <c r="O171" i="6"/>
  <c r="P171" i="6"/>
  <c r="R171" i="6"/>
  <c r="S171" i="6"/>
  <c r="T171" i="6"/>
  <c r="Q171" i="6" s="1"/>
  <c r="U171" i="6"/>
  <c r="V171" i="6" s="1"/>
  <c r="M172" i="6"/>
  <c r="N172" i="6"/>
  <c r="O172" i="6"/>
  <c r="P172" i="6"/>
  <c r="Q172" i="6"/>
  <c r="R172" i="6"/>
  <c r="T172" i="6"/>
  <c r="U172" i="6"/>
  <c r="V172" i="6" s="1"/>
  <c r="M173" i="6"/>
  <c r="N173" i="6"/>
  <c r="O173" i="6"/>
  <c r="P173" i="6"/>
  <c r="Q173" i="6"/>
  <c r="R173" i="6"/>
  <c r="T173" i="6"/>
  <c r="U173" i="6"/>
  <c r="S173" i="6" s="1"/>
  <c r="M174" i="6"/>
  <c r="N174" i="6"/>
  <c r="O174" i="6"/>
  <c r="P174" i="6"/>
  <c r="R174" i="6"/>
  <c r="S174" i="6"/>
  <c r="T174" i="6"/>
  <c r="Q174" i="6" s="1"/>
  <c r="U174" i="6"/>
  <c r="V174" i="6"/>
  <c r="M175" i="6"/>
  <c r="N175" i="6"/>
  <c r="O175" i="6"/>
  <c r="P175" i="6"/>
  <c r="R175" i="6"/>
  <c r="S175" i="6"/>
  <c r="T175" i="6"/>
  <c r="Q175" i="6" s="1"/>
  <c r="U175" i="6"/>
  <c r="V175" i="6" s="1"/>
  <c r="M176" i="6"/>
  <c r="N176" i="6"/>
  <c r="O176" i="6"/>
  <c r="P176" i="6"/>
  <c r="Q176" i="6"/>
  <c r="R176" i="6"/>
  <c r="T176" i="6"/>
  <c r="U176" i="6"/>
  <c r="S176" i="6" s="1"/>
  <c r="M177" i="6"/>
  <c r="N177" i="6"/>
  <c r="O177" i="6"/>
  <c r="P177" i="6"/>
  <c r="Q177" i="6"/>
  <c r="R177" i="6"/>
  <c r="T177" i="6"/>
  <c r="U177" i="6"/>
  <c r="S177" i="6" s="1"/>
  <c r="V177" i="6"/>
  <c r="M178" i="6"/>
  <c r="N178" i="6"/>
  <c r="O178" i="6"/>
  <c r="P178" i="6"/>
  <c r="R178" i="6"/>
  <c r="S178" i="6"/>
  <c r="T178" i="6"/>
  <c r="Q178" i="6" s="1"/>
  <c r="U178" i="6"/>
  <c r="V178" i="6"/>
  <c r="M179" i="6"/>
  <c r="N179" i="6"/>
  <c r="O179" i="6"/>
  <c r="P179" i="6"/>
  <c r="R179" i="6"/>
  <c r="S179" i="6"/>
  <c r="T179" i="6"/>
  <c r="Q179" i="6" s="1"/>
  <c r="U179" i="6"/>
  <c r="V179" i="6" s="1"/>
  <c r="M180" i="6"/>
  <c r="N180" i="6"/>
  <c r="O180" i="6"/>
  <c r="P180" i="6"/>
  <c r="Q180" i="6"/>
  <c r="R180" i="6"/>
  <c r="T180" i="6"/>
  <c r="U180" i="6"/>
  <c r="V180" i="6" s="1"/>
  <c r="M181" i="6"/>
  <c r="N181" i="6"/>
  <c r="O181" i="6"/>
  <c r="P181" i="6"/>
  <c r="Q181" i="6"/>
  <c r="R181" i="6"/>
  <c r="T181" i="6"/>
  <c r="U181" i="6"/>
  <c r="S181" i="6" s="1"/>
  <c r="M182" i="6"/>
  <c r="N182" i="6"/>
  <c r="O182" i="6"/>
  <c r="P182" i="6"/>
  <c r="R182" i="6"/>
  <c r="S182" i="6"/>
  <c r="T182" i="6"/>
  <c r="Q182" i="6" s="1"/>
  <c r="U182" i="6"/>
  <c r="V182" i="6"/>
  <c r="M183" i="6"/>
  <c r="N183" i="6"/>
  <c r="O183" i="6"/>
  <c r="P183" i="6"/>
  <c r="R183" i="6"/>
  <c r="S183" i="6"/>
  <c r="T183" i="6"/>
  <c r="Q183" i="6" s="1"/>
  <c r="U183" i="6"/>
  <c r="V183" i="6" s="1"/>
  <c r="M184" i="6"/>
  <c r="N184" i="6"/>
  <c r="O184" i="6"/>
  <c r="P184" i="6"/>
  <c r="Q184" i="6"/>
  <c r="R184" i="6"/>
  <c r="T184" i="6"/>
  <c r="U184" i="6"/>
  <c r="S184" i="6" s="1"/>
  <c r="M185" i="6"/>
  <c r="N185" i="6"/>
  <c r="O185" i="6"/>
  <c r="P185" i="6"/>
  <c r="Q185" i="6"/>
  <c r="R185" i="6"/>
  <c r="T185" i="6"/>
  <c r="U185" i="6"/>
  <c r="S185" i="6" s="1"/>
  <c r="V185" i="6"/>
  <c r="M186" i="6"/>
  <c r="N186" i="6"/>
  <c r="O186" i="6"/>
  <c r="P186" i="6"/>
  <c r="R186" i="6"/>
  <c r="S186" i="6"/>
  <c r="T186" i="6"/>
  <c r="Q186" i="6" s="1"/>
  <c r="U186" i="6"/>
  <c r="V186" i="6"/>
  <c r="M187" i="6"/>
  <c r="N187" i="6"/>
  <c r="O187" i="6"/>
  <c r="P187" i="6"/>
  <c r="R187" i="6"/>
  <c r="S187" i="6"/>
  <c r="T187" i="6"/>
  <c r="Q187" i="6" s="1"/>
  <c r="U187" i="6"/>
  <c r="V187" i="6" s="1"/>
  <c r="M188" i="6"/>
  <c r="N188" i="6"/>
  <c r="O188" i="6"/>
  <c r="P188" i="6"/>
  <c r="Q188" i="6"/>
  <c r="R188" i="6"/>
  <c r="T188" i="6"/>
  <c r="U188" i="6"/>
  <c r="V188" i="6" s="1"/>
  <c r="M189" i="6"/>
  <c r="N189" i="6"/>
  <c r="O189" i="6"/>
  <c r="P189" i="6"/>
  <c r="Q189" i="6"/>
  <c r="R189" i="6"/>
  <c r="T189" i="6"/>
  <c r="U189" i="6"/>
  <c r="S189" i="6" s="1"/>
  <c r="M190" i="6"/>
  <c r="N190" i="6"/>
  <c r="O190" i="6"/>
  <c r="P190" i="6"/>
  <c r="R190" i="6"/>
  <c r="S190" i="6"/>
  <c r="T190" i="6"/>
  <c r="Q190" i="6" s="1"/>
  <c r="U190" i="6"/>
  <c r="V190" i="6"/>
  <c r="M191" i="6"/>
  <c r="N191" i="6"/>
  <c r="O191" i="6"/>
  <c r="P191" i="6"/>
  <c r="R191" i="6"/>
  <c r="S191" i="6"/>
  <c r="T191" i="6"/>
  <c r="Q191" i="6" s="1"/>
  <c r="U191" i="6"/>
  <c r="V191" i="6" s="1"/>
  <c r="M192" i="6"/>
  <c r="N192" i="6"/>
  <c r="O192" i="6"/>
  <c r="P192" i="6"/>
  <c r="Q192" i="6"/>
  <c r="R192" i="6"/>
  <c r="T192" i="6"/>
  <c r="U192" i="6"/>
  <c r="S192" i="6" s="1"/>
  <c r="M193" i="6"/>
  <c r="N193" i="6"/>
  <c r="O193" i="6"/>
  <c r="P193" i="6"/>
  <c r="Q193" i="6"/>
  <c r="R193" i="6"/>
  <c r="T193" i="6"/>
  <c r="U193" i="6"/>
  <c r="S193" i="6" s="1"/>
  <c r="V193" i="6"/>
  <c r="M194" i="6"/>
  <c r="N194" i="6"/>
  <c r="O194" i="6"/>
  <c r="P194" i="6"/>
  <c r="R194" i="6"/>
  <c r="S194" i="6"/>
  <c r="T194" i="6"/>
  <c r="Q194" i="6" s="1"/>
  <c r="U194" i="6"/>
  <c r="V194" i="6"/>
  <c r="M195" i="6"/>
  <c r="N195" i="6"/>
  <c r="O195" i="6"/>
  <c r="P195" i="6"/>
  <c r="R195" i="6"/>
  <c r="S195" i="6"/>
  <c r="T195" i="6"/>
  <c r="Q195" i="6" s="1"/>
  <c r="U195" i="6"/>
  <c r="V195" i="6" s="1"/>
  <c r="M196" i="6"/>
  <c r="N196" i="6"/>
  <c r="O196" i="6"/>
  <c r="P196" i="6"/>
  <c r="Q196" i="6"/>
  <c r="R196" i="6"/>
  <c r="T196" i="6"/>
  <c r="U196" i="6"/>
  <c r="V196" i="6" s="1"/>
  <c r="M197" i="6"/>
  <c r="N197" i="6"/>
  <c r="O197" i="6"/>
  <c r="P197" i="6"/>
  <c r="Q197" i="6"/>
  <c r="R197" i="6"/>
  <c r="T197" i="6"/>
  <c r="U197" i="6"/>
  <c r="S197" i="6" s="1"/>
  <c r="M198" i="6"/>
  <c r="N198" i="6"/>
  <c r="O198" i="6"/>
  <c r="P198" i="6"/>
  <c r="R198" i="6"/>
  <c r="S198" i="6"/>
  <c r="T198" i="6"/>
  <c r="Q198" i="6" s="1"/>
  <c r="U198" i="6"/>
  <c r="V198" i="6"/>
  <c r="M199" i="6"/>
  <c r="N199" i="6"/>
  <c r="O199" i="6"/>
  <c r="P199" i="6"/>
  <c r="R199" i="6"/>
  <c r="S199" i="6"/>
  <c r="T199" i="6"/>
  <c r="Q199" i="6" s="1"/>
  <c r="U199" i="6"/>
  <c r="V199" i="6" s="1"/>
  <c r="M200" i="6"/>
  <c r="N200" i="6"/>
  <c r="O200" i="6"/>
  <c r="P200" i="6"/>
  <c r="Q200" i="6"/>
  <c r="R200" i="6"/>
  <c r="T200" i="6"/>
  <c r="U200" i="6"/>
  <c r="S200" i="6" s="1"/>
  <c r="M201" i="6"/>
  <c r="N201" i="6"/>
  <c r="O201" i="6"/>
  <c r="P201" i="6"/>
  <c r="Q201" i="6"/>
  <c r="R201" i="6"/>
  <c r="T201" i="6"/>
  <c r="U201" i="6"/>
  <c r="S201" i="6" s="1"/>
  <c r="V201" i="6"/>
  <c r="M202" i="6"/>
  <c r="N202" i="6"/>
  <c r="O202" i="6"/>
  <c r="P202" i="6"/>
  <c r="R202" i="6"/>
  <c r="S202" i="6"/>
  <c r="T202" i="6"/>
  <c r="Q202" i="6" s="1"/>
  <c r="U202" i="6"/>
  <c r="V202" i="6"/>
  <c r="M203" i="6"/>
  <c r="N203" i="6"/>
  <c r="O203" i="6"/>
  <c r="P203" i="6"/>
  <c r="R203" i="6"/>
  <c r="S203" i="6"/>
  <c r="T203" i="6"/>
  <c r="Q203" i="6" s="1"/>
  <c r="U203" i="6"/>
  <c r="V203" i="6" s="1"/>
  <c r="M204" i="6"/>
  <c r="N204" i="6"/>
  <c r="O204" i="6"/>
  <c r="P204" i="6"/>
  <c r="R204" i="6"/>
  <c r="T204" i="6"/>
  <c r="Q204" i="6" s="1"/>
  <c r="U204" i="6"/>
  <c r="V204" i="6" s="1"/>
  <c r="M205" i="6"/>
  <c r="N205" i="6"/>
  <c r="O205" i="6"/>
  <c r="P205" i="6"/>
  <c r="Q205" i="6"/>
  <c r="R205" i="6"/>
  <c r="T205" i="6"/>
  <c r="U205" i="6"/>
  <c r="S205" i="6" s="1"/>
  <c r="M206" i="6"/>
  <c r="N206" i="6"/>
  <c r="O206" i="6"/>
  <c r="P206" i="6"/>
  <c r="R206" i="6"/>
  <c r="S206" i="6"/>
  <c r="T206" i="6"/>
  <c r="Q206" i="6" s="1"/>
  <c r="U206" i="6"/>
  <c r="V206" i="6"/>
  <c r="M207" i="6"/>
  <c r="N207" i="6"/>
  <c r="O207" i="6"/>
  <c r="P207" i="6"/>
  <c r="R207" i="6"/>
  <c r="S207" i="6"/>
  <c r="T207" i="6"/>
  <c r="Q207" i="6" s="1"/>
  <c r="U207" i="6"/>
  <c r="V207" i="6" s="1"/>
  <c r="M208" i="6"/>
  <c r="N208" i="6"/>
  <c r="O208" i="6"/>
  <c r="P208" i="6"/>
  <c r="R208" i="6"/>
  <c r="T208" i="6"/>
  <c r="Q208" i="6" s="1"/>
  <c r="U208" i="6"/>
  <c r="S208" i="6" s="1"/>
  <c r="M209" i="6"/>
  <c r="N209" i="6"/>
  <c r="O209" i="6"/>
  <c r="P209" i="6"/>
  <c r="Q209" i="6"/>
  <c r="R209" i="6"/>
  <c r="T209" i="6"/>
  <c r="U209" i="6"/>
  <c r="S209" i="6" s="1"/>
  <c r="V209" i="6"/>
  <c r="M210" i="6"/>
  <c r="N210" i="6"/>
  <c r="O210" i="6"/>
  <c r="P210" i="6"/>
  <c r="R210" i="6"/>
  <c r="S210" i="6"/>
  <c r="T210" i="6"/>
  <c r="Q210" i="6" s="1"/>
  <c r="U210" i="6"/>
  <c r="V210" i="6"/>
  <c r="M211" i="6"/>
  <c r="N211" i="6"/>
  <c r="O211" i="6"/>
  <c r="P211" i="6"/>
  <c r="R211" i="6"/>
  <c r="S211" i="6"/>
  <c r="T211" i="6"/>
  <c r="Q211" i="6" s="1"/>
  <c r="U211" i="6"/>
  <c r="V211" i="6" s="1"/>
  <c r="M212" i="6"/>
  <c r="N212" i="6"/>
  <c r="O212" i="6"/>
  <c r="P212" i="6"/>
  <c r="R212" i="6"/>
  <c r="T212" i="6"/>
  <c r="Q212" i="6" s="1"/>
  <c r="U212" i="6"/>
  <c r="V212" i="6" s="1"/>
  <c r="M213" i="6"/>
  <c r="N213" i="6"/>
  <c r="O213" i="6"/>
  <c r="P213" i="6"/>
  <c r="Q213" i="6"/>
  <c r="R213" i="6"/>
  <c r="T213" i="6"/>
  <c r="U213" i="6"/>
  <c r="S213" i="6" s="1"/>
  <c r="M214" i="6"/>
  <c r="N214" i="6"/>
  <c r="O214" i="6"/>
  <c r="P214" i="6"/>
  <c r="R214" i="6"/>
  <c r="S214" i="6"/>
  <c r="T214" i="6"/>
  <c r="Q214" i="6" s="1"/>
  <c r="U214" i="6"/>
  <c r="V214" i="6"/>
  <c r="M215" i="6"/>
  <c r="N215" i="6"/>
  <c r="O215" i="6"/>
  <c r="P215" i="6"/>
  <c r="R215" i="6"/>
  <c r="S215" i="6"/>
  <c r="T215" i="6"/>
  <c r="Q215" i="6" s="1"/>
  <c r="U215" i="6"/>
  <c r="V215" i="6" s="1"/>
  <c r="M216" i="6"/>
  <c r="N216" i="6"/>
  <c r="O216" i="6"/>
  <c r="P216" i="6"/>
  <c r="R216" i="6"/>
  <c r="T216" i="6"/>
  <c r="Q216" i="6" s="1"/>
  <c r="U216" i="6"/>
  <c r="S216" i="6" s="1"/>
  <c r="M217" i="6"/>
  <c r="N217" i="6"/>
  <c r="O217" i="6"/>
  <c r="P217" i="6"/>
  <c r="Q217" i="6"/>
  <c r="R217" i="6"/>
  <c r="T217" i="6"/>
  <c r="U217" i="6"/>
  <c r="S217" i="6" s="1"/>
  <c r="V217" i="6"/>
  <c r="M218" i="6"/>
  <c r="N218" i="6"/>
  <c r="O218" i="6"/>
  <c r="P218" i="6"/>
  <c r="Q218" i="6"/>
  <c r="R218" i="6"/>
  <c r="S218" i="6"/>
  <c r="T218" i="6"/>
  <c r="U218" i="6"/>
  <c r="V218" i="6"/>
  <c r="M219" i="6"/>
  <c r="N219" i="6"/>
  <c r="O219" i="6"/>
  <c r="P219" i="6"/>
  <c r="R219" i="6"/>
  <c r="S219" i="6"/>
  <c r="T219" i="6"/>
  <c r="Q219" i="6" s="1"/>
  <c r="U219" i="6"/>
  <c r="V219" i="6"/>
  <c r="M220" i="6"/>
  <c r="N220" i="6"/>
  <c r="O220" i="6"/>
  <c r="P220" i="6"/>
  <c r="R220" i="6"/>
  <c r="T220" i="6"/>
  <c r="Q220" i="6" s="1"/>
  <c r="U220" i="6"/>
  <c r="V220" i="6" s="1"/>
  <c r="M221" i="6"/>
  <c r="N221" i="6"/>
  <c r="O221" i="6"/>
  <c r="P221" i="6"/>
  <c r="Q221" i="6"/>
  <c r="R221" i="6"/>
  <c r="T221" i="6"/>
  <c r="U221" i="6"/>
  <c r="S221" i="6" s="1"/>
  <c r="M222" i="6"/>
  <c r="N222" i="6"/>
  <c r="O222" i="6"/>
  <c r="P222" i="6"/>
  <c r="R222" i="6"/>
  <c r="S222" i="6"/>
  <c r="T222" i="6"/>
  <c r="Q222" i="6" s="1"/>
  <c r="U222" i="6"/>
  <c r="V222" i="6"/>
  <c r="M223" i="6"/>
  <c r="N223" i="6"/>
  <c r="O223" i="6"/>
  <c r="P223" i="6"/>
  <c r="R223" i="6"/>
  <c r="S223" i="6"/>
  <c r="T223" i="6"/>
  <c r="Q223" i="6" s="1"/>
  <c r="U223" i="6"/>
  <c r="V223" i="6" s="1"/>
  <c r="M224" i="6"/>
  <c r="N224" i="6"/>
  <c r="O224" i="6"/>
  <c r="P224" i="6"/>
  <c r="R224" i="6"/>
  <c r="T224" i="6"/>
  <c r="Q224" i="6" s="1"/>
  <c r="U224" i="6"/>
  <c r="S224" i="6" s="1"/>
  <c r="M225" i="6"/>
  <c r="N225" i="6"/>
  <c r="O225" i="6"/>
  <c r="P225" i="6"/>
  <c r="Q225" i="6"/>
  <c r="R225" i="6"/>
  <c r="T225" i="6"/>
  <c r="U225" i="6"/>
  <c r="S225" i="6" s="1"/>
  <c r="V225" i="6"/>
  <c r="M226" i="6"/>
  <c r="N226" i="6"/>
  <c r="O226" i="6"/>
  <c r="P226" i="6"/>
  <c r="Q226" i="6"/>
  <c r="R226" i="6"/>
  <c r="S226" i="6"/>
  <c r="T226" i="6"/>
  <c r="U226" i="6"/>
  <c r="V226" i="6"/>
  <c r="M227" i="6"/>
  <c r="N227" i="6"/>
  <c r="O227" i="6"/>
  <c r="P227" i="6"/>
  <c r="R227" i="6"/>
  <c r="S227" i="6"/>
  <c r="T227" i="6"/>
  <c r="Q227" i="6" s="1"/>
  <c r="U227" i="6"/>
  <c r="V227" i="6"/>
  <c r="M228" i="6"/>
  <c r="N228" i="6"/>
  <c r="O228" i="6"/>
  <c r="P228" i="6"/>
  <c r="R228" i="6"/>
  <c r="T228" i="6"/>
  <c r="Q228" i="6" s="1"/>
  <c r="U228" i="6"/>
  <c r="V228" i="6" s="1"/>
  <c r="M229" i="6"/>
  <c r="N229" i="6"/>
  <c r="O229" i="6"/>
  <c r="P229" i="6"/>
  <c r="Q229" i="6"/>
  <c r="R229" i="6"/>
  <c r="T229" i="6"/>
  <c r="U229" i="6"/>
  <c r="S229" i="6" s="1"/>
  <c r="M230" i="6"/>
  <c r="N230" i="6"/>
  <c r="O230" i="6"/>
  <c r="P230" i="6"/>
  <c r="R230" i="6"/>
  <c r="S230" i="6"/>
  <c r="T230" i="6"/>
  <c r="Q230" i="6" s="1"/>
  <c r="U230" i="6"/>
  <c r="V230" i="6"/>
  <c r="M231" i="6"/>
  <c r="N231" i="6"/>
  <c r="O231" i="6"/>
  <c r="P231" i="6"/>
  <c r="R231" i="6"/>
  <c r="S231" i="6"/>
  <c r="T231" i="6"/>
  <c r="Q231" i="6" s="1"/>
  <c r="U231" i="6"/>
  <c r="V231" i="6" s="1"/>
  <c r="M232" i="6"/>
  <c r="N232" i="6"/>
  <c r="O232" i="6"/>
  <c r="P232" i="6"/>
  <c r="Q232" i="6"/>
  <c r="R232" i="6"/>
  <c r="T232" i="6"/>
  <c r="U232" i="6"/>
  <c r="S232" i="6" s="1"/>
  <c r="M233" i="6"/>
  <c r="N233" i="6"/>
  <c r="O233" i="6"/>
  <c r="P233" i="6"/>
  <c r="Q233" i="6"/>
  <c r="R233" i="6"/>
  <c r="T233" i="6"/>
  <c r="U233" i="6"/>
  <c r="S233" i="6" s="1"/>
  <c r="V233" i="6"/>
  <c r="M234" i="6"/>
  <c r="N234" i="6"/>
  <c r="O234" i="6"/>
  <c r="P234" i="6"/>
  <c r="Q234" i="6"/>
  <c r="R234" i="6"/>
  <c r="S234" i="6"/>
  <c r="T234" i="6"/>
  <c r="U234" i="6"/>
  <c r="V234" i="6"/>
  <c r="M235" i="6"/>
  <c r="N235" i="6"/>
  <c r="O235" i="6"/>
  <c r="P235" i="6"/>
  <c r="R235" i="6"/>
  <c r="S235" i="6"/>
  <c r="T235" i="6"/>
  <c r="Q235" i="6" s="1"/>
  <c r="U235" i="6"/>
  <c r="V235" i="6"/>
  <c r="M236" i="6"/>
  <c r="N236" i="6"/>
  <c r="O236" i="6"/>
  <c r="P236" i="6"/>
  <c r="R236" i="6"/>
  <c r="T236" i="6"/>
  <c r="Q236" i="6" s="1"/>
  <c r="U236" i="6"/>
  <c r="M237" i="6"/>
  <c r="N237" i="6"/>
  <c r="O237" i="6"/>
  <c r="P237" i="6"/>
  <c r="Q237" i="6"/>
  <c r="R237" i="6"/>
  <c r="T237" i="6"/>
  <c r="U237" i="6"/>
  <c r="M238" i="6"/>
  <c r="N238" i="6"/>
  <c r="O238" i="6"/>
  <c r="P238" i="6"/>
  <c r="R238" i="6"/>
  <c r="S238" i="6"/>
  <c r="T238" i="6"/>
  <c r="Q238" i="6" s="1"/>
  <c r="U238" i="6"/>
  <c r="V238" i="6"/>
  <c r="M239" i="6"/>
  <c r="N239" i="6"/>
  <c r="O239" i="6"/>
  <c r="P239" i="6"/>
  <c r="R239" i="6"/>
  <c r="S239" i="6"/>
  <c r="T239" i="6"/>
  <c r="Q239" i="6" s="1"/>
  <c r="U239" i="6"/>
  <c r="V239" i="6" s="1"/>
  <c r="M240" i="6"/>
  <c r="N240" i="6"/>
  <c r="O240" i="6"/>
  <c r="P240" i="6"/>
  <c r="R240" i="6"/>
  <c r="T240" i="6"/>
  <c r="Q240" i="6" s="1"/>
  <c r="U240" i="6"/>
  <c r="S240" i="6" s="1"/>
  <c r="M241" i="6"/>
  <c r="N241" i="6"/>
  <c r="O241" i="6"/>
  <c r="P241" i="6"/>
  <c r="Q241" i="6"/>
  <c r="R241" i="6"/>
  <c r="T241" i="6"/>
  <c r="U241" i="6"/>
  <c r="S241" i="6" s="1"/>
  <c r="M242" i="6"/>
  <c r="N242" i="6"/>
  <c r="O242" i="6"/>
  <c r="P242" i="6"/>
  <c r="Q242" i="6"/>
  <c r="R242" i="6"/>
  <c r="S242" i="6"/>
  <c r="T242" i="6"/>
  <c r="U242" i="6"/>
  <c r="V242" i="6"/>
  <c r="M243" i="6"/>
  <c r="N243" i="6"/>
  <c r="O243" i="6"/>
  <c r="P243" i="6"/>
  <c r="R243" i="6"/>
  <c r="S243" i="6"/>
  <c r="T243" i="6"/>
  <c r="Q243" i="6" s="1"/>
  <c r="U243" i="6"/>
  <c r="V243" i="6"/>
  <c r="M244" i="6"/>
  <c r="N244" i="6"/>
  <c r="O244" i="6"/>
  <c r="P244" i="6"/>
  <c r="R244" i="6"/>
  <c r="T244" i="6"/>
  <c r="Q244" i="6" s="1"/>
  <c r="U244" i="6"/>
  <c r="V244" i="6" s="1"/>
  <c r="M245" i="6"/>
  <c r="N245" i="6"/>
  <c r="O245" i="6"/>
  <c r="P245" i="6"/>
  <c r="Q245" i="6"/>
  <c r="R245" i="6"/>
  <c r="T245" i="6"/>
  <c r="U245" i="6"/>
  <c r="S245" i="6" s="1"/>
  <c r="M246" i="6"/>
  <c r="N246" i="6"/>
  <c r="O246" i="6"/>
  <c r="P246" i="6"/>
  <c r="R246" i="6"/>
  <c r="T246" i="6"/>
  <c r="Q246" i="6" s="1"/>
  <c r="U246" i="6"/>
  <c r="S246" i="6" s="1"/>
  <c r="V246" i="6"/>
  <c r="M247" i="6"/>
  <c r="N247" i="6"/>
  <c r="O247" i="6"/>
  <c r="P247" i="6"/>
  <c r="R247" i="6"/>
  <c r="S247" i="6"/>
  <c r="T247" i="6"/>
  <c r="Q247" i="6" s="1"/>
  <c r="U247" i="6"/>
  <c r="V247" i="6" s="1"/>
  <c r="M248" i="6"/>
  <c r="N248" i="6"/>
  <c r="O248" i="6"/>
  <c r="P248" i="6"/>
  <c r="R248" i="6"/>
  <c r="T248" i="6"/>
  <c r="Q248" i="6" s="1"/>
  <c r="U248" i="6"/>
  <c r="M249" i="6"/>
  <c r="N249" i="6"/>
  <c r="O249" i="6"/>
  <c r="P249" i="6"/>
  <c r="Q249" i="6"/>
  <c r="R249" i="6"/>
  <c r="T249" i="6"/>
  <c r="U249" i="6"/>
  <c r="S249" i="6" s="1"/>
  <c r="M250" i="6"/>
  <c r="N250" i="6"/>
  <c r="O250" i="6"/>
  <c r="P250" i="6"/>
  <c r="Q250" i="6"/>
  <c r="R250" i="6"/>
  <c r="S250" i="6"/>
  <c r="T250" i="6"/>
  <c r="U250" i="6"/>
  <c r="V250" i="6"/>
  <c r="M251" i="6"/>
  <c r="N251" i="6"/>
  <c r="O251" i="6"/>
  <c r="P251" i="6"/>
  <c r="R251" i="6"/>
  <c r="T251" i="6"/>
  <c r="Q251" i="6" s="1"/>
  <c r="U251" i="6"/>
  <c r="S251" i="6" s="1"/>
  <c r="V251" i="6"/>
  <c r="M252" i="6"/>
  <c r="N252" i="6"/>
  <c r="O252" i="6"/>
  <c r="P252" i="6"/>
  <c r="Q252" i="6"/>
  <c r="R252" i="6"/>
  <c r="T252" i="6"/>
  <c r="U252" i="6"/>
  <c r="S252" i="6" s="1"/>
  <c r="M253" i="6"/>
  <c r="N253" i="6"/>
  <c r="O253" i="6"/>
  <c r="P253" i="6"/>
  <c r="Q253" i="6"/>
  <c r="R253" i="6"/>
  <c r="S253" i="6"/>
  <c r="T253" i="6"/>
  <c r="U253" i="6"/>
  <c r="V253" i="6"/>
  <c r="M254" i="6"/>
  <c r="N254" i="6"/>
  <c r="O254" i="6"/>
  <c r="P254" i="6"/>
  <c r="R254" i="6"/>
  <c r="T254" i="6"/>
  <c r="Q254" i="6" s="1"/>
  <c r="U254" i="6"/>
  <c r="S254" i="6" s="1"/>
  <c r="V254" i="6"/>
  <c r="M255" i="6"/>
  <c r="N255" i="6"/>
  <c r="O255" i="6"/>
  <c r="P255" i="6"/>
  <c r="Q255" i="6"/>
  <c r="R255" i="6"/>
  <c r="T255" i="6"/>
  <c r="U255" i="6"/>
  <c r="S255" i="6" s="1"/>
  <c r="M256" i="6"/>
  <c r="N256" i="6"/>
  <c r="O256" i="6"/>
  <c r="P256" i="6"/>
  <c r="Q256" i="6"/>
  <c r="R256" i="6"/>
  <c r="T256" i="6"/>
  <c r="U256" i="6"/>
  <c r="S256" i="6" s="1"/>
  <c r="V256" i="6"/>
  <c r="M257" i="6"/>
  <c r="N257" i="6"/>
  <c r="O257" i="6"/>
  <c r="P257" i="6"/>
  <c r="R257" i="6"/>
  <c r="S257" i="6"/>
  <c r="T257" i="6"/>
  <c r="Q257" i="6" s="1"/>
  <c r="U257" i="6"/>
  <c r="V257" i="6" s="1"/>
  <c r="M258" i="6"/>
  <c r="N258" i="6"/>
  <c r="O258" i="6"/>
  <c r="P258" i="6"/>
  <c r="R258" i="6"/>
  <c r="S258" i="6"/>
  <c r="T258" i="6"/>
  <c r="Q258" i="6" s="1"/>
  <c r="U258" i="6"/>
  <c r="V258" i="6" s="1"/>
  <c r="M259" i="6"/>
  <c r="N259" i="6"/>
  <c r="O259" i="6"/>
  <c r="P259" i="6"/>
  <c r="Q259" i="6"/>
  <c r="R259" i="6"/>
  <c r="T259" i="6"/>
  <c r="U259" i="6"/>
  <c r="S259" i="6" s="1"/>
  <c r="M260" i="6"/>
  <c r="N260" i="6"/>
  <c r="O260" i="6"/>
  <c r="P260" i="6"/>
  <c r="R260" i="6"/>
  <c r="S260" i="6"/>
  <c r="T260" i="6"/>
  <c r="Q260" i="6" s="1"/>
  <c r="U260" i="6"/>
  <c r="V260" i="6"/>
  <c r="M261" i="6"/>
  <c r="N261" i="6"/>
  <c r="O261" i="6"/>
  <c r="P261" i="6"/>
  <c r="Q261" i="6"/>
  <c r="R261" i="6"/>
  <c r="S261" i="6"/>
  <c r="T261" i="6"/>
  <c r="U261" i="6"/>
  <c r="V261" i="6"/>
  <c r="M262" i="6"/>
  <c r="N262" i="6"/>
  <c r="O262" i="6"/>
  <c r="P262" i="6"/>
  <c r="R262" i="6"/>
  <c r="T262" i="6"/>
  <c r="Q262" i="6" s="1"/>
  <c r="U262" i="6"/>
  <c r="S262" i="6" s="1"/>
  <c r="V262" i="6"/>
  <c r="M263" i="6"/>
  <c r="N263" i="6"/>
  <c r="O263" i="6"/>
  <c r="P263" i="6"/>
  <c r="Q263" i="6"/>
  <c r="R263" i="6"/>
  <c r="T263" i="6"/>
  <c r="U263" i="6"/>
  <c r="S263" i="6" s="1"/>
  <c r="M264" i="6"/>
  <c r="N264" i="6"/>
  <c r="O264" i="6"/>
  <c r="P264" i="6"/>
  <c r="Q264" i="6"/>
  <c r="R264" i="6"/>
  <c r="T264" i="6"/>
  <c r="U264" i="6"/>
  <c r="S264" i="6" s="1"/>
  <c r="V264" i="6"/>
  <c r="M265" i="6"/>
  <c r="N265" i="6"/>
  <c r="O265" i="6"/>
  <c r="P265" i="6"/>
  <c r="R265" i="6"/>
  <c r="S265" i="6"/>
  <c r="T265" i="6"/>
  <c r="Q265" i="6" s="1"/>
  <c r="U265" i="6"/>
  <c r="V265" i="6" s="1"/>
  <c r="M266" i="6"/>
  <c r="N266" i="6"/>
  <c r="O266" i="6"/>
  <c r="P266" i="6"/>
  <c r="R266" i="6"/>
  <c r="S266" i="6"/>
  <c r="T266" i="6"/>
  <c r="Q266" i="6" s="1"/>
  <c r="U266" i="6"/>
  <c r="V266" i="6" s="1"/>
  <c r="M267" i="6"/>
  <c r="N267" i="6"/>
  <c r="O267" i="6"/>
  <c r="P267" i="6"/>
  <c r="Q267" i="6"/>
  <c r="R267" i="6"/>
  <c r="T267" i="6"/>
  <c r="U267" i="6"/>
  <c r="S267" i="6" s="1"/>
  <c r="M268" i="6"/>
  <c r="N268" i="6"/>
  <c r="O268" i="6"/>
  <c r="P268" i="6"/>
  <c r="R268" i="6"/>
  <c r="S268" i="6"/>
  <c r="T268" i="6"/>
  <c r="Q268" i="6" s="1"/>
  <c r="U268" i="6"/>
  <c r="V268" i="6"/>
  <c r="M269" i="6"/>
  <c r="N269" i="6"/>
  <c r="O269" i="6"/>
  <c r="P269" i="6"/>
  <c r="Q269" i="6"/>
  <c r="R269" i="6"/>
  <c r="S269" i="6"/>
  <c r="T269" i="6"/>
  <c r="U269" i="6"/>
  <c r="V269" i="6"/>
  <c r="M270" i="6"/>
  <c r="N270" i="6"/>
  <c r="O270" i="6"/>
  <c r="P270" i="6"/>
  <c r="R270" i="6"/>
  <c r="T270" i="6"/>
  <c r="Q270" i="6" s="1"/>
  <c r="U270" i="6"/>
  <c r="S270" i="6" s="1"/>
  <c r="V270" i="6"/>
  <c r="M271" i="6"/>
  <c r="N271" i="6"/>
  <c r="O271" i="6"/>
  <c r="P271" i="6"/>
  <c r="Q271" i="6"/>
  <c r="R271" i="6"/>
  <c r="T271" i="6"/>
  <c r="U271" i="6"/>
  <c r="S271" i="6" s="1"/>
  <c r="M272" i="6"/>
  <c r="N272" i="6"/>
  <c r="O272" i="6"/>
  <c r="P272" i="6"/>
  <c r="Q272" i="6"/>
  <c r="R272" i="6"/>
  <c r="T272" i="6"/>
  <c r="U272" i="6"/>
  <c r="S272" i="6" s="1"/>
  <c r="V272" i="6"/>
  <c r="M273" i="6"/>
  <c r="N273" i="6"/>
  <c r="O273" i="6"/>
  <c r="P273" i="6"/>
  <c r="R273" i="6"/>
  <c r="S273" i="6"/>
  <c r="T273" i="6"/>
  <c r="Q273" i="6" s="1"/>
  <c r="U273" i="6"/>
  <c r="V273" i="6" s="1"/>
  <c r="M274" i="6"/>
  <c r="N274" i="6"/>
  <c r="O274" i="6"/>
  <c r="P274" i="6"/>
  <c r="R274" i="6"/>
  <c r="S274" i="6"/>
  <c r="T274" i="6"/>
  <c r="Q274" i="6" s="1"/>
  <c r="U274" i="6"/>
  <c r="V274" i="6" s="1"/>
  <c r="M275" i="6"/>
  <c r="N275" i="6"/>
  <c r="O275" i="6"/>
  <c r="P275" i="6"/>
  <c r="Q275" i="6"/>
  <c r="R275" i="6"/>
  <c r="T275" i="6"/>
  <c r="U275" i="6"/>
  <c r="S275" i="6" s="1"/>
  <c r="M276" i="6"/>
  <c r="N276" i="6"/>
  <c r="O276" i="6"/>
  <c r="P276" i="6"/>
  <c r="R276" i="6"/>
  <c r="S276" i="6"/>
  <c r="T276" i="6"/>
  <c r="Q276" i="6" s="1"/>
  <c r="U276" i="6"/>
  <c r="V276" i="6"/>
  <c r="M277" i="6"/>
  <c r="N277" i="6"/>
  <c r="O277" i="6"/>
  <c r="P277" i="6"/>
  <c r="Q277" i="6"/>
  <c r="R277" i="6"/>
  <c r="S277" i="6"/>
  <c r="T277" i="6"/>
  <c r="U277" i="6"/>
  <c r="V277" i="6"/>
  <c r="M278" i="6"/>
  <c r="N278" i="6"/>
  <c r="O278" i="6"/>
  <c r="P278" i="6"/>
  <c r="R278" i="6"/>
  <c r="T278" i="6"/>
  <c r="Q278" i="6" s="1"/>
  <c r="U278" i="6"/>
  <c r="S278" i="6" s="1"/>
  <c r="V278" i="6"/>
  <c r="M279" i="6"/>
  <c r="N279" i="6"/>
  <c r="O279" i="6"/>
  <c r="P279" i="6"/>
  <c r="Q279" i="6"/>
  <c r="R279" i="6"/>
  <c r="T279" i="6"/>
  <c r="U279" i="6"/>
  <c r="S279" i="6" s="1"/>
  <c r="M280" i="6"/>
  <c r="N280" i="6"/>
  <c r="O280" i="6"/>
  <c r="P280" i="6"/>
  <c r="Q280" i="6"/>
  <c r="R280" i="6"/>
  <c r="T280" i="6"/>
  <c r="U280" i="6"/>
  <c r="S280" i="6" s="1"/>
  <c r="V280" i="6"/>
  <c r="M281" i="6"/>
  <c r="N281" i="6"/>
  <c r="O281" i="6"/>
  <c r="P281" i="6"/>
  <c r="R281" i="6"/>
  <c r="S281" i="6"/>
  <c r="T281" i="6"/>
  <c r="Q281" i="6" s="1"/>
  <c r="U281" i="6"/>
  <c r="V281" i="6" s="1"/>
  <c r="M282" i="6"/>
  <c r="N282" i="6"/>
  <c r="O282" i="6"/>
  <c r="P282" i="6"/>
  <c r="R282" i="6"/>
  <c r="S282" i="6"/>
  <c r="T282" i="6"/>
  <c r="Q282" i="6" s="1"/>
  <c r="U282" i="6"/>
  <c r="V282" i="6" s="1"/>
  <c r="M283" i="6"/>
  <c r="N283" i="6"/>
  <c r="O283" i="6"/>
  <c r="P283" i="6"/>
  <c r="Q283" i="6"/>
  <c r="R283" i="6"/>
  <c r="T283" i="6"/>
  <c r="U283" i="6"/>
  <c r="S283" i="6" s="1"/>
  <c r="M284" i="6"/>
  <c r="N284" i="6"/>
  <c r="O284" i="6"/>
  <c r="P284" i="6"/>
  <c r="R284" i="6"/>
  <c r="S284" i="6"/>
  <c r="T284" i="6"/>
  <c r="Q284" i="6" s="1"/>
  <c r="U284" i="6"/>
  <c r="V284" i="6"/>
  <c r="M285" i="6"/>
  <c r="N285" i="6"/>
  <c r="O285" i="6"/>
  <c r="P285" i="6"/>
  <c r="Q285" i="6"/>
  <c r="R285" i="6"/>
  <c r="S285" i="6"/>
  <c r="T285" i="6"/>
  <c r="U285" i="6"/>
  <c r="V285" i="6"/>
  <c r="M286" i="6"/>
  <c r="N286" i="6"/>
  <c r="O286" i="6"/>
  <c r="P286" i="6"/>
  <c r="R286" i="6"/>
  <c r="T286" i="6"/>
  <c r="Q286" i="6" s="1"/>
  <c r="U286" i="6"/>
  <c r="S286" i="6" s="1"/>
  <c r="V286" i="6"/>
  <c r="M287" i="6"/>
  <c r="N287" i="6"/>
  <c r="O287" i="6"/>
  <c r="P287" i="6"/>
  <c r="Q287" i="6"/>
  <c r="R287" i="6"/>
  <c r="T287" i="6"/>
  <c r="U287" i="6"/>
  <c r="S287" i="6" s="1"/>
  <c r="M288" i="6"/>
  <c r="N288" i="6"/>
  <c r="O288" i="6"/>
  <c r="P288" i="6"/>
  <c r="Q288" i="6"/>
  <c r="R288" i="6"/>
  <c r="T288" i="6"/>
  <c r="U288" i="6"/>
  <c r="S288" i="6" s="1"/>
  <c r="V288" i="6"/>
  <c r="M289" i="6"/>
  <c r="N289" i="6"/>
  <c r="O289" i="6"/>
  <c r="P289" i="6"/>
  <c r="R289" i="6"/>
  <c r="S289" i="6"/>
  <c r="T289" i="6"/>
  <c r="Q289" i="6" s="1"/>
  <c r="U289" i="6"/>
  <c r="V289" i="6" s="1"/>
  <c r="M290" i="6"/>
  <c r="N290" i="6"/>
  <c r="O290" i="6"/>
  <c r="P290" i="6"/>
  <c r="R290" i="6"/>
  <c r="S290" i="6"/>
  <c r="T290" i="6"/>
  <c r="Q290" i="6" s="1"/>
  <c r="U290" i="6"/>
  <c r="V290" i="6" s="1"/>
  <c r="M291" i="6"/>
  <c r="N291" i="6"/>
  <c r="O291" i="6"/>
  <c r="P291" i="6"/>
  <c r="Q291" i="6"/>
  <c r="R291" i="6"/>
  <c r="T291" i="6"/>
  <c r="U291" i="6"/>
  <c r="S291" i="6" s="1"/>
  <c r="M292" i="6"/>
  <c r="N292" i="6"/>
  <c r="O292" i="6"/>
  <c r="P292" i="6"/>
  <c r="R292" i="6"/>
  <c r="S292" i="6"/>
  <c r="T292" i="6"/>
  <c r="Q292" i="6" s="1"/>
  <c r="U292" i="6"/>
  <c r="V292" i="6"/>
  <c r="M293" i="6"/>
  <c r="N293" i="6"/>
  <c r="O293" i="6"/>
  <c r="P293" i="6"/>
  <c r="Q293" i="6"/>
  <c r="R293" i="6"/>
  <c r="S293" i="6"/>
  <c r="T293" i="6"/>
  <c r="U293" i="6"/>
  <c r="V293" i="6"/>
  <c r="M294" i="6"/>
  <c r="N294" i="6"/>
  <c r="O294" i="6"/>
  <c r="P294" i="6"/>
  <c r="R294" i="6"/>
  <c r="T294" i="6"/>
  <c r="Q294" i="6" s="1"/>
  <c r="U294" i="6"/>
  <c r="S294" i="6" s="1"/>
  <c r="V294" i="6"/>
  <c r="M295" i="6"/>
  <c r="N295" i="6"/>
  <c r="O295" i="6"/>
  <c r="P295" i="6"/>
  <c r="Q295" i="6"/>
  <c r="R295" i="6"/>
  <c r="T295" i="6"/>
  <c r="U295" i="6"/>
  <c r="S295" i="6" s="1"/>
  <c r="M296" i="6"/>
  <c r="N296" i="6"/>
  <c r="O296" i="6"/>
  <c r="P296" i="6"/>
  <c r="Q296" i="6"/>
  <c r="R296" i="6"/>
  <c r="T296" i="6"/>
  <c r="U296" i="6"/>
  <c r="S296" i="6" s="1"/>
  <c r="V296" i="6"/>
  <c r="M297" i="6"/>
  <c r="N297" i="6"/>
  <c r="O297" i="6"/>
  <c r="P297" i="6"/>
  <c r="R297" i="6"/>
  <c r="S297" i="6"/>
  <c r="T297" i="6"/>
  <c r="Q297" i="6" s="1"/>
  <c r="U297" i="6"/>
  <c r="V297" i="6" s="1"/>
  <c r="M298" i="6"/>
  <c r="N298" i="6"/>
  <c r="O298" i="6"/>
  <c r="P298" i="6"/>
  <c r="R298" i="6"/>
  <c r="S298" i="6"/>
  <c r="T298" i="6"/>
  <c r="Q298" i="6" s="1"/>
  <c r="U298" i="6"/>
  <c r="V298" i="6" s="1"/>
  <c r="M299" i="6"/>
  <c r="N299" i="6"/>
  <c r="O299" i="6"/>
  <c r="P299" i="6"/>
  <c r="Q299" i="6"/>
  <c r="R299" i="6"/>
  <c r="T299" i="6"/>
  <c r="U299" i="6"/>
  <c r="S299" i="6" s="1"/>
  <c r="M300" i="6"/>
  <c r="N300" i="6"/>
  <c r="O300" i="6"/>
  <c r="P300" i="6"/>
  <c r="R300" i="6"/>
  <c r="S300" i="6"/>
  <c r="T300" i="6"/>
  <c r="Q300" i="6" s="1"/>
  <c r="U300" i="6"/>
  <c r="V300" i="6"/>
  <c r="M301" i="6"/>
  <c r="N301" i="6"/>
  <c r="O301" i="6"/>
  <c r="P301" i="6"/>
  <c r="Q301" i="6"/>
  <c r="R301" i="6"/>
  <c r="S301" i="6"/>
  <c r="T301" i="6"/>
  <c r="U301" i="6"/>
  <c r="V301" i="6"/>
  <c r="M302" i="6"/>
  <c r="N302" i="6"/>
  <c r="O302" i="6"/>
  <c r="P302" i="6"/>
  <c r="R302" i="6"/>
  <c r="T302" i="6"/>
  <c r="Q302" i="6" s="1"/>
  <c r="U302" i="6"/>
  <c r="S302" i="6" s="1"/>
  <c r="V302" i="6"/>
  <c r="M303" i="6"/>
  <c r="N303" i="6"/>
  <c r="O303" i="6"/>
  <c r="P303" i="6"/>
  <c r="Q303" i="6"/>
  <c r="R303" i="6"/>
  <c r="T303" i="6"/>
  <c r="U303" i="6"/>
  <c r="S303" i="6" s="1"/>
  <c r="M304" i="6"/>
  <c r="N304" i="6"/>
  <c r="O304" i="6"/>
  <c r="P304" i="6"/>
  <c r="Q304" i="6"/>
  <c r="R304" i="6"/>
  <c r="T304" i="6"/>
  <c r="U304" i="6"/>
  <c r="S304" i="6" s="1"/>
  <c r="V304" i="6"/>
  <c r="M305" i="6"/>
  <c r="N305" i="6"/>
  <c r="O305" i="6"/>
  <c r="P305" i="6"/>
  <c r="R305" i="6"/>
  <c r="S305" i="6"/>
  <c r="T305" i="6"/>
  <c r="Q305" i="6" s="1"/>
  <c r="U305" i="6"/>
  <c r="V305" i="6" s="1"/>
  <c r="M306" i="6"/>
  <c r="N306" i="6"/>
  <c r="O306" i="6"/>
  <c r="P306" i="6"/>
  <c r="R306" i="6"/>
  <c r="S306" i="6"/>
  <c r="T306" i="6"/>
  <c r="Q306" i="6" s="1"/>
  <c r="U306" i="6"/>
  <c r="V306" i="6" s="1"/>
  <c r="M307" i="6"/>
  <c r="N307" i="6"/>
  <c r="O307" i="6"/>
  <c r="P307" i="6"/>
  <c r="Q307" i="6"/>
  <c r="R307" i="6"/>
  <c r="T307" i="6"/>
  <c r="U307" i="6"/>
  <c r="S307" i="6" s="1"/>
  <c r="M308" i="6"/>
  <c r="N308" i="6"/>
  <c r="O308" i="6"/>
  <c r="P308" i="6"/>
  <c r="R308" i="6"/>
  <c r="S308" i="6"/>
  <c r="T308" i="6"/>
  <c r="Q308" i="6" s="1"/>
  <c r="U308" i="6"/>
  <c r="V308" i="6"/>
  <c r="M309" i="6"/>
  <c r="N309" i="6"/>
  <c r="O309" i="6"/>
  <c r="P309" i="6"/>
  <c r="Q309" i="6"/>
  <c r="R309" i="6"/>
  <c r="S309" i="6"/>
  <c r="T309" i="6"/>
  <c r="U309" i="6"/>
  <c r="V309" i="6"/>
  <c r="M310" i="6"/>
  <c r="N310" i="6"/>
  <c r="O310" i="6"/>
  <c r="P310" i="6"/>
  <c r="R310" i="6"/>
  <c r="T310" i="6"/>
  <c r="Q310" i="6" s="1"/>
  <c r="U310" i="6"/>
  <c r="S310" i="6" s="1"/>
  <c r="V310" i="6"/>
  <c r="M311" i="6"/>
  <c r="N311" i="6"/>
  <c r="O311" i="6"/>
  <c r="P311" i="6"/>
  <c r="Q311" i="6"/>
  <c r="R311" i="6"/>
  <c r="T311" i="6"/>
  <c r="U311" i="6"/>
  <c r="S311" i="6" s="1"/>
  <c r="M312" i="6"/>
  <c r="N312" i="6"/>
  <c r="O312" i="6"/>
  <c r="P312" i="6"/>
  <c r="Q312" i="6"/>
  <c r="R312" i="6"/>
  <c r="T312" i="6"/>
  <c r="U312" i="6"/>
  <c r="S312" i="6" s="1"/>
  <c r="V312" i="6"/>
  <c r="M313" i="6"/>
  <c r="N313" i="6"/>
  <c r="O313" i="6"/>
  <c r="P313" i="6"/>
  <c r="R313" i="6"/>
  <c r="S313" i="6"/>
  <c r="T313" i="6"/>
  <c r="Q313" i="6" s="1"/>
  <c r="U313" i="6"/>
  <c r="V313" i="6" s="1"/>
  <c r="M314" i="6"/>
  <c r="N314" i="6"/>
  <c r="O314" i="6"/>
  <c r="P314" i="6"/>
  <c r="R314" i="6"/>
  <c r="S314" i="6"/>
  <c r="T314" i="6"/>
  <c r="Q314" i="6" s="1"/>
  <c r="U314" i="6"/>
  <c r="V314" i="6" s="1"/>
  <c r="M315" i="6"/>
  <c r="N315" i="6"/>
  <c r="O315" i="6"/>
  <c r="P315" i="6"/>
  <c r="Q315" i="6"/>
  <c r="R315" i="6"/>
  <c r="T315" i="6"/>
  <c r="U315" i="6"/>
  <c r="S315" i="6" s="1"/>
  <c r="M316" i="6"/>
  <c r="N316" i="6"/>
  <c r="O316" i="6"/>
  <c r="P316" i="6"/>
  <c r="R316" i="6"/>
  <c r="S316" i="6"/>
  <c r="T316" i="6"/>
  <c r="Q316" i="6" s="1"/>
  <c r="U316" i="6"/>
  <c r="V316" i="6"/>
  <c r="M317" i="6"/>
  <c r="N317" i="6"/>
  <c r="O317" i="6"/>
  <c r="P317" i="6"/>
  <c r="Q317" i="6"/>
  <c r="R317" i="6"/>
  <c r="S317" i="6"/>
  <c r="T317" i="6"/>
  <c r="U317" i="6"/>
  <c r="V317" i="6"/>
  <c r="M318" i="6"/>
  <c r="N318" i="6"/>
  <c r="O318" i="6"/>
  <c r="P318" i="6"/>
  <c r="R318" i="6"/>
  <c r="T318" i="6"/>
  <c r="Q318" i="6" s="1"/>
  <c r="U318" i="6"/>
  <c r="S318" i="6" s="1"/>
  <c r="V318" i="6"/>
  <c r="M319" i="6"/>
  <c r="N319" i="6"/>
  <c r="O319" i="6"/>
  <c r="P319" i="6"/>
  <c r="Q319" i="6"/>
  <c r="R319" i="6"/>
  <c r="T319" i="6"/>
  <c r="U319" i="6"/>
  <c r="S319" i="6" s="1"/>
  <c r="M320" i="6"/>
  <c r="N320" i="6"/>
  <c r="O320" i="6"/>
  <c r="P320" i="6"/>
  <c r="Q320" i="6"/>
  <c r="R320" i="6"/>
  <c r="T320" i="6"/>
  <c r="U320" i="6"/>
  <c r="S320" i="6" s="1"/>
  <c r="V320" i="6"/>
  <c r="M321" i="6"/>
  <c r="N321" i="6"/>
  <c r="O321" i="6"/>
  <c r="P321" i="6"/>
  <c r="R321" i="6"/>
  <c r="T321" i="6"/>
  <c r="Q321" i="6" s="1"/>
  <c r="U321" i="6"/>
  <c r="S321" i="6" s="1"/>
  <c r="M322" i="6"/>
  <c r="N322" i="6"/>
  <c r="O322" i="6"/>
  <c r="P322" i="6"/>
  <c r="R322" i="6"/>
  <c r="S322" i="6"/>
  <c r="T322" i="6"/>
  <c r="Q322" i="6" s="1"/>
  <c r="U322" i="6"/>
  <c r="V322" i="6" s="1"/>
  <c r="M323" i="6"/>
  <c r="N323" i="6"/>
  <c r="O323" i="6"/>
  <c r="P323" i="6"/>
  <c r="Q323" i="6"/>
  <c r="R323" i="6"/>
  <c r="T323" i="6"/>
  <c r="U323" i="6"/>
  <c r="S323" i="6" s="1"/>
  <c r="M324" i="6"/>
  <c r="N324" i="6"/>
  <c r="O324" i="6"/>
  <c r="P324" i="6"/>
  <c r="R324" i="6"/>
  <c r="S324" i="6"/>
  <c r="T324" i="6"/>
  <c r="Q324" i="6" s="1"/>
  <c r="U324" i="6"/>
  <c r="V324" i="6"/>
  <c r="M325" i="6"/>
  <c r="N325" i="6"/>
  <c r="O325" i="6"/>
  <c r="P325" i="6"/>
  <c r="Q325" i="6"/>
  <c r="R325" i="6"/>
  <c r="S325" i="6"/>
  <c r="T325" i="6"/>
  <c r="U325" i="6"/>
  <c r="V325" i="6"/>
  <c r="M326" i="6"/>
  <c r="N326" i="6"/>
  <c r="O326" i="6"/>
  <c r="P326" i="6"/>
  <c r="R326" i="6"/>
  <c r="T326" i="6"/>
  <c r="Q326" i="6" s="1"/>
  <c r="U326" i="6"/>
  <c r="S326" i="6" s="1"/>
  <c r="V326" i="6"/>
  <c r="M327" i="6"/>
  <c r="N327" i="6"/>
  <c r="O327" i="6"/>
  <c r="P327" i="6"/>
  <c r="Q327" i="6"/>
  <c r="R327" i="6"/>
  <c r="T327" i="6"/>
  <c r="U327" i="6"/>
  <c r="S327" i="6" s="1"/>
  <c r="M328" i="6"/>
  <c r="N328" i="6"/>
  <c r="O328" i="6"/>
  <c r="P328" i="6"/>
  <c r="Q328" i="6"/>
  <c r="R328" i="6"/>
  <c r="T328" i="6"/>
  <c r="U328" i="6"/>
  <c r="S328" i="6" s="1"/>
  <c r="V328" i="6"/>
  <c r="M329" i="6"/>
  <c r="N329" i="6"/>
  <c r="O329" i="6"/>
  <c r="P329" i="6"/>
  <c r="R329" i="6"/>
  <c r="S329" i="6"/>
  <c r="T329" i="6"/>
  <c r="Q329" i="6" s="1"/>
  <c r="U329" i="6"/>
  <c r="V329" i="6" s="1"/>
  <c r="M330" i="6"/>
  <c r="N330" i="6"/>
  <c r="O330" i="6"/>
  <c r="P330" i="6"/>
  <c r="R330" i="6"/>
  <c r="S330" i="6"/>
  <c r="T330" i="6"/>
  <c r="Q330" i="6" s="1"/>
  <c r="U330" i="6"/>
  <c r="V330" i="6" s="1"/>
  <c r="M331" i="6"/>
  <c r="N331" i="6"/>
  <c r="O331" i="6"/>
  <c r="P331" i="6"/>
  <c r="Q331" i="6"/>
  <c r="R331" i="6"/>
  <c r="T331" i="6"/>
  <c r="U331" i="6"/>
  <c r="S331" i="6" s="1"/>
  <c r="M332" i="6"/>
  <c r="N332" i="6"/>
  <c r="O332" i="6"/>
  <c r="P332" i="6"/>
  <c r="R332" i="6"/>
  <c r="T332" i="6"/>
  <c r="Q332" i="6" s="1"/>
  <c r="U332" i="6"/>
  <c r="S332" i="6" s="1"/>
  <c r="V332" i="6"/>
  <c r="M333" i="6"/>
  <c r="N333" i="6"/>
  <c r="O333" i="6"/>
  <c r="P333" i="6"/>
  <c r="Q333" i="6"/>
  <c r="R333" i="6"/>
  <c r="S333" i="6"/>
  <c r="T333" i="6"/>
  <c r="U333" i="6"/>
  <c r="V333" i="6"/>
  <c r="M334" i="6"/>
  <c r="N334" i="6"/>
  <c r="O334" i="6"/>
  <c r="P334" i="6"/>
  <c r="R334" i="6"/>
  <c r="T334" i="6"/>
  <c r="Q334" i="6" s="1"/>
  <c r="U334" i="6"/>
  <c r="S334" i="6" s="1"/>
  <c r="V334" i="6"/>
  <c r="M335" i="6"/>
  <c r="N335" i="6"/>
  <c r="O335" i="6"/>
  <c r="P335" i="6"/>
  <c r="Q335" i="6"/>
  <c r="R335" i="6"/>
  <c r="T335" i="6"/>
  <c r="U335" i="6"/>
  <c r="S335" i="6" s="1"/>
  <c r="M336" i="6"/>
  <c r="N336" i="6"/>
  <c r="O336" i="6"/>
  <c r="P336" i="6"/>
  <c r="Q336" i="6"/>
  <c r="R336" i="6"/>
  <c r="T336" i="6"/>
  <c r="U336" i="6"/>
  <c r="S336" i="6" s="1"/>
  <c r="V336" i="6"/>
  <c r="M337" i="6"/>
  <c r="N337" i="6"/>
  <c r="O337" i="6"/>
  <c r="P337" i="6"/>
  <c r="R337" i="6"/>
  <c r="S337" i="6"/>
  <c r="T337" i="6"/>
  <c r="Q337" i="6" s="1"/>
  <c r="U337" i="6"/>
  <c r="V337" i="6" s="1"/>
  <c r="M338" i="6"/>
  <c r="N338" i="6"/>
  <c r="O338" i="6"/>
  <c r="P338" i="6"/>
  <c r="R338" i="6"/>
  <c r="S338" i="6"/>
  <c r="T338" i="6"/>
  <c r="Q338" i="6" s="1"/>
  <c r="U338" i="6"/>
  <c r="V338" i="6" s="1"/>
  <c r="M339" i="6"/>
  <c r="N339" i="6"/>
  <c r="O339" i="6"/>
  <c r="P339" i="6"/>
  <c r="Q339" i="6"/>
  <c r="R339" i="6"/>
  <c r="T339" i="6"/>
  <c r="U339" i="6"/>
  <c r="S339" i="6" s="1"/>
  <c r="M340" i="6"/>
  <c r="N340" i="6"/>
  <c r="O340" i="6"/>
  <c r="P340" i="6"/>
  <c r="R340" i="6"/>
  <c r="T340" i="6"/>
  <c r="Q340" i="6" s="1"/>
  <c r="U340" i="6"/>
  <c r="S340" i="6" s="1"/>
  <c r="V340" i="6"/>
  <c r="M341" i="6"/>
  <c r="N341" i="6"/>
  <c r="O341" i="6"/>
  <c r="P341" i="6"/>
  <c r="Q341" i="6"/>
  <c r="R341" i="6"/>
  <c r="S341" i="6"/>
  <c r="T341" i="6"/>
  <c r="U341" i="6"/>
  <c r="V341" i="6"/>
  <c r="M342" i="6"/>
  <c r="N342" i="6"/>
  <c r="O342" i="6"/>
  <c r="P342" i="6"/>
  <c r="R342" i="6"/>
  <c r="T342" i="6"/>
  <c r="Q342" i="6" s="1"/>
  <c r="U342" i="6"/>
  <c r="S342" i="6" s="1"/>
  <c r="V342" i="6"/>
  <c r="M343" i="6"/>
  <c r="N343" i="6"/>
  <c r="O343" i="6"/>
  <c r="P343" i="6"/>
  <c r="Q343" i="6"/>
  <c r="R343" i="6"/>
  <c r="T343" i="6"/>
  <c r="U343" i="6"/>
  <c r="S343" i="6" s="1"/>
  <c r="M344" i="6"/>
  <c r="N344" i="6"/>
  <c r="O344" i="6"/>
  <c r="P344" i="6"/>
  <c r="Q344" i="6"/>
  <c r="R344" i="6"/>
  <c r="T344" i="6"/>
  <c r="U344" i="6"/>
  <c r="S344" i="6" s="1"/>
  <c r="V344" i="6"/>
  <c r="M345" i="6"/>
  <c r="N345" i="6"/>
  <c r="O345" i="6"/>
  <c r="P345" i="6"/>
  <c r="R345" i="6"/>
  <c r="S345" i="6"/>
  <c r="T345" i="6"/>
  <c r="Q345" i="6" s="1"/>
  <c r="U345" i="6"/>
  <c r="V345" i="6" s="1"/>
  <c r="M346" i="6"/>
  <c r="N346" i="6"/>
  <c r="O346" i="6"/>
  <c r="P346" i="6"/>
  <c r="R346" i="6"/>
  <c r="S346" i="6"/>
  <c r="T346" i="6"/>
  <c r="Q346" i="6" s="1"/>
  <c r="U346" i="6"/>
  <c r="V346" i="6" s="1"/>
  <c r="M347" i="6"/>
  <c r="N347" i="6"/>
  <c r="O347" i="6"/>
  <c r="P347" i="6"/>
  <c r="Q347" i="6"/>
  <c r="R347" i="6"/>
  <c r="T347" i="6"/>
  <c r="U347" i="6"/>
  <c r="S347" i="6" s="1"/>
  <c r="M348" i="6"/>
  <c r="N348" i="6"/>
  <c r="O348" i="6"/>
  <c r="P348" i="6"/>
  <c r="R348" i="6"/>
  <c r="T348" i="6"/>
  <c r="Q348" i="6" s="1"/>
  <c r="U348" i="6"/>
  <c r="S348" i="6" s="1"/>
  <c r="V348" i="6"/>
  <c r="M349" i="6"/>
  <c r="N349" i="6"/>
  <c r="O349" i="6"/>
  <c r="P349" i="6"/>
  <c r="Q349" i="6"/>
  <c r="R349" i="6"/>
  <c r="S349" i="6"/>
  <c r="T349" i="6"/>
  <c r="U349" i="6"/>
  <c r="V349" i="6"/>
  <c r="M350" i="6"/>
  <c r="N350" i="6"/>
  <c r="O350" i="6"/>
  <c r="P350" i="6"/>
  <c r="R350" i="6"/>
  <c r="T350" i="6"/>
  <c r="Q350" i="6" s="1"/>
  <c r="U350" i="6"/>
  <c r="S350" i="6" s="1"/>
  <c r="V350" i="6"/>
  <c r="M351" i="6"/>
  <c r="N351" i="6"/>
  <c r="O351" i="6"/>
  <c r="P351" i="6"/>
  <c r="Q351" i="6"/>
  <c r="R351" i="6"/>
  <c r="T351" i="6"/>
  <c r="U351" i="6"/>
  <c r="M352" i="6"/>
  <c r="N352" i="6"/>
  <c r="O352" i="6"/>
  <c r="P352" i="6"/>
  <c r="Q352" i="6"/>
  <c r="R352" i="6"/>
  <c r="T352" i="6"/>
  <c r="U352" i="6"/>
  <c r="S352" i="6" s="1"/>
  <c r="V352" i="6"/>
  <c r="M353" i="6"/>
  <c r="N353" i="6"/>
  <c r="O353" i="6"/>
  <c r="P353" i="6"/>
  <c r="R353" i="6"/>
  <c r="S353" i="6"/>
  <c r="T353" i="6"/>
  <c r="Q353" i="6" s="1"/>
  <c r="U353" i="6"/>
  <c r="V353" i="6" s="1"/>
  <c r="M354" i="6"/>
  <c r="N354" i="6"/>
  <c r="O354" i="6"/>
  <c r="P354" i="6"/>
  <c r="R354" i="6"/>
  <c r="S354" i="6"/>
  <c r="T354" i="6"/>
  <c r="Q354" i="6" s="1"/>
  <c r="U354" i="6"/>
  <c r="V354" i="6" s="1"/>
  <c r="M355" i="6"/>
  <c r="N355" i="6"/>
  <c r="O355" i="6"/>
  <c r="P355" i="6"/>
  <c r="Q355" i="6"/>
  <c r="R355" i="6"/>
  <c r="T355" i="6"/>
  <c r="U355" i="6"/>
  <c r="M356" i="6"/>
  <c r="N356" i="6"/>
  <c r="O356" i="6"/>
  <c r="P356" i="6"/>
  <c r="R356" i="6"/>
  <c r="T356" i="6"/>
  <c r="Q356" i="6" s="1"/>
  <c r="U356" i="6"/>
  <c r="S356" i="6" s="1"/>
  <c r="V356" i="6"/>
  <c r="M357" i="6"/>
  <c r="N357" i="6"/>
  <c r="O357" i="6"/>
  <c r="P357" i="6"/>
  <c r="Q357" i="6"/>
  <c r="R357" i="6"/>
  <c r="S357" i="6"/>
  <c r="T357" i="6"/>
  <c r="U357" i="6"/>
  <c r="V357" i="6"/>
  <c r="M358" i="6"/>
  <c r="N358" i="6"/>
  <c r="O358" i="6"/>
  <c r="P358" i="6"/>
  <c r="R358" i="6"/>
  <c r="T358" i="6"/>
  <c r="Q358" i="6" s="1"/>
  <c r="U358" i="6"/>
  <c r="S358" i="6" s="1"/>
  <c r="V358" i="6"/>
  <c r="M359" i="6"/>
  <c r="N359" i="6"/>
  <c r="O359" i="6"/>
  <c r="P359" i="6"/>
  <c r="Q359" i="6"/>
  <c r="R359" i="6"/>
  <c r="S359" i="6"/>
  <c r="T359" i="6"/>
  <c r="U359" i="6"/>
  <c r="V359" i="6" s="1"/>
  <c r="M360" i="6"/>
  <c r="N360" i="6"/>
  <c r="O360" i="6"/>
  <c r="P360" i="6"/>
  <c r="Q360" i="6"/>
  <c r="R360" i="6"/>
  <c r="T360" i="6"/>
  <c r="U360" i="6"/>
  <c r="S360" i="6" s="1"/>
  <c r="V360" i="6"/>
  <c r="M361" i="6"/>
  <c r="N361" i="6"/>
  <c r="O361" i="6"/>
  <c r="P361" i="6"/>
  <c r="R361" i="6"/>
  <c r="S361" i="6"/>
  <c r="T361" i="6"/>
  <c r="Q361" i="6" s="1"/>
  <c r="U361" i="6"/>
  <c r="V361" i="6" s="1"/>
  <c r="M362" i="6"/>
  <c r="N362" i="6"/>
  <c r="O362" i="6"/>
  <c r="P362" i="6"/>
  <c r="R362" i="6"/>
  <c r="S362" i="6"/>
  <c r="T362" i="6"/>
  <c r="Q362" i="6" s="1"/>
  <c r="U362" i="6"/>
  <c r="V362" i="6" s="1"/>
  <c r="M363" i="6"/>
  <c r="N363" i="6"/>
  <c r="O363" i="6"/>
  <c r="P363" i="6"/>
  <c r="Q363" i="6"/>
  <c r="R363" i="6"/>
  <c r="T363" i="6"/>
  <c r="U363" i="6"/>
  <c r="M364" i="6"/>
  <c r="N364" i="6"/>
  <c r="O364" i="6"/>
  <c r="P364" i="6"/>
  <c r="R364" i="6"/>
  <c r="T364" i="6"/>
  <c r="Q364" i="6" s="1"/>
  <c r="U364" i="6"/>
  <c r="S364" i="6" s="1"/>
  <c r="V364" i="6"/>
  <c r="M365" i="6"/>
  <c r="N365" i="6"/>
  <c r="O365" i="6"/>
  <c r="P365" i="6"/>
  <c r="Q365" i="6"/>
  <c r="R365" i="6"/>
  <c r="S365" i="6"/>
  <c r="T365" i="6"/>
  <c r="U365" i="6"/>
  <c r="V365" i="6"/>
  <c r="M366" i="6"/>
  <c r="N366" i="6"/>
  <c r="O366" i="6"/>
  <c r="P366" i="6"/>
  <c r="R366" i="6"/>
  <c r="T366" i="6"/>
  <c r="Q366" i="6" s="1"/>
  <c r="U366" i="6"/>
  <c r="S366" i="6" s="1"/>
  <c r="M367" i="6"/>
  <c r="N367" i="6"/>
  <c r="O367" i="6"/>
  <c r="P367" i="6"/>
  <c r="Q367" i="6"/>
  <c r="R367" i="6"/>
  <c r="T367" i="6"/>
  <c r="U367" i="6"/>
  <c r="V367" i="6" s="1"/>
  <c r="M368" i="6"/>
  <c r="N368" i="6"/>
  <c r="O368" i="6"/>
  <c r="P368" i="6"/>
  <c r="Q368" i="6"/>
  <c r="R368" i="6"/>
  <c r="T368" i="6"/>
  <c r="U368" i="6"/>
  <c r="S368" i="6" s="1"/>
  <c r="V368" i="6"/>
  <c r="M369" i="6"/>
  <c r="N369" i="6"/>
  <c r="O369" i="6"/>
  <c r="P369" i="6"/>
  <c r="R369" i="6"/>
  <c r="T369" i="6"/>
  <c r="Q369" i="6" s="1"/>
  <c r="U369" i="6"/>
  <c r="S369" i="6" s="1"/>
  <c r="M370" i="6"/>
  <c r="N370" i="6"/>
  <c r="O370" i="6"/>
  <c r="P370" i="6"/>
  <c r="R370" i="6"/>
  <c r="S370" i="6"/>
  <c r="T370" i="6"/>
  <c r="Q370" i="6" s="1"/>
  <c r="U370" i="6"/>
  <c r="V370" i="6" s="1"/>
  <c r="M371" i="6"/>
  <c r="N371" i="6"/>
  <c r="O371" i="6"/>
  <c r="P371" i="6"/>
  <c r="Q371" i="6"/>
  <c r="R371" i="6"/>
  <c r="T371" i="6"/>
  <c r="U371" i="6"/>
  <c r="S371" i="6" s="1"/>
  <c r="V371" i="6"/>
  <c r="M372" i="6"/>
  <c r="N372" i="6"/>
  <c r="O372" i="6"/>
  <c r="P372" i="6"/>
  <c r="R372" i="6"/>
  <c r="S372" i="6"/>
  <c r="T372" i="6"/>
  <c r="Q372" i="6" s="1"/>
  <c r="U372" i="6"/>
  <c r="V372" i="6" s="1"/>
  <c r="M373" i="6"/>
  <c r="N373" i="6"/>
  <c r="O373" i="6"/>
  <c r="P373" i="6"/>
  <c r="Q373" i="6"/>
  <c r="R373" i="6"/>
  <c r="S373" i="6"/>
  <c r="T373" i="6"/>
  <c r="U373" i="6"/>
  <c r="V373" i="6"/>
  <c r="M374" i="6"/>
  <c r="N374" i="6"/>
  <c r="O374" i="6"/>
  <c r="P374" i="6"/>
  <c r="R374" i="6"/>
  <c r="T374" i="6"/>
  <c r="Q374" i="6" s="1"/>
  <c r="U374" i="6"/>
  <c r="S374" i="6" s="1"/>
  <c r="M375" i="6"/>
  <c r="N375" i="6"/>
  <c r="O375" i="6"/>
  <c r="P375" i="6"/>
  <c r="R375" i="6"/>
  <c r="T375" i="6"/>
  <c r="Q375" i="6" s="1"/>
  <c r="U375" i="6"/>
  <c r="V375" i="6" s="1"/>
  <c r="M376" i="6"/>
  <c r="N376" i="6"/>
  <c r="O376" i="6"/>
  <c r="P376" i="6"/>
  <c r="Q376" i="6"/>
  <c r="R376" i="6"/>
  <c r="T376" i="6"/>
  <c r="U376" i="6"/>
  <c r="S376" i="6" s="1"/>
  <c r="V376" i="6"/>
  <c r="M377" i="6"/>
  <c r="N377" i="6"/>
  <c r="O377" i="6"/>
  <c r="P377" i="6"/>
  <c r="R377" i="6"/>
  <c r="S377" i="6"/>
  <c r="T377" i="6"/>
  <c r="Q377" i="6" s="1"/>
  <c r="U377" i="6"/>
  <c r="V377" i="6" s="1"/>
  <c r="M378" i="6"/>
  <c r="N378" i="6"/>
  <c r="O378" i="6"/>
  <c r="P378" i="6"/>
  <c r="Q378" i="6"/>
  <c r="R378" i="6"/>
  <c r="T378" i="6"/>
  <c r="U378" i="6"/>
  <c r="V378" i="6" s="1"/>
  <c r="M379" i="6"/>
  <c r="N379" i="6"/>
  <c r="O379" i="6"/>
  <c r="P379" i="6"/>
  <c r="Q379" i="6"/>
  <c r="R379" i="6"/>
  <c r="T379" i="6"/>
  <c r="U379" i="6"/>
  <c r="S379" i="6" s="1"/>
  <c r="V379" i="6"/>
  <c r="M380" i="6"/>
  <c r="N380" i="6"/>
  <c r="O380" i="6"/>
  <c r="P380" i="6"/>
  <c r="R380" i="6"/>
  <c r="S380" i="6"/>
  <c r="T380" i="6"/>
  <c r="Q380" i="6" s="1"/>
  <c r="U380" i="6"/>
  <c r="V380" i="6"/>
  <c r="M381" i="6"/>
  <c r="N381" i="6"/>
  <c r="O381" i="6"/>
  <c r="P381" i="6"/>
  <c r="R381" i="6"/>
  <c r="S381" i="6"/>
  <c r="T381" i="6"/>
  <c r="Q381" i="6" s="1"/>
  <c r="U381" i="6"/>
  <c r="V381" i="6"/>
  <c r="M382" i="6"/>
  <c r="N382" i="6"/>
  <c r="O382" i="6"/>
  <c r="P382" i="6"/>
  <c r="R382" i="6"/>
  <c r="T382" i="6"/>
  <c r="Q382" i="6" s="1"/>
  <c r="U382" i="6"/>
  <c r="S382" i="6" s="1"/>
  <c r="M383" i="6"/>
  <c r="N383" i="6"/>
  <c r="O383" i="6"/>
  <c r="P383" i="6"/>
  <c r="R383" i="6"/>
  <c r="T383" i="6"/>
  <c r="Q383" i="6" s="1"/>
  <c r="U383" i="6"/>
  <c r="S383" i="6" s="1"/>
  <c r="M384" i="6"/>
  <c r="N384" i="6"/>
  <c r="O384" i="6"/>
  <c r="P384" i="6"/>
  <c r="Q384" i="6"/>
  <c r="R384" i="6"/>
  <c r="S384" i="6"/>
  <c r="T384" i="6"/>
  <c r="U384" i="6"/>
  <c r="V384" i="6"/>
  <c r="M385" i="6"/>
  <c r="N385" i="6"/>
  <c r="O385" i="6"/>
  <c r="P385" i="6"/>
  <c r="R385" i="6"/>
  <c r="S385" i="6"/>
  <c r="T385" i="6"/>
  <c r="Q385" i="6" s="1"/>
  <c r="U385" i="6"/>
  <c r="V385" i="6"/>
  <c r="M386" i="6"/>
  <c r="N386" i="6"/>
  <c r="O386" i="6"/>
  <c r="P386" i="6"/>
  <c r="Q386" i="6"/>
  <c r="R386" i="6"/>
  <c r="S386" i="6"/>
  <c r="T386" i="6"/>
  <c r="U386" i="6"/>
  <c r="V386" i="6" s="1"/>
  <c r="M387" i="6"/>
  <c r="N387" i="6"/>
  <c r="O387" i="6"/>
  <c r="P387" i="6"/>
  <c r="Q387" i="6"/>
  <c r="R387" i="6"/>
  <c r="T387" i="6"/>
  <c r="U387" i="6"/>
  <c r="S387" i="6" s="1"/>
  <c r="V387" i="6"/>
  <c r="M388" i="6"/>
  <c r="N388" i="6"/>
  <c r="O388" i="6"/>
  <c r="P388" i="6"/>
  <c r="R388" i="6"/>
  <c r="S388" i="6"/>
  <c r="T388" i="6"/>
  <c r="Q388" i="6" s="1"/>
  <c r="U388" i="6"/>
  <c r="V388" i="6"/>
  <c r="M389" i="6"/>
  <c r="N389" i="6"/>
  <c r="O389" i="6"/>
  <c r="P389" i="6"/>
  <c r="R389" i="6"/>
  <c r="S389" i="6"/>
  <c r="T389" i="6"/>
  <c r="Q389" i="6" s="1"/>
  <c r="U389" i="6"/>
  <c r="V389" i="6"/>
  <c r="M390" i="6"/>
  <c r="N390" i="6"/>
  <c r="O390" i="6"/>
  <c r="P390" i="6"/>
  <c r="R390" i="6"/>
  <c r="T390" i="6"/>
  <c r="Q390" i="6" s="1"/>
  <c r="U390" i="6"/>
  <c r="S390" i="6" s="1"/>
  <c r="M391" i="6"/>
  <c r="N391" i="6"/>
  <c r="O391" i="6"/>
  <c r="P391" i="6"/>
  <c r="R391" i="6"/>
  <c r="T391" i="6"/>
  <c r="Q391" i="6" s="1"/>
  <c r="U391" i="6"/>
  <c r="S391" i="6" s="1"/>
  <c r="M392" i="6"/>
  <c r="N392" i="6"/>
  <c r="O392" i="6"/>
  <c r="P392" i="6"/>
  <c r="Q392" i="6"/>
  <c r="R392" i="6"/>
  <c r="S392" i="6"/>
  <c r="T392" i="6"/>
  <c r="U392" i="6"/>
  <c r="V392" i="6"/>
  <c r="M393" i="6"/>
  <c r="N393" i="6"/>
  <c r="O393" i="6"/>
  <c r="P393" i="6"/>
  <c r="R393" i="6"/>
  <c r="S393" i="6"/>
  <c r="T393" i="6"/>
  <c r="Q393" i="6" s="1"/>
  <c r="U393" i="6"/>
  <c r="V393" i="6"/>
  <c r="M394" i="6"/>
  <c r="N394" i="6"/>
  <c r="O394" i="6"/>
  <c r="P394" i="6"/>
  <c r="Q394" i="6"/>
  <c r="R394" i="6"/>
  <c r="S394" i="6"/>
  <c r="T394" i="6"/>
  <c r="U394" i="6"/>
  <c r="V394" i="6" s="1"/>
  <c r="M395" i="6"/>
  <c r="N395" i="6"/>
  <c r="O395" i="6"/>
  <c r="P395" i="6"/>
  <c r="Q395" i="6"/>
  <c r="R395" i="6"/>
  <c r="T395" i="6"/>
  <c r="U395" i="6"/>
  <c r="S395" i="6" s="1"/>
  <c r="V395" i="6"/>
  <c r="M396" i="6"/>
  <c r="N396" i="6"/>
  <c r="O396" i="6"/>
  <c r="P396" i="6"/>
  <c r="R396" i="6"/>
  <c r="S396" i="6"/>
  <c r="T396" i="6"/>
  <c r="Q396" i="6" s="1"/>
  <c r="U396" i="6"/>
  <c r="V396" i="6"/>
  <c r="M397" i="6"/>
  <c r="N397" i="6"/>
  <c r="O397" i="6"/>
  <c r="P397" i="6"/>
  <c r="R397" i="6"/>
  <c r="S397" i="6"/>
  <c r="T397" i="6"/>
  <c r="Q397" i="6" s="1"/>
  <c r="U397" i="6"/>
  <c r="V397" i="6"/>
  <c r="M398" i="6"/>
  <c r="N398" i="6"/>
  <c r="O398" i="6"/>
  <c r="P398" i="6"/>
  <c r="R398" i="6"/>
  <c r="T398" i="6"/>
  <c r="Q398" i="6" s="1"/>
  <c r="U398" i="6"/>
  <c r="S398" i="6" s="1"/>
  <c r="M399" i="6"/>
  <c r="N399" i="6"/>
  <c r="O399" i="6"/>
  <c r="P399" i="6"/>
  <c r="R399" i="6"/>
  <c r="T399" i="6"/>
  <c r="Q399" i="6" s="1"/>
  <c r="U399" i="6"/>
  <c r="S399" i="6" s="1"/>
  <c r="M400" i="6"/>
  <c r="N400" i="6"/>
  <c r="O400" i="6"/>
  <c r="P400" i="6"/>
  <c r="Q400" i="6"/>
  <c r="R400" i="6"/>
  <c r="S400" i="6"/>
  <c r="T400" i="6"/>
  <c r="U400" i="6"/>
  <c r="V400" i="6"/>
  <c r="M401" i="6"/>
  <c r="N401" i="6"/>
  <c r="O401" i="6"/>
  <c r="P401" i="6"/>
  <c r="R401" i="6"/>
  <c r="S401" i="6"/>
  <c r="T401" i="6"/>
  <c r="Q401" i="6" s="1"/>
  <c r="U401" i="6"/>
  <c r="V401" i="6"/>
  <c r="M402" i="6"/>
  <c r="N402" i="6"/>
  <c r="O402" i="6"/>
  <c r="P402" i="6"/>
  <c r="Q402" i="6"/>
  <c r="R402" i="6"/>
  <c r="S402" i="6"/>
  <c r="T402" i="6"/>
  <c r="U402" i="6"/>
  <c r="V402" i="6" s="1"/>
  <c r="M403" i="6"/>
  <c r="N403" i="6"/>
  <c r="O403" i="6"/>
  <c r="P403" i="6"/>
  <c r="Q403" i="6"/>
  <c r="R403" i="6"/>
  <c r="T403" i="6"/>
  <c r="U403" i="6"/>
  <c r="S403" i="6" s="1"/>
  <c r="V403" i="6"/>
  <c r="M404" i="6"/>
  <c r="N404" i="6"/>
  <c r="O404" i="6"/>
  <c r="P404" i="6"/>
  <c r="R404" i="6"/>
  <c r="S404" i="6"/>
  <c r="T404" i="6"/>
  <c r="Q404" i="6" s="1"/>
  <c r="U404" i="6"/>
  <c r="V404" i="6"/>
  <c r="M405" i="6"/>
  <c r="N405" i="6"/>
  <c r="O405" i="6"/>
  <c r="P405" i="6"/>
  <c r="R405" i="6"/>
  <c r="S405" i="6"/>
  <c r="T405" i="6"/>
  <c r="Q405" i="6" s="1"/>
  <c r="U405" i="6"/>
  <c r="V405" i="6"/>
  <c r="M406" i="6"/>
  <c r="N406" i="6"/>
  <c r="O406" i="6"/>
  <c r="P406" i="6"/>
  <c r="R406" i="6"/>
  <c r="T406" i="6"/>
  <c r="Q406" i="6" s="1"/>
  <c r="U406" i="6"/>
  <c r="S406" i="6" s="1"/>
  <c r="M407" i="6"/>
  <c r="N407" i="6"/>
  <c r="O407" i="6"/>
  <c r="P407" i="6"/>
  <c r="R407" i="6"/>
  <c r="T407" i="6"/>
  <c r="Q407" i="6" s="1"/>
  <c r="U407" i="6"/>
  <c r="S407" i="6" s="1"/>
  <c r="M408" i="6"/>
  <c r="N408" i="6"/>
  <c r="O408" i="6"/>
  <c r="P408" i="6"/>
  <c r="Q408" i="6"/>
  <c r="R408" i="6"/>
  <c r="S408" i="6"/>
  <c r="T408" i="6"/>
  <c r="U408" i="6"/>
  <c r="V408" i="6"/>
  <c r="M409" i="6"/>
  <c r="N409" i="6"/>
  <c r="O409" i="6"/>
  <c r="P409" i="6"/>
  <c r="R409" i="6"/>
  <c r="S409" i="6"/>
  <c r="T409" i="6"/>
  <c r="Q409" i="6" s="1"/>
  <c r="U409" i="6"/>
  <c r="V409" i="6"/>
  <c r="M410" i="6"/>
  <c r="N410" i="6"/>
  <c r="O410" i="6"/>
  <c r="P410" i="6"/>
  <c r="Q410" i="6"/>
  <c r="R410" i="6"/>
  <c r="S410" i="6"/>
  <c r="T410" i="6"/>
  <c r="U410" i="6"/>
  <c r="V410" i="6" s="1"/>
  <c r="M411" i="6"/>
  <c r="N411" i="6"/>
  <c r="O411" i="6"/>
  <c r="P411" i="6"/>
  <c r="Q411" i="6"/>
  <c r="R411" i="6"/>
  <c r="T411" i="6"/>
  <c r="U411" i="6"/>
  <c r="S411" i="6" s="1"/>
  <c r="V411" i="6"/>
  <c r="M412" i="6"/>
  <c r="N412" i="6"/>
  <c r="O412" i="6"/>
  <c r="P412" i="6"/>
  <c r="R412" i="6"/>
  <c r="S412" i="6"/>
  <c r="T412" i="6"/>
  <c r="Q412" i="6" s="1"/>
  <c r="U412" i="6"/>
  <c r="V412" i="6"/>
  <c r="M413" i="6"/>
  <c r="N413" i="6"/>
  <c r="O413" i="6"/>
  <c r="P413" i="6"/>
  <c r="R413" i="6"/>
  <c r="S413" i="6"/>
  <c r="T413" i="6"/>
  <c r="Q413" i="6" s="1"/>
  <c r="U413" i="6"/>
  <c r="V413" i="6"/>
  <c r="M414" i="6"/>
  <c r="N414" i="6"/>
  <c r="O414" i="6"/>
  <c r="P414" i="6"/>
  <c r="R414" i="6"/>
  <c r="T414" i="6"/>
  <c r="Q414" i="6" s="1"/>
  <c r="U414" i="6"/>
  <c r="S414" i="6" s="1"/>
  <c r="M415" i="6"/>
  <c r="N415" i="6"/>
  <c r="O415" i="6"/>
  <c r="P415" i="6"/>
  <c r="R415" i="6"/>
  <c r="T415" i="6"/>
  <c r="Q415" i="6" s="1"/>
  <c r="U415" i="6"/>
  <c r="S415" i="6" s="1"/>
  <c r="M416" i="6"/>
  <c r="N416" i="6"/>
  <c r="O416" i="6"/>
  <c r="P416" i="6"/>
  <c r="Q416" i="6"/>
  <c r="R416" i="6"/>
  <c r="S416" i="6"/>
  <c r="T416" i="6"/>
  <c r="U416" i="6"/>
  <c r="V416" i="6"/>
  <c r="M417" i="6"/>
  <c r="N417" i="6"/>
  <c r="O417" i="6"/>
  <c r="P417" i="6"/>
  <c r="R417" i="6"/>
  <c r="S417" i="6"/>
  <c r="T417" i="6"/>
  <c r="Q417" i="6" s="1"/>
  <c r="U417" i="6"/>
  <c r="V417" i="6"/>
  <c r="M418" i="6"/>
  <c r="N418" i="6"/>
  <c r="O418" i="6"/>
  <c r="P418" i="6"/>
  <c r="Q418" i="6"/>
  <c r="R418" i="6"/>
  <c r="S418" i="6"/>
  <c r="T418" i="6"/>
  <c r="U418" i="6"/>
  <c r="V418" i="6" s="1"/>
  <c r="M419" i="6"/>
  <c r="N419" i="6"/>
  <c r="O419" i="6"/>
  <c r="P419" i="6"/>
  <c r="Q419" i="6"/>
  <c r="R419" i="6"/>
  <c r="T419" i="6"/>
  <c r="U419" i="6"/>
  <c r="S419" i="6" s="1"/>
  <c r="V419" i="6"/>
  <c r="M420" i="6"/>
  <c r="N420" i="6"/>
  <c r="O420" i="6"/>
  <c r="P420" i="6"/>
  <c r="R420" i="6"/>
  <c r="S420" i="6"/>
  <c r="T420" i="6"/>
  <c r="Q420" i="6" s="1"/>
  <c r="U420" i="6"/>
  <c r="V420" i="6"/>
  <c r="M421" i="6"/>
  <c r="N421" i="6"/>
  <c r="O421" i="6"/>
  <c r="P421" i="6"/>
  <c r="R421" i="6"/>
  <c r="S421" i="6"/>
  <c r="T421" i="6"/>
  <c r="Q421" i="6" s="1"/>
  <c r="U421" i="6"/>
  <c r="V421" i="6"/>
  <c r="M422" i="6"/>
  <c r="N422" i="6"/>
  <c r="O422" i="6"/>
  <c r="P422" i="6"/>
  <c r="R422" i="6"/>
  <c r="T422" i="6"/>
  <c r="Q422" i="6" s="1"/>
  <c r="U422" i="6"/>
  <c r="S422" i="6" s="1"/>
  <c r="M423" i="6"/>
  <c r="N423" i="6"/>
  <c r="O423" i="6"/>
  <c r="P423" i="6"/>
  <c r="R423" i="6"/>
  <c r="T423" i="6"/>
  <c r="Q423" i="6" s="1"/>
  <c r="U423" i="6"/>
  <c r="S423" i="6" s="1"/>
  <c r="M424" i="6"/>
  <c r="N424" i="6"/>
  <c r="O424" i="6"/>
  <c r="P424" i="6"/>
  <c r="Q424" i="6"/>
  <c r="R424" i="6"/>
  <c r="S424" i="6"/>
  <c r="T424" i="6"/>
  <c r="U424" i="6"/>
  <c r="V424" i="6"/>
  <c r="M425" i="6"/>
  <c r="N425" i="6"/>
  <c r="O425" i="6"/>
  <c r="P425" i="6"/>
  <c r="R425" i="6"/>
  <c r="S425" i="6"/>
  <c r="T425" i="6"/>
  <c r="Q425" i="6" s="1"/>
  <c r="U425" i="6"/>
  <c r="V425" i="6"/>
  <c r="M426" i="6"/>
  <c r="N426" i="6"/>
  <c r="O426" i="6"/>
  <c r="P426" i="6"/>
  <c r="Q426" i="6"/>
  <c r="R426" i="6"/>
  <c r="S426" i="6"/>
  <c r="T426" i="6"/>
  <c r="U426" i="6"/>
  <c r="V426" i="6" s="1"/>
  <c r="M427" i="6"/>
  <c r="N427" i="6"/>
  <c r="O427" i="6"/>
  <c r="P427" i="6"/>
  <c r="Q427" i="6"/>
  <c r="R427" i="6"/>
  <c r="T427" i="6"/>
  <c r="U427" i="6"/>
  <c r="S427" i="6" s="1"/>
  <c r="V427" i="6"/>
  <c r="M428" i="6"/>
  <c r="N428" i="6"/>
  <c r="O428" i="6"/>
  <c r="P428" i="6"/>
  <c r="R428" i="6"/>
  <c r="S428" i="6"/>
  <c r="T428" i="6"/>
  <c r="Q428" i="6" s="1"/>
  <c r="U428" i="6"/>
  <c r="V428" i="6"/>
  <c r="M429" i="6"/>
  <c r="N429" i="6"/>
  <c r="O429" i="6"/>
  <c r="P429" i="6"/>
  <c r="R429" i="6"/>
  <c r="S429" i="6"/>
  <c r="T429" i="6"/>
  <c r="Q429" i="6" s="1"/>
  <c r="U429" i="6"/>
  <c r="V429" i="6"/>
  <c r="M430" i="6"/>
  <c r="N430" i="6"/>
  <c r="O430" i="6"/>
  <c r="P430" i="6"/>
  <c r="R430" i="6"/>
  <c r="T430" i="6"/>
  <c r="Q430" i="6" s="1"/>
  <c r="U430" i="6"/>
  <c r="S430" i="6" s="1"/>
  <c r="M431" i="6"/>
  <c r="N431" i="6"/>
  <c r="O431" i="6"/>
  <c r="P431" i="6"/>
  <c r="R431" i="6"/>
  <c r="T431" i="6"/>
  <c r="Q431" i="6" s="1"/>
  <c r="U431" i="6"/>
  <c r="S431" i="6" s="1"/>
  <c r="M432" i="6"/>
  <c r="N432" i="6"/>
  <c r="O432" i="6"/>
  <c r="P432" i="6"/>
  <c r="Q432" i="6"/>
  <c r="R432" i="6"/>
  <c r="S432" i="6"/>
  <c r="T432" i="6"/>
  <c r="U432" i="6"/>
  <c r="V432" i="6"/>
  <c r="M433" i="6"/>
  <c r="N433" i="6"/>
  <c r="O433" i="6"/>
  <c r="P433" i="6"/>
  <c r="R433" i="6"/>
  <c r="S433" i="6"/>
  <c r="T433" i="6"/>
  <c r="Q433" i="6" s="1"/>
  <c r="U433" i="6"/>
  <c r="V433" i="6"/>
  <c r="M434" i="6"/>
  <c r="N434" i="6"/>
  <c r="O434" i="6"/>
  <c r="P434" i="6"/>
  <c r="Q434" i="6"/>
  <c r="R434" i="6"/>
  <c r="S434" i="6"/>
  <c r="T434" i="6"/>
  <c r="U434" i="6"/>
  <c r="V434" i="6" s="1"/>
  <c r="M435" i="6"/>
  <c r="N435" i="6"/>
  <c r="O435" i="6"/>
  <c r="P435" i="6"/>
  <c r="Q435" i="6"/>
  <c r="R435" i="6"/>
  <c r="T435" i="6"/>
  <c r="U435" i="6"/>
  <c r="S435" i="6" s="1"/>
  <c r="V435" i="6"/>
  <c r="M436" i="6"/>
  <c r="N436" i="6"/>
  <c r="O436" i="6"/>
  <c r="P436" i="6"/>
  <c r="R436" i="6"/>
  <c r="S436" i="6"/>
  <c r="T436" i="6"/>
  <c r="Q436" i="6" s="1"/>
  <c r="U436" i="6"/>
  <c r="V436" i="6"/>
  <c r="M437" i="6"/>
  <c r="N437" i="6"/>
  <c r="O437" i="6"/>
  <c r="P437" i="6"/>
  <c r="R437" i="6"/>
  <c r="S437" i="6"/>
  <c r="T437" i="6"/>
  <c r="Q437" i="6" s="1"/>
  <c r="U437" i="6"/>
  <c r="V437" i="6"/>
  <c r="M438" i="6"/>
  <c r="N438" i="6"/>
  <c r="O438" i="6"/>
  <c r="P438" i="6"/>
  <c r="R438" i="6"/>
  <c r="T438" i="6"/>
  <c r="Q438" i="6" s="1"/>
  <c r="U438" i="6"/>
  <c r="S438" i="6" s="1"/>
  <c r="M439" i="6"/>
  <c r="N439" i="6"/>
  <c r="O439" i="6"/>
  <c r="P439" i="6"/>
  <c r="R439" i="6"/>
  <c r="T439" i="6"/>
  <c r="Q439" i="6" s="1"/>
  <c r="U439" i="6"/>
  <c r="S439" i="6" s="1"/>
  <c r="M440" i="6"/>
  <c r="N440" i="6"/>
  <c r="O440" i="6"/>
  <c r="P440" i="6"/>
  <c r="Q440" i="6"/>
  <c r="R440" i="6"/>
  <c r="S440" i="6"/>
  <c r="T440" i="6"/>
  <c r="U440" i="6"/>
  <c r="V440" i="6"/>
  <c r="M441" i="6"/>
  <c r="N441" i="6"/>
  <c r="O441" i="6"/>
  <c r="P441" i="6"/>
  <c r="R441" i="6"/>
  <c r="S441" i="6"/>
  <c r="T441" i="6"/>
  <c r="Q441" i="6" s="1"/>
  <c r="U441" i="6"/>
  <c r="V441" i="6"/>
  <c r="M442" i="6"/>
  <c r="N442" i="6"/>
  <c r="O442" i="6"/>
  <c r="P442" i="6"/>
  <c r="Q442" i="6"/>
  <c r="R442" i="6"/>
  <c r="S442" i="6"/>
  <c r="T442" i="6"/>
  <c r="U442" i="6"/>
  <c r="V442" i="6" s="1"/>
  <c r="M443" i="6"/>
  <c r="N443" i="6"/>
  <c r="O443" i="6"/>
  <c r="P443" i="6"/>
  <c r="Q443" i="6"/>
  <c r="R443" i="6"/>
  <c r="T443" i="6"/>
  <c r="U443" i="6"/>
  <c r="S443" i="6" s="1"/>
  <c r="V443" i="6"/>
  <c r="M444" i="6"/>
  <c r="N444" i="6"/>
  <c r="O444" i="6"/>
  <c r="P444" i="6"/>
  <c r="R444" i="6"/>
  <c r="S444" i="6"/>
  <c r="T444" i="6"/>
  <c r="Q444" i="6" s="1"/>
  <c r="U444" i="6"/>
  <c r="V444" i="6"/>
  <c r="M445" i="6"/>
  <c r="N445" i="6"/>
  <c r="O445" i="6"/>
  <c r="P445" i="6"/>
  <c r="R445" i="6"/>
  <c r="S445" i="6"/>
  <c r="T445" i="6"/>
  <c r="Q445" i="6" s="1"/>
  <c r="U445" i="6"/>
  <c r="V445" i="6"/>
  <c r="M446" i="6"/>
  <c r="N446" i="6"/>
  <c r="O446" i="6"/>
  <c r="P446" i="6"/>
  <c r="R446" i="6"/>
  <c r="T446" i="6"/>
  <c r="Q446" i="6" s="1"/>
  <c r="U446" i="6"/>
  <c r="S446" i="6" s="1"/>
  <c r="M447" i="6"/>
  <c r="N447" i="6"/>
  <c r="O447" i="6"/>
  <c r="P447" i="6"/>
  <c r="R447" i="6"/>
  <c r="T447" i="6"/>
  <c r="Q447" i="6" s="1"/>
  <c r="U447" i="6"/>
  <c r="S447" i="6" s="1"/>
  <c r="M448" i="6"/>
  <c r="N448" i="6"/>
  <c r="O448" i="6"/>
  <c r="P448" i="6"/>
  <c r="Q448" i="6"/>
  <c r="R448" i="6"/>
  <c r="S448" i="6"/>
  <c r="T448" i="6"/>
  <c r="U448" i="6"/>
  <c r="V448" i="6"/>
  <c r="M449" i="6"/>
  <c r="N449" i="6"/>
  <c r="O449" i="6"/>
  <c r="P449" i="6"/>
  <c r="R449" i="6"/>
  <c r="S449" i="6"/>
  <c r="T449" i="6"/>
  <c r="Q449" i="6" s="1"/>
  <c r="U449" i="6"/>
  <c r="V449" i="6"/>
  <c r="M450" i="6"/>
  <c r="N450" i="6"/>
  <c r="O450" i="6"/>
  <c r="P450" i="6"/>
  <c r="Q450" i="6"/>
  <c r="R450" i="6"/>
  <c r="S450" i="6"/>
  <c r="T450" i="6"/>
  <c r="U450" i="6"/>
  <c r="V450" i="6" s="1"/>
  <c r="M451" i="6"/>
  <c r="N451" i="6"/>
  <c r="O451" i="6"/>
  <c r="P451" i="6"/>
  <c r="Q451" i="6"/>
  <c r="R451" i="6"/>
  <c r="T451" i="6"/>
  <c r="U451" i="6"/>
  <c r="S451" i="6" s="1"/>
  <c r="V451" i="6"/>
  <c r="M452" i="6"/>
  <c r="N452" i="6"/>
  <c r="O452" i="6"/>
  <c r="P452" i="6"/>
  <c r="R452" i="6"/>
  <c r="S452" i="6"/>
  <c r="T452" i="6"/>
  <c r="Q452" i="6" s="1"/>
  <c r="U452" i="6"/>
  <c r="V452" i="6"/>
  <c r="M453" i="6"/>
  <c r="N453" i="6"/>
  <c r="O453" i="6"/>
  <c r="P453" i="6"/>
  <c r="R453" i="6"/>
  <c r="S453" i="6"/>
  <c r="T453" i="6"/>
  <c r="Q453" i="6" s="1"/>
  <c r="U453" i="6"/>
  <c r="V453" i="6"/>
  <c r="M454" i="6"/>
  <c r="N454" i="6"/>
  <c r="O454" i="6"/>
  <c r="P454" i="6"/>
  <c r="R454" i="6"/>
  <c r="T454" i="6"/>
  <c r="Q454" i="6" s="1"/>
  <c r="U454" i="6"/>
  <c r="S454" i="6" s="1"/>
  <c r="M455" i="6"/>
  <c r="N455" i="6"/>
  <c r="O455" i="6"/>
  <c r="P455" i="6"/>
  <c r="R455" i="6"/>
  <c r="T455" i="6"/>
  <c r="Q455" i="6" s="1"/>
  <c r="U455" i="6"/>
  <c r="S455" i="6" s="1"/>
  <c r="M456" i="6"/>
  <c r="N456" i="6"/>
  <c r="O456" i="6"/>
  <c r="P456" i="6"/>
  <c r="Q456" i="6"/>
  <c r="R456" i="6"/>
  <c r="S456" i="6"/>
  <c r="T456" i="6"/>
  <c r="U456" i="6"/>
  <c r="V456" i="6"/>
  <c r="M457" i="6"/>
  <c r="N457" i="6"/>
  <c r="O457" i="6"/>
  <c r="P457" i="6"/>
  <c r="R457" i="6"/>
  <c r="S457" i="6"/>
  <c r="T457" i="6"/>
  <c r="Q457" i="6" s="1"/>
  <c r="U457" i="6"/>
  <c r="V457" i="6"/>
  <c r="M458" i="6"/>
  <c r="N458" i="6"/>
  <c r="O458" i="6"/>
  <c r="P458" i="6"/>
  <c r="Q458" i="6"/>
  <c r="R458" i="6"/>
  <c r="S458" i="6"/>
  <c r="T458" i="6"/>
  <c r="U458" i="6"/>
  <c r="V458" i="6" s="1"/>
  <c r="M459" i="6"/>
  <c r="N459" i="6"/>
  <c r="O459" i="6"/>
  <c r="P459" i="6"/>
  <c r="Q459" i="6"/>
  <c r="R459" i="6"/>
  <c r="T459" i="6"/>
  <c r="U459" i="6"/>
  <c r="S459" i="6" s="1"/>
  <c r="V459" i="6"/>
  <c r="M460" i="6"/>
  <c r="N460" i="6"/>
  <c r="O460" i="6"/>
  <c r="P460" i="6"/>
  <c r="R460" i="6"/>
  <c r="S460" i="6"/>
  <c r="T460" i="6"/>
  <c r="Q460" i="6" s="1"/>
  <c r="U460" i="6"/>
  <c r="V460" i="6"/>
  <c r="M461" i="6"/>
  <c r="N461" i="6"/>
  <c r="O461" i="6"/>
  <c r="P461" i="6"/>
  <c r="R461" i="6"/>
  <c r="S461" i="6"/>
  <c r="T461" i="6"/>
  <c r="Q461" i="6" s="1"/>
  <c r="U461" i="6"/>
  <c r="V461" i="6"/>
  <c r="M462" i="6"/>
  <c r="N462" i="6"/>
  <c r="O462" i="6"/>
  <c r="P462" i="6"/>
  <c r="R462" i="6"/>
  <c r="T462" i="6"/>
  <c r="Q462" i="6" s="1"/>
  <c r="U462" i="6"/>
  <c r="M463" i="6"/>
  <c r="N463" i="6"/>
  <c r="O463" i="6"/>
  <c r="P463" i="6"/>
  <c r="R463" i="6"/>
  <c r="T463" i="6"/>
  <c r="Q463" i="6" s="1"/>
  <c r="U463" i="6"/>
  <c r="M464" i="6"/>
  <c r="N464" i="6"/>
  <c r="O464" i="6"/>
  <c r="P464" i="6"/>
  <c r="Q464" i="6"/>
  <c r="R464" i="6"/>
  <c r="S464" i="6"/>
  <c r="T464" i="6"/>
  <c r="U464" i="6"/>
  <c r="V464" i="6"/>
  <c r="M465" i="6"/>
  <c r="N465" i="6"/>
  <c r="O465" i="6"/>
  <c r="P465" i="6"/>
  <c r="R465" i="6"/>
  <c r="S465" i="6"/>
  <c r="T465" i="6"/>
  <c r="Q465" i="6" s="1"/>
  <c r="U465" i="6"/>
  <c r="V465" i="6"/>
  <c r="M466" i="6"/>
  <c r="N466" i="6"/>
  <c r="O466" i="6"/>
  <c r="P466" i="6"/>
  <c r="Q466" i="6"/>
  <c r="R466" i="6"/>
  <c r="S466" i="6"/>
  <c r="T466" i="6"/>
  <c r="U466" i="6"/>
  <c r="V466" i="6" s="1"/>
  <c r="M467" i="6"/>
  <c r="N467" i="6"/>
  <c r="O467" i="6"/>
  <c r="P467" i="6"/>
  <c r="Q467" i="6"/>
  <c r="R467" i="6"/>
  <c r="T467" i="6"/>
  <c r="U467" i="6"/>
  <c r="S467" i="6" s="1"/>
  <c r="V467" i="6"/>
  <c r="M468" i="6"/>
  <c r="N468" i="6"/>
  <c r="O468" i="6"/>
  <c r="P468" i="6"/>
  <c r="R468" i="6"/>
  <c r="S468" i="6"/>
  <c r="T468" i="6"/>
  <c r="Q468" i="6" s="1"/>
  <c r="U468" i="6"/>
  <c r="V468" i="6"/>
  <c r="M469" i="6"/>
  <c r="N469" i="6"/>
  <c r="O469" i="6"/>
  <c r="P469" i="6"/>
  <c r="R469" i="6"/>
  <c r="S469" i="6"/>
  <c r="T469" i="6"/>
  <c r="Q469" i="6" s="1"/>
  <c r="U469" i="6"/>
  <c r="V469" i="6"/>
  <c r="M470" i="6"/>
  <c r="N470" i="6"/>
  <c r="O470" i="6"/>
  <c r="P470" i="6"/>
  <c r="R470" i="6"/>
  <c r="T470" i="6"/>
  <c r="Q470" i="6" s="1"/>
  <c r="U470" i="6"/>
  <c r="M471" i="6"/>
  <c r="N471" i="6"/>
  <c r="O471" i="6"/>
  <c r="P471" i="6"/>
  <c r="R471" i="6"/>
  <c r="T471" i="6"/>
  <c r="Q471" i="6" s="1"/>
  <c r="U471" i="6"/>
  <c r="M472" i="6"/>
  <c r="N472" i="6"/>
  <c r="O472" i="6"/>
  <c r="P472" i="6"/>
  <c r="Q472" i="6"/>
  <c r="R472" i="6"/>
  <c r="S472" i="6"/>
  <c r="T472" i="6"/>
  <c r="U472" i="6"/>
  <c r="V472" i="6"/>
  <c r="M473" i="6"/>
  <c r="N473" i="6"/>
  <c r="O473" i="6"/>
  <c r="P473" i="6"/>
  <c r="R473" i="6"/>
  <c r="S473" i="6"/>
  <c r="T473" i="6"/>
  <c r="Q473" i="6" s="1"/>
  <c r="U473" i="6"/>
  <c r="V473" i="6"/>
  <c r="M474" i="6"/>
  <c r="N474" i="6"/>
  <c r="O474" i="6"/>
  <c r="P474" i="6"/>
  <c r="R474" i="6"/>
  <c r="S474" i="6"/>
  <c r="T474" i="6"/>
  <c r="Q474" i="6" s="1"/>
  <c r="U474" i="6"/>
  <c r="V474" i="6" s="1"/>
  <c r="M475" i="6"/>
  <c r="N475" i="6"/>
  <c r="O475" i="6"/>
  <c r="P475" i="6"/>
  <c r="Q475" i="6"/>
  <c r="R475" i="6"/>
  <c r="T475" i="6"/>
  <c r="U475" i="6"/>
  <c r="S475" i="6" s="1"/>
  <c r="V475" i="6"/>
  <c r="M476" i="6"/>
  <c r="N476" i="6"/>
  <c r="O476" i="6"/>
  <c r="P476" i="6"/>
  <c r="R476" i="6"/>
  <c r="T476" i="6"/>
  <c r="Q476" i="6" s="1"/>
  <c r="U476" i="6"/>
  <c r="S476" i="6" s="1"/>
  <c r="V476" i="6"/>
  <c r="M477" i="6"/>
  <c r="N477" i="6"/>
  <c r="O477" i="6"/>
  <c r="P477" i="6"/>
  <c r="R477" i="6"/>
  <c r="S477" i="6"/>
  <c r="T477" i="6"/>
  <c r="Q477" i="6" s="1"/>
  <c r="U477" i="6"/>
  <c r="V477" i="6"/>
  <c r="M478" i="6"/>
  <c r="N478" i="6"/>
  <c r="O478" i="6"/>
  <c r="P478" i="6"/>
  <c r="R478" i="6"/>
  <c r="T478" i="6"/>
  <c r="Q478" i="6" s="1"/>
  <c r="U478" i="6"/>
  <c r="M479" i="6"/>
  <c r="N479" i="6"/>
  <c r="O479" i="6"/>
  <c r="P479" i="6"/>
  <c r="R479" i="6"/>
  <c r="T479" i="6"/>
  <c r="Q479" i="6" s="1"/>
  <c r="U479" i="6"/>
  <c r="S479" i="6" s="1"/>
  <c r="V479" i="6"/>
  <c r="M480" i="6"/>
  <c r="N480" i="6"/>
  <c r="O480" i="6"/>
  <c r="P480" i="6"/>
  <c r="Q480" i="6"/>
  <c r="R480" i="6"/>
  <c r="S480" i="6"/>
  <c r="T480" i="6"/>
  <c r="U480" i="6"/>
  <c r="V480" i="6"/>
  <c r="M481" i="6"/>
  <c r="N481" i="6"/>
  <c r="O481" i="6"/>
  <c r="P481" i="6"/>
  <c r="R481" i="6"/>
  <c r="S481" i="6"/>
  <c r="T481" i="6"/>
  <c r="Q481" i="6" s="1"/>
  <c r="U481" i="6"/>
  <c r="V481" i="6"/>
  <c r="M482" i="6"/>
  <c r="N482" i="6"/>
  <c r="O482" i="6"/>
  <c r="P482" i="6"/>
  <c r="R482" i="6"/>
  <c r="T482" i="6"/>
  <c r="Q482" i="6" s="1"/>
  <c r="U482" i="6"/>
  <c r="V482" i="6" s="1"/>
  <c r="M483" i="6"/>
  <c r="N483" i="6"/>
  <c r="O483" i="6"/>
  <c r="P483" i="6"/>
  <c r="R483" i="6"/>
  <c r="T483" i="6"/>
  <c r="Q483" i="6" s="1"/>
  <c r="U483" i="6"/>
  <c r="S483" i="6" s="1"/>
  <c r="M484" i="6"/>
  <c r="N484" i="6"/>
  <c r="O484" i="6"/>
  <c r="P484" i="6"/>
  <c r="R484" i="6"/>
  <c r="S484" i="6"/>
  <c r="T484" i="6"/>
  <c r="Q484" i="6" s="1"/>
  <c r="U484" i="6"/>
  <c r="V484" i="6" s="1"/>
  <c r="M485" i="6"/>
  <c r="N485" i="6"/>
  <c r="O485" i="6"/>
  <c r="P485" i="6"/>
  <c r="Q485" i="6"/>
  <c r="R485" i="6"/>
  <c r="S485" i="6"/>
  <c r="T485" i="6"/>
  <c r="U485" i="6"/>
  <c r="V485" i="6"/>
  <c r="M486" i="6"/>
  <c r="N486" i="6"/>
  <c r="O486" i="6"/>
  <c r="P486" i="6"/>
  <c r="R486" i="6"/>
  <c r="S486" i="6"/>
  <c r="T486" i="6"/>
  <c r="Q486" i="6" s="1"/>
  <c r="U486" i="6"/>
  <c r="V486" i="6"/>
  <c r="M487" i="6"/>
  <c r="N487" i="6"/>
  <c r="O487" i="6"/>
  <c r="P487" i="6"/>
  <c r="Q487" i="6"/>
  <c r="R487" i="6"/>
  <c r="S487" i="6"/>
  <c r="T487" i="6"/>
  <c r="U487" i="6"/>
  <c r="V487" i="6"/>
  <c r="M488" i="6"/>
  <c r="N488" i="6"/>
  <c r="O488" i="6"/>
  <c r="P488" i="6"/>
  <c r="Q488" i="6"/>
  <c r="R488" i="6"/>
  <c r="T488" i="6"/>
  <c r="U488" i="6"/>
  <c r="S488" i="6" s="1"/>
  <c r="V488" i="6"/>
  <c r="M489" i="6"/>
  <c r="N489" i="6"/>
  <c r="O489" i="6"/>
  <c r="P489" i="6"/>
  <c r="R489" i="6"/>
  <c r="T489" i="6"/>
  <c r="Q489" i="6" s="1"/>
  <c r="U489" i="6"/>
  <c r="S489" i="6" s="1"/>
  <c r="M490" i="6"/>
  <c r="N490" i="6"/>
  <c r="O490" i="6"/>
  <c r="P490" i="6"/>
  <c r="R490" i="6"/>
  <c r="S490" i="6"/>
  <c r="T490" i="6"/>
  <c r="Q490" i="6" s="1"/>
  <c r="U490" i="6"/>
  <c r="V490" i="6" s="1"/>
  <c r="M491" i="6"/>
  <c r="N491" i="6"/>
  <c r="O491" i="6"/>
  <c r="P491" i="6"/>
  <c r="Q491" i="6"/>
  <c r="R491" i="6"/>
  <c r="T491" i="6"/>
  <c r="U491" i="6"/>
  <c r="S491" i="6" s="1"/>
  <c r="M492" i="6"/>
  <c r="N492" i="6"/>
  <c r="O492" i="6"/>
  <c r="P492" i="6"/>
  <c r="Q492" i="6"/>
  <c r="R492" i="6"/>
  <c r="T492" i="6"/>
  <c r="U492" i="6"/>
  <c r="S492" i="6" s="1"/>
  <c r="V492" i="6"/>
  <c r="M493" i="6"/>
  <c r="N493" i="6"/>
  <c r="O493" i="6"/>
  <c r="P493" i="6"/>
  <c r="R493" i="6"/>
  <c r="S493" i="6"/>
  <c r="T493" i="6"/>
  <c r="Q493" i="6" s="1"/>
  <c r="U493" i="6"/>
  <c r="V493" i="6"/>
  <c r="M494" i="6"/>
  <c r="N494" i="6"/>
  <c r="O494" i="6"/>
  <c r="P494" i="6"/>
  <c r="Q494" i="6"/>
  <c r="R494" i="6"/>
  <c r="S494" i="6"/>
  <c r="T494" i="6"/>
  <c r="U494" i="6"/>
  <c r="V494" i="6"/>
  <c r="M495" i="6"/>
  <c r="N495" i="6"/>
  <c r="O495" i="6"/>
  <c r="P495" i="6"/>
  <c r="R495" i="6"/>
  <c r="T495" i="6"/>
  <c r="Q495" i="6" s="1"/>
  <c r="U495" i="6"/>
  <c r="S495" i="6" s="1"/>
  <c r="V495" i="6"/>
  <c r="M496" i="6"/>
  <c r="N496" i="6"/>
  <c r="O496" i="6"/>
  <c r="P496" i="6"/>
  <c r="Q496" i="6"/>
  <c r="R496" i="6"/>
  <c r="S496" i="6"/>
  <c r="T496" i="6"/>
  <c r="U496" i="6"/>
  <c r="V496" i="6"/>
  <c r="M497" i="6"/>
  <c r="N497" i="6"/>
  <c r="O497" i="6"/>
  <c r="P497" i="6"/>
  <c r="R497" i="6"/>
  <c r="T497" i="6"/>
  <c r="Q497" i="6" s="1"/>
  <c r="U497" i="6"/>
  <c r="V497" i="6" s="1"/>
  <c r="M498" i="6"/>
  <c r="N498" i="6"/>
  <c r="O498" i="6"/>
  <c r="P498" i="6"/>
  <c r="Q498" i="6"/>
  <c r="R498" i="6"/>
  <c r="T498" i="6"/>
  <c r="U498" i="6"/>
  <c r="V498" i="6" s="1"/>
  <c r="M499" i="6"/>
  <c r="N499" i="6"/>
  <c r="O499" i="6"/>
  <c r="P499" i="6"/>
  <c r="Q499" i="6"/>
  <c r="R499" i="6"/>
  <c r="T499" i="6"/>
  <c r="U499" i="6"/>
  <c r="S499" i="6" s="1"/>
  <c r="V499" i="6"/>
  <c r="M500" i="6"/>
  <c r="N500" i="6"/>
  <c r="O500" i="6"/>
  <c r="P500" i="6"/>
  <c r="R500" i="6"/>
  <c r="S500" i="6"/>
  <c r="T500" i="6"/>
  <c r="Q500" i="6" s="1"/>
  <c r="U500" i="6"/>
  <c r="V500" i="6"/>
  <c r="M501" i="6"/>
  <c r="N501" i="6"/>
  <c r="O501" i="6"/>
  <c r="P501" i="6"/>
  <c r="Q501" i="6"/>
  <c r="R501" i="6"/>
  <c r="S501" i="6"/>
  <c r="T501" i="6"/>
  <c r="U501" i="6"/>
  <c r="V501" i="6"/>
  <c r="M502" i="6"/>
  <c r="N502" i="6"/>
  <c r="O502" i="6"/>
  <c r="P502" i="6"/>
  <c r="R502" i="6"/>
  <c r="T502" i="6"/>
  <c r="Q502" i="6" s="1"/>
  <c r="U502" i="6"/>
  <c r="S502" i="6" s="1"/>
  <c r="V502" i="6"/>
  <c r="M503" i="6"/>
  <c r="N503" i="6"/>
  <c r="O503" i="6"/>
  <c r="P503" i="6"/>
  <c r="Q503" i="6"/>
  <c r="R503" i="6"/>
  <c r="S503" i="6"/>
  <c r="T503" i="6"/>
  <c r="U503" i="6"/>
  <c r="V503" i="6" s="1"/>
  <c r="M504" i="6"/>
  <c r="N504" i="6"/>
  <c r="O504" i="6"/>
  <c r="P504" i="6"/>
  <c r="Q504" i="6"/>
  <c r="R504" i="6"/>
  <c r="S504" i="6"/>
  <c r="T504" i="6"/>
  <c r="U504" i="6"/>
  <c r="V504" i="6"/>
  <c r="M505" i="6"/>
  <c r="N505" i="6"/>
  <c r="O505" i="6"/>
  <c r="P505" i="6"/>
  <c r="R505" i="6"/>
  <c r="T505" i="6"/>
  <c r="Q505" i="6" s="1"/>
  <c r="U505" i="6"/>
  <c r="S505" i="6" s="1"/>
  <c r="V505" i="6"/>
  <c r="M506" i="6"/>
  <c r="N506" i="6"/>
  <c r="O506" i="6"/>
  <c r="P506" i="6"/>
  <c r="Q506" i="6"/>
  <c r="R506" i="6"/>
  <c r="S506" i="6"/>
  <c r="T506" i="6"/>
  <c r="U506" i="6"/>
  <c r="V506" i="6" s="1"/>
  <c r="M507" i="6"/>
  <c r="N507" i="6"/>
  <c r="O507" i="6"/>
  <c r="P507" i="6"/>
  <c r="Q507" i="6"/>
  <c r="R507" i="6"/>
  <c r="S507" i="6"/>
  <c r="T507" i="6"/>
  <c r="U507" i="6"/>
  <c r="V507" i="6"/>
  <c r="M508" i="6"/>
  <c r="N508" i="6"/>
  <c r="O508" i="6"/>
  <c r="P508" i="6"/>
  <c r="R508" i="6"/>
  <c r="T508" i="6"/>
  <c r="Q508" i="6" s="1"/>
  <c r="U508" i="6"/>
  <c r="S508" i="6" s="1"/>
  <c r="M509" i="6"/>
  <c r="N509" i="6"/>
  <c r="O509" i="6"/>
  <c r="P509" i="6"/>
  <c r="R509" i="6"/>
  <c r="T509" i="6"/>
  <c r="Q509" i="6" s="1"/>
  <c r="U509" i="6"/>
  <c r="V509" i="6" s="1"/>
  <c r="M510" i="6"/>
  <c r="N510" i="6"/>
  <c r="O510" i="6"/>
  <c r="P510" i="6"/>
  <c r="Q510" i="6"/>
  <c r="R510" i="6"/>
  <c r="T510" i="6"/>
  <c r="U510" i="6"/>
  <c r="S510" i="6" s="1"/>
  <c r="V510" i="6"/>
  <c r="M511" i="6"/>
  <c r="N511" i="6"/>
  <c r="O511" i="6"/>
  <c r="P511" i="6"/>
  <c r="R511" i="6"/>
  <c r="S511" i="6"/>
  <c r="T511" i="6"/>
  <c r="Q511" i="6" s="1"/>
  <c r="U511" i="6"/>
  <c r="V511" i="6"/>
  <c r="M512" i="6"/>
  <c r="N512" i="6"/>
  <c r="O512" i="6"/>
  <c r="P512" i="6"/>
  <c r="Q512" i="6"/>
  <c r="R512" i="6"/>
  <c r="S512" i="6"/>
  <c r="T512" i="6"/>
  <c r="U512" i="6"/>
  <c r="V512" i="6"/>
  <c r="M513" i="6"/>
  <c r="N513" i="6"/>
  <c r="O513" i="6"/>
  <c r="P513" i="6"/>
  <c r="R513" i="6"/>
  <c r="T513" i="6"/>
  <c r="Q513" i="6" s="1"/>
  <c r="U513" i="6"/>
  <c r="S513" i="6" s="1"/>
  <c r="V513" i="6"/>
  <c r="M514" i="6"/>
  <c r="N514" i="6"/>
  <c r="O514" i="6"/>
  <c r="P514" i="6"/>
  <c r="Q514" i="6"/>
  <c r="R514" i="6"/>
  <c r="S514" i="6"/>
  <c r="T514" i="6"/>
  <c r="U514" i="6"/>
  <c r="V514" i="6" s="1"/>
  <c r="M515" i="6"/>
  <c r="N515" i="6"/>
  <c r="O515" i="6"/>
  <c r="P515" i="6"/>
  <c r="Q515" i="6"/>
  <c r="R515" i="6"/>
  <c r="S515" i="6"/>
  <c r="T515" i="6"/>
  <c r="U515" i="6"/>
  <c r="V515" i="6"/>
  <c r="M516" i="6"/>
  <c r="N516" i="6"/>
  <c r="O516" i="6"/>
  <c r="P516" i="6"/>
  <c r="R516" i="6"/>
  <c r="T516" i="6"/>
  <c r="Q516" i="6" s="1"/>
  <c r="U516" i="6"/>
  <c r="S516" i="6" s="1"/>
  <c r="M517" i="6"/>
  <c r="N517" i="6"/>
  <c r="O517" i="6"/>
  <c r="P517" i="6"/>
  <c r="R517" i="6"/>
  <c r="T517" i="6"/>
  <c r="Q517" i="6" s="1"/>
  <c r="U517" i="6"/>
  <c r="V517" i="6" s="1"/>
  <c r="M518" i="6"/>
  <c r="N518" i="6"/>
  <c r="O518" i="6"/>
  <c r="P518" i="6"/>
  <c r="Q518" i="6"/>
  <c r="R518" i="6"/>
  <c r="T518" i="6"/>
  <c r="U518" i="6"/>
  <c r="S518" i="6" s="1"/>
  <c r="V518" i="6"/>
  <c r="M519" i="6"/>
  <c r="N519" i="6"/>
  <c r="O519" i="6"/>
  <c r="P519" i="6"/>
  <c r="R519" i="6"/>
  <c r="S519" i="6"/>
  <c r="T519" i="6"/>
  <c r="Q519" i="6" s="1"/>
  <c r="U519" i="6"/>
  <c r="V519" i="6"/>
  <c r="M520" i="6"/>
  <c r="N520" i="6"/>
  <c r="O520" i="6"/>
  <c r="P520" i="6"/>
  <c r="Q520" i="6"/>
  <c r="R520" i="6"/>
  <c r="S520" i="6"/>
  <c r="T520" i="6"/>
  <c r="U520" i="6"/>
  <c r="V520" i="6"/>
  <c r="M521" i="6"/>
  <c r="N521" i="6"/>
  <c r="O521" i="6"/>
  <c r="P521" i="6"/>
  <c r="R521" i="6"/>
  <c r="T521" i="6"/>
  <c r="Q521" i="6" s="1"/>
  <c r="U521" i="6"/>
  <c r="S521" i="6" s="1"/>
  <c r="V521" i="6"/>
  <c r="M522" i="6"/>
  <c r="N522" i="6"/>
  <c r="O522" i="6"/>
  <c r="P522" i="6"/>
  <c r="Q522" i="6"/>
  <c r="R522" i="6"/>
  <c r="S522" i="6"/>
  <c r="T522" i="6"/>
  <c r="U522" i="6"/>
  <c r="V522" i="6" s="1"/>
  <c r="M523" i="6"/>
  <c r="N523" i="6"/>
  <c r="O523" i="6"/>
  <c r="P523" i="6"/>
  <c r="Q523" i="6"/>
  <c r="R523" i="6"/>
  <c r="S523" i="6"/>
  <c r="T523" i="6"/>
  <c r="U523" i="6"/>
  <c r="V523" i="6"/>
  <c r="M524" i="6"/>
  <c r="N524" i="6"/>
  <c r="O524" i="6"/>
  <c r="P524" i="6"/>
  <c r="R524" i="6"/>
  <c r="T524" i="6"/>
  <c r="Q524" i="6" s="1"/>
  <c r="U524" i="6"/>
  <c r="S524" i="6" s="1"/>
  <c r="M525" i="6"/>
  <c r="N525" i="6"/>
  <c r="O525" i="6"/>
  <c r="P525" i="6"/>
  <c r="R525" i="6"/>
  <c r="T525" i="6"/>
  <c r="Q525" i="6" s="1"/>
  <c r="U525" i="6"/>
  <c r="V525" i="6" s="1"/>
  <c r="M526" i="6"/>
  <c r="N526" i="6"/>
  <c r="O526" i="6"/>
  <c r="P526" i="6"/>
  <c r="Q526" i="6"/>
  <c r="R526" i="6"/>
  <c r="T526" i="6"/>
  <c r="U526" i="6"/>
  <c r="S526" i="6" s="1"/>
  <c r="V526" i="6"/>
  <c r="M527" i="6"/>
  <c r="N527" i="6"/>
  <c r="O527" i="6"/>
  <c r="P527" i="6"/>
  <c r="R527" i="6"/>
  <c r="S527" i="6"/>
  <c r="T527" i="6"/>
  <c r="Q527" i="6" s="1"/>
  <c r="U527" i="6"/>
  <c r="V527" i="6"/>
  <c r="M528" i="6"/>
  <c r="N528" i="6"/>
  <c r="O528" i="6"/>
  <c r="P528" i="6"/>
  <c r="Q528" i="6"/>
  <c r="R528" i="6"/>
  <c r="S528" i="6"/>
  <c r="T528" i="6"/>
  <c r="U528" i="6"/>
  <c r="V528" i="6"/>
  <c r="M529" i="6"/>
  <c r="N529" i="6"/>
  <c r="O529" i="6"/>
  <c r="P529" i="6"/>
  <c r="R529" i="6"/>
  <c r="T529" i="6"/>
  <c r="Q529" i="6" s="1"/>
  <c r="U529" i="6"/>
  <c r="S529" i="6" s="1"/>
  <c r="V529" i="6"/>
  <c r="M530" i="6"/>
  <c r="N530" i="6"/>
  <c r="O530" i="6"/>
  <c r="P530" i="6"/>
  <c r="Q530" i="6"/>
  <c r="R530" i="6"/>
  <c r="S530" i="6"/>
  <c r="T530" i="6"/>
  <c r="U530" i="6"/>
  <c r="V530" i="6" s="1"/>
  <c r="M531" i="6"/>
  <c r="N531" i="6"/>
  <c r="O531" i="6"/>
  <c r="P531" i="6"/>
  <c r="Q531" i="6"/>
  <c r="R531" i="6"/>
  <c r="S531" i="6"/>
  <c r="T531" i="6"/>
  <c r="U531" i="6"/>
  <c r="V531" i="6"/>
  <c r="M532" i="6"/>
  <c r="N532" i="6"/>
  <c r="O532" i="6"/>
  <c r="P532" i="6"/>
  <c r="R532" i="6"/>
  <c r="T532" i="6"/>
  <c r="Q532" i="6" s="1"/>
  <c r="U532" i="6"/>
  <c r="S532" i="6" s="1"/>
  <c r="M533" i="6"/>
  <c r="N533" i="6"/>
  <c r="O533" i="6"/>
  <c r="P533" i="6"/>
  <c r="R533" i="6"/>
  <c r="T533" i="6"/>
  <c r="Q533" i="6" s="1"/>
  <c r="U533" i="6"/>
  <c r="V533" i="6" s="1"/>
  <c r="M534" i="6"/>
  <c r="N534" i="6"/>
  <c r="O534" i="6"/>
  <c r="P534" i="6"/>
  <c r="Q534" i="6"/>
  <c r="R534" i="6"/>
  <c r="T534" i="6"/>
  <c r="U534" i="6"/>
  <c r="S534" i="6" s="1"/>
  <c r="V534" i="6"/>
  <c r="M535" i="6"/>
  <c r="N535" i="6"/>
  <c r="O535" i="6"/>
  <c r="P535" i="6"/>
  <c r="R535" i="6"/>
  <c r="S535" i="6"/>
  <c r="T535" i="6"/>
  <c r="Q535" i="6" s="1"/>
  <c r="U535" i="6"/>
  <c r="V535" i="6"/>
  <c r="M536" i="6"/>
  <c r="N536" i="6"/>
  <c r="O536" i="6"/>
  <c r="P536" i="6"/>
  <c r="Q536" i="6"/>
  <c r="R536" i="6"/>
  <c r="S536" i="6"/>
  <c r="T536" i="6"/>
  <c r="U536" i="6"/>
  <c r="V536" i="6"/>
  <c r="M537" i="6"/>
  <c r="N537" i="6"/>
  <c r="O537" i="6"/>
  <c r="P537" i="6"/>
  <c r="R537" i="6"/>
  <c r="T537" i="6"/>
  <c r="Q537" i="6" s="1"/>
  <c r="U537" i="6"/>
  <c r="S537" i="6" s="1"/>
  <c r="V537" i="6"/>
  <c r="M538" i="6"/>
  <c r="N538" i="6"/>
  <c r="O538" i="6"/>
  <c r="P538" i="6"/>
  <c r="Q538" i="6"/>
  <c r="R538" i="6"/>
  <c r="S538" i="6"/>
  <c r="T538" i="6"/>
  <c r="U538" i="6"/>
  <c r="V538" i="6" s="1"/>
  <c r="M539" i="6"/>
  <c r="N539" i="6"/>
  <c r="O539" i="6"/>
  <c r="P539" i="6"/>
  <c r="Q539" i="6"/>
  <c r="R539" i="6"/>
  <c r="S539" i="6"/>
  <c r="T539" i="6"/>
  <c r="U539" i="6"/>
  <c r="V539" i="6"/>
  <c r="M540" i="6"/>
  <c r="N540" i="6"/>
  <c r="O540" i="6"/>
  <c r="P540" i="6"/>
  <c r="R540" i="6"/>
  <c r="T540" i="6"/>
  <c r="Q540" i="6" s="1"/>
  <c r="U540" i="6"/>
  <c r="S540" i="6" s="1"/>
  <c r="M541" i="6"/>
  <c r="N541" i="6"/>
  <c r="O541" i="6"/>
  <c r="P541" i="6"/>
  <c r="R541" i="6"/>
  <c r="T541" i="6"/>
  <c r="Q541" i="6" s="1"/>
  <c r="U541" i="6"/>
  <c r="V541" i="6" s="1"/>
  <c r="M542" i="6"/>
  <c r="N542" i="6"/>
  <c r="O542" i="6"/>
  <c r="P542" i="6"/>
  <c r="Q542" i="6"/>
  <c r="R542" i="6"/>
  <c r="T542" i="6"/>
  <c r="U542" i="6"/>
  <c r="S542" i="6" s="1"/>
  <c r="V542" i="6"/>
  <c r="M543" i="6"/>
  <c r="N543" i="6"/>
  <c r="O543" i="6"/>
  <c r="P543" i="6"/>
  <c r="R543" i="6"/>
  <c r="S543" i="6"/>
  <c r="T543" i="6"/>
  <c r="Q543" i="6" s="1"/>
  <c r="U543" i="6"/>
  <c r="V543" i="6"/>
  <c r="M544" i="6"/>
  <c r="N544" i="6"/>
  <c r="O544" i="6"/>
  <c r="P544" i="6"/>
  <c r="Q544" i="6"/>
  <c r="R544" i="6"/>
  <c r="S544" i="6"/>
  <c r="T544" i="6"/>
  <c r="U544" i="6"/>
  <c r="V544" i="6"/>
  <c r="M545" i="6"/>
  <c r="N545" i="6"/>
  <c r="O545" i="6"/>
  <c r="P545" i="6"/>
  <c r="R545" i="6"/>
  <c r="T545" i="6"/>
  <c r="Q545" i="6" s="1"/>
  <c r="U545" i="6"/>
  <c r="S545" i="6" s="1"/>
  <c r="V545" i="6"/>
  <c r="M546" i="6"/>
  <c r="N546" i="6"/>
  <c r="O546" i="6"/>
  <c r="P546" i="6"/>
  <c r="Q546" i="6"/>
  <c r="R546" i="6"/>
  <c r="S546" i="6"/>
  <c r="T546" i="6"/>
  <c r="U546" i="6"/>
  <c r="V546" i="6" s="1"/>
  <c r="M547" i="6"/>
  <c r="N547" i="6"/>
  <c r="O547" i="6"/>
  <c r="P547" i="6"/>
  <c r="Q547" i="6"/>
  <c r="R547" i="6"/>
  <c r="S547" i="6"/>
  <c r="T547" i="6"/>
  <c r="U547" i="6"/>
  <c r="V547" i="6"/>
  <c r="M548" i="6"/>
  <c r="N548" i="6"/>
  <c r="O548" i="6"/>
  <c r="P548" i="6"/>
  <c r="R548" i="6"/>
  <c r="T548" i="6"/>
  <c r="Q548" i="6" s="1"/>
  <c r="U548" i="6"/>
  <c r="S548" i="6" s="1"/>
  <c r="M549" i="6"/>
  <c r="N549" i="6"/>
  <c r="O549" i="6"/>
  <c r="P549" i="6"/>
  <c r="R549" i="6"/>
  <c r="T549" i="6"/>
  <c r="Q549" i="6" s="1"/>
  <c r="U549" i="6"/>
  <c r="V549" i="6" s="1"/>
  <c r="M550" i="6"/>
  <c r="N550" i="6"/>
  <c r="O550" i="6"/>
  <c r="P550" i="6"/>
  <c r="Q550" i="6"/>
  <c r="R550" i="6"/>
  <c r="T550" i="6"/>
  <c r="U550" i="6"/>
  <c r="S550" i="6" s="1"/>
  <c r="V550" i="6"/>
  <c r="M551" i="6"/>
  <c r="N551" i="6"/>
  <c r="O551" i="6"/>
  <c r="P551" i="6"/>
  <c r="R551" i="6"/>
  <c r="S551" i="6"/>
  <c r="T551" i="6"/>
  <c r="Q551" i="6" s="1"/>
  <c r="U551" i="6"/>
  <c r="V551" i="6"/>
  <c r="M552" i="6"/>
  <c r="N552" i="6"/>
  <c r="O552" i="6"/>
  <c r="P552" i="6"/>
  <c r="Q552" i="6"/>
  <c r="R552" i="6"/>
  <c r="S552" i="6"/>
  <c r="T552" i="6"/>
  <c r="U552" i="6"/>
  <c r="V552" i="6"/>
  <c r="M553" i="6"/>
  <c r="N553" i="6"/>
  <c r="O553" i="6"/>
  <c r="P553" i="6"/>
  <c r="R553" i="6"/>
  <c r="T553" i="6"/>
  <c r="Q553" i="6" s="1"/>
  <c r="U553" i="6"/>
  <c r="S553" i="6" s="1"/>
  <c r="V553" i="6"/>
  <c r="M554" i="6"/>
  <c r="N554" i="6"/>
  <c r="O554" i="6"/>
  <c r="P554" i="6"/>
  <c r="Q554" i="6"/>
  <c r="R554" i="6"/>
  <c r="S554" i="6"/>
  <c r="T554" i="6"/>
  <c r="U554" i="6"/>
  <c r="V554" i="6" s="1"/>
  <c r="M555" i="6"/>
  <c r="N555" i="6"/>
  <c r="O555" i="6"/>
  <c r="P555" i="6"/>
  <c r="Q555" i="6"/>
  <c r="R555" i="6"/>
  <c r="S555" i="6"/>
  <c r="T555" i="6"/>
  <c r="U555" i="6"/>
  <c r="V555" i="6"/>
  <c r="M556" i="6"/>
  <c r="N556" i="6"/>
  <c r="O556" i="6"/>
  <c r="P556" i="6"/>
  <c r="R556" i="6"/>
  <c r="T556" i="6"/>
  <c r="Q556" i="6" s="1"/>
  <c r="U556" i="6"/>
  <c r="S556" i="6" s="1"/>
  <c r="M557" i="6"/>
  <c r="N557" i="6"/>
  <c r="O557" i="6"/>
  <c r="P557" i="6"/>
  <c r="R557" i="6"/>
  <c r="T557" i="6"/>
  <c r="Q557" i="6" s="1"/>
  <c r="U557" i="6"/>
  <c r="V557" i="6" s="1"/>
  <c r="M558" i="6"/>
  <c r="N558" i="6"/>
  <c r="O558" i="6"/>
  <c r="P558" i="6"/>
  <c r="Q558" i="6"/>
  <c r="R558" i="6"/>
  <c r="T558" i="6"/>
  <c r="U558" i="6"/>
  <c r="S558" i="6" s="1"/>
  <c r="V558" i="6"/>
  <c r="M559" i="6"/>
  <c r="N559" i="6"/>
  <c r="O559" i="6"/>
  <c r="P559" i="6"/>
  <c r="R559" i="6"/>
  <c r="S559" i="6"/>
  <c r="T559" i="6"/>
  <c r="Q559" i="6" s="1"/>
  <c r="U559" i="6"/>
  <c r="V559" i="6"/>
  <c r="M560" i="6"/>
  <c r="N560" i="6"/>
  <c r="O560" i="6"/>
  <c r="P560" i="6"/>
  <c r="Q560" i="6"/>
  <c r="R560" i="6"/>
  <c r="S560" i="6"/>
  <c r="T560" i="6"/>
  <c r="U560" i="6"/>
  <c r="V560" i="6"/>
  <c r="M561" i="6"/>
  <c r="N561" i="6"/>
  <c r="O561" i="6"/>
  <c r="P561" i="6"/>
  <c r="R561" i="6"/>
  <c r="T561" i="6"/>
  <c r="Q561" i="6" s="1"/>
  <c r="U561" i="6"/>
  <c r="S561" i="6" s="1"/>
  <c r="V561" i="6"/>
  <c r="M562" i="6"/>
  <c r="N562" i="6"/>
  <c r="O562" i="6"/>
  <c r="P562" i="6"/>
  <c r="Q562" i="6"/>
  <c r="R562" i="6"/>
  <c r="S562" i="6"/>
  <c r="T562" i="6"/>
  <c r="U562" i="6"/>
  <c r="V562" i="6" s="1"/>
  <c r="M563" i="6"/>
  <c r="N563" i="6"/>
  <c r="O563" i="6"/>
  <c r="P563" i="6"/>
  <c r="Q563" i="6"/>
  <c r="R563" i="6"/>
  <c r="S563" i="6"/>
  <c r="T563" i="6"/>
  <c r="U563" i="6"/>
  <c r="V563" i="6"/>
  <c r="M564" i="6"/>
  <c r="N564" i="6"/>
  <c r="O564" i="6"/>
  <c r="P564" i="6"/>
  <c r="R564" i="6"/>
  <c r="T564" i="6"/>
  <c r="Q564" i="6" s="1"/>
  <c r="U564" i="6"/>
  <c r="S564" i="6" s="1"/>
  <c r="M565" i="6"/>
  <c r="N565" i="6"/>
  <c r="O565" i="6"/>
  <c r="P565" i="6"/>
  <c r="R565" i="6"/>
  <c r="T565" i="6"/>
  <c r="Q565" i="6" s="1"/>
  <c r="U565" i="6"/>
  <c r="V565" i="6" s="1"/>
  <c r="M566" i="6"/>
  <c r="N566" i="6"/>
  <c r="O566" i="6"/>
  <c r="P566" i="6"/>
  <c r="Q566" i="6"/>
  <c r="R566" i="6"/>
  <c r="T566" i="6"/>
  <c r="U566" i="6"/>
  <c r="S566" i="6" s="1"/>
  <c r="V566" i="6"/>
  <c r="M567" i="6"/>
  <c r="N567" i="6"/>
  <c r="O567" i="6"/>
  <c r="P567" i="6"/>
  <c r="R567" i="6"/>
  <c r="S567" i="6"/>
  <c r="T567" i="6"/>
  <c r="Q567" i="6" s="1"/>
  <c r="U567" i="6"/>
  <c r="V567" i="6"/>
  <c r="M568" i="6"/>
  <c r="N568" i="6"/>
  <c r="O568" i="6"/>
  <c r="P568" i="6"/>
  <c r="Q568" i="6"/>
  <c r="R568" i="6"/>
  <c r="S568" i="6"/>
  <c r="T568" i="6"/>
  <c r="U568" i="6"/>
  <c r="V568" i="6"/>
  <c r="M569" i="6"/>
  <c r="N569" i="6"/>
  <c r="O569" i="6"/>
  <c r="P569" i="6"/>
  <c r="R569" i="6"/>
  <c r="T569" i="6"/>
  <c r="Q569" i="6" s="1"/>
  <c r="U569" i="6"/>
  <c r="S569" i="6" s="1"/>
  <c r="V569" i="6"/>
  <c r="M570" i="6"/>
  <c r="N570" i="6"/>
  <c r="O570" i="6"/>
  <c r="P570" i="6"/>
  <c r="Q570" i="6"/>
  <c r="R570" i="6"/>
  <c r="S570" i="6"/>
  <c r="T570" i="6"/>
  <c r="U570" i="6"/>
  <c r="V570" i="6" s="1"/>
  <c r="M571" i="6"/>
  <c r="N571" i="6"/>
  <c r="O571" i="6"/>
  <c r="P571" i="6"/>
  <c r="Q571" i="6"/>
  <c r="R571" i="6"/>
  <c r="S571" i="6"/>
  <c r="T571" i="6"/>
  <c r="U571" i="6"/>
  <c r="V571" i="6"/>
  <c r="M572" i="6"/>
  <c r="N572" i="6"/>
  <c r="O572" i="6"/>
  <c r="P572" i="6"/>
  <c r="R572" i="6"/>
  <c r="T572" i="6"/>
  <c r="Q572" i="6" s="1"/>
  <c r="U572" i="6"/>
  <c r="S572" i="6" s="1"/>
  <c r="M573" i="6"/>
  <c r="N573" i="6"/>
  <c r="O573" i="6"/>
  <c r="P573" i="6"/>
  <c r="R573" i="6"/>
  <c r="T573" i="6"/>
  <c r="Q573" i="6" s="1"/>
  <c r="U573" i="6"/>
  <c r="V573" i="6" s="1"/>
  <c r="M574" i="6"/>
  <c r="N574" i="6"/>
  <c r="O574" i="6"/>
  <c r="P574" i="6"/>
  <c r="Q574" i="6"/>
  <c r="R574" i="6"/>
  <c r="T574" i="6"/>
  <c r="U574" i="6"/>
  <c r="S574" i="6" s="1"/>
  <c r="V574" i="6"/>
  <c r="M575" i="6"/>
  <c r="N575" i="6"/>
  <c r="O575" i="6"/>
  <c r="P575" i="6"/>
  <c r="R575" i="6"/>
  <c r="S575" i="6"/>
  <c r="T575" i="6"/>
  <c r="Q575" i="6" s="1"/>
  <c r="U575" i="6"/>
  <c r="V575" i="6"/>
  <c r="M576" i="6"/>
  <c r="N576" i="6"/>
  <c r="O576" i="6"/>
  <c r="P576" i="6"/>
  <c r="Q576" i="6"/>
  <c r="R576" i="6"/>
  <c r="S576" i="6"/>
  <c r="T576" i="6"/>
  <c r="U576" i="6"/>
  <c r="V576" i="6"/>
  <c r="M577" i="6"/>
  <c r="N577" i="6"/>
  <c r="O577" i="6"/>
  <c r="P577" i="6"/>
  <c r="R577" i="6"/>
  <c r="T577" i="6"/>
  <c r="Q577" i="6" s="1"/>
  <c r="U577" i="6"/>
  <c r="S577" i="6" s="1"/>
  <c r="V577" i="6"/>
  <c r="M578" i="6"/>
  <c r="N578" i="6"/>
  <c r="O578" i="6"/>
  <c r="P578" i="6"/>
  <c r="Q578" i="6"/>
  <c r="R578" i="6"/>
  <c r="S578" i="6"/>
  <c r="T578" i="6"/>
  <c r="U578" i="6"/>
  <c r="V578" i="6" s="1"/>
  <c r="M579" i="6"/>
  <c r="N579" i="6"/>
  <c r="O579" i="6"/>
  <c r="P579" i="6"/>
  <c r="Q579" i="6"/>
  <c r="R579" i="6"/>
  <c r="S579" i="6"/>
  <c r="T579" i="6"/>
  <c r="U579" i="6"/>
  <c r="V579" i="6"/>
  <c r="M580" i="6"/>
  <c r="N580" i="6"/>
  <c r="O580" i="6"/>
  <c r="P580" i="6"/>
  <c r="R580" i="6"/>
  <c r="T580" i="6"/>
  <c r="Q580" i="6" s="1"/>
  <c r="U580" i="6"/>
  <c r="S580" i="6" s="1"/>
  <c r="M581" i="6"/>
  <c r="N581" i="6"/>
  <c r="O581" i="6"/>
  <c r="P581" i="6"/>
  <c r="R581" i="6"/>
  <c r="T581" i="6"/>
  <c r="Q581" i="6" s="1"/>
  <c r="U581" i="6"/>
  <c r="V581" i="6" s="1"/>
  <c r="M582" i="6"/>
  <c r="N582" i="6"/>
  <c r="O582" i="6"/>
  <c r="P582" i="6"/>
  <c r="Q582" i="6"/>
  <c r="R582" i="6"/>
  <c r="T582" i="6"/>
  <c r="U582" i="6"/>
  <c r="S582" i="6" s="1"/>
  <c r="V582" i="6"/>
  <c r="M583" i="6"/>
  <c r="N583" i="6"/>
  <c r="O583" i="6"/>
  <c r="P583" i="6"/>
  <c r="R583" i="6"/>
  <c r="S583" i="6"/>
  <c r="T583" i="6"/>
  <c r="Q583" i="6" s="1"/>
  <c r="U583" i="6"/>
  <c r="V583" i="6"/>
  <c r="M584" i="6"/>
  <c r="N584" i="6"/>
  <c r="O584" i="6"/>
  <c r="P584" i="6"/>
  <c r="Q584" i="6"/>
  <c r="R584" i="6"/>
  <c r="S584" i="6"/>
  <c r="T584" i="6"/>
  <c r="U584" i="6"/>
  <c r="V584" i="6"/>
  <c r="M585" i="6"/>
  <c r="N585" i="6"/>
  <c r="O585" i="6"/>
  <c r="P585" i="6"/>
  <c r="R585" i="6"/>
  <c r="T585" i="6"/>
  <c r="Q585" i="6" s="1"/>
  <c r="U585" i="6"/>
  <c r="S585" i="6" s="1"/>
  <c r="V585" i="6"/>
  <c r="M586" i="6"/>
  <c r="N586" i="6"/>
  <c r="O586" i="6"/>
  <c r="P586" i="6"/>
  <c r="Q586" i="6"/>
  <c r="R586" i="6"/>
  <c r="S586" i="6"/>
  <c r="T586" i="6"/>
  <c r="U586" i="6"/>
  <c r="V586" i="6" s="1"/>
  <c r="M587" i="6"/>
  <c r="N587" i="6"/>
  <c r="O587" i="6"/>
  <c r="P587" i="6"/>
  <c r="Q587" i="6"/>
  <c r="R587" i="6"/>
  <c r="S587" i="6"/>
  <c r="T587" i="6"/>
  <c r="U587" i="6"/>
  <c r="V587" i="6"/>
  <c r="M588" i="6"/>
  <c r="N588" i="6"/>
  <c r="O588" i="6"/>
  <c r="P588" i="6"/>
  <c r="R588" i="6"/>
  <c r="T588" i="6"/>
  <c r="Q588" i="6" s="1"/>
  <c r="U588" i="6"/>
  <c r="S588" i="6" s="1"/>
  <c r="M589" i="6"/>
  <c r="N589" i="6"/>
  <c r="O589" i="6"/>
  <c r="P589" i="6"/>
  <c r="R589" i="6"/>
  <c r="T589" i="6"/>
  <c r="Q589" i="6" s="1"/>
  <c r="U589" i="6"/>
  <c r="V589" i="6" s="1"/>
  <c r="M590" i="6"/>
  <c r="N590" i="6"/>
  <c r="O590" i="6"/>
  <c r="P590" i="6"/>
  <c r="Q590" i="6"/>
  <c r="R590" i="6"/>
  <c r="T590" i="6"/>
  <c r="U590" i="6"/>
  <c r="S590" i="6" s="1"/>
  <c r="V590" i="6"/>
  <c r="M591" i="6"/>
  <c r="N591" i="6"/>
  <c r="O591" i="6"/>
  <c r="P591" i="6"/>
  <c r="R591" i="6"/>
  <c r="S591" i="6"/>
  <c r="T591" i="6"/>
  <c r="Q591" i="6" s="1"/>
  <c r="U591" i="6"/>
  <c r="V591" i="6"/>
  <c r="M592" i="6"/>
  <c r="N592" i="6"/>
  <c r="O592" i="6"/>
  <c r="P592" i="6"/>
  <c r="Q592" i="6"/>
  <c r="R592" i="6"/>
  <c r="S592" i="6"/>
  <c r="T592" i="6"/>
  <c r="U592" i="6"/>
  <c r="V592" i="6"/>
  <c r="M593" i="6"/>
  <c r="N593" i="6"/>
  <c r="O593" i="6"/>
  <c r="P593" i="6"/>
  <c r="R593" i="6"/>
  <c r="T593" i="6"/>
  <c r="Q593" i="6" s="1"/>
  <c r="U593" i="6"/>
  <c r="S593" i="6" s="1"/>
  <c r="V593" i="6"/>
  <c r="M594" i="6"/>
  <c r="N594" i="6"/>
  <c r="O594" i="6"/>
  <c r="P594" i="6"/>
  <c r="Q594" i="6"/>
  <c r="R594" i="6"/>
  <c r="S594" i="6"/>
  <c r="T594" i="6"/>
  <c r="U594" i="6"/>
  <c r="V594" i="6" s="1"/>
  <c r="M595" i="6"/>
  <c r="N595" i="6"/>
  <c r="O595" i="6"/>
  <c r="P595" i="6"/>
  <c r="Q595" i="6"/>
  <c r="R595" i="6"/>
  <c r="S595" i="6"/>
  <c r="T595" i="6"/>
  <c r="U595" i="6"/>
  <c r="V595" i="6"/>
  <c r="M596" i="6"/>
  <c r="N596" i="6"/>
  <c r="O596" i="6"/>
  <c r="P596" i="6"/>
  <c r="R596" i="6"/>
  <c r="T596" i="6"/>
  <c r="Q596" i="6" s="1"/>
  <c r="U596" i="6"/>
  <c r="S596" i="6" s="1"/>
  <c r="M597" i="6"/>
  <c r="N597" i="6"/>
  <c r="O597" i="6"/>
  <c r="P597" i="6"/>
  <c r="R597" i="6"/>
  <c r="T597" i="6"/>
  <c r="Q597" i="6" s="1"/>
  <c r="U597" i="6"/>
  <c r="V597" i="6" s="1"/>
  <c r="M598" i="6"/>
  <c r="N598" i="6"/>
  <c r="O598" i="6"/>
  <c r="P598" i="6"/>
  <c r="Q598" i="6"/>
  <c r="R598" i="6"/>
  <c r="T598" i="6"/>
  <c r="U598" i="6"/>
  <c r="S598" i="6" s="1"/>
  <c r="V598" i="6"/>
  <c r="M599" i="6"/>
  <c r="N599" i="6"/>
  <c r="O599" i="6"/>
  <c r="P599" i="6"/>
  <c r="R599" i="6"/>
  <c r="S599" i="6"/>
  <c r="T599" i="6"/>
  <c r="Q599" i="6" s="1"/>
  <c r="U599" i="6"/>
  <c r="V599" i="6"/>
  <c r="M600" i="6"/>
  <c r="N600" i="6"/>
  <c r="O600" i="6"/>
  <c r="P600" i="6"/>
  <c r="Q600" i="6"/>
  <c r="R600" i="6"/>
  <c r="S600" i="6"/>
  <c r="T600" i="6"/>
  <c r="U600" i="6"/>
  <c r="V600" i="6"/>
  <c r="M601" i="6"/>
  <c r="N601" i="6"/>
  <c r="O601" i="6"/>
  <c r="P601" i="6"/>
  <c r="R601" i="6"/>
  <c r="T601" i="6"/>
  <c r="Q601" i="6" s="1"/>
  <c r="U601" i="6"/>
  <c r="S601" i="6" s="1"/>
  <c r="V601" i="6"/>
  <c r="M602" i="6"/>
  <c r="N602" i="6"/>
  <c r="O602" i="6"/>
  <c r="P602" i="6"/>
  <c r="Q602" i="6"/>
  <c r="R602" i="6"/>
  <c r="S602" i="6"/>
  <c r="T602" i="6"/>
  <c r="U602" i="6"/>
  <c r="V602" i="6" s="1"/>
  <c r="M603" i="6"/>
  <c r="N603" i="6"/>
  <c r="O603" i="6"/>
  <c r="P603" i="6"/>
  <c r="Q603" i="6"/>
  <c r="R603" i="6"/>
  <c r="S603" i="6"/>
  <c r="T603" i="6"/>
  <c r="U603" i="6"/>
  <c r="V603" i="6"/>
  <c r="M604" i="6"/>
  <c r="N604" i="6"/>
  <c r="O604" i="6"/>
  <c r="P604" i="6"/>
  <c r="R604" i="6"/>
  <c r="T604" i="6"/>
  <c r="Q604" i="6" s="1"/>
  <c r="U604" i="6"/>
  <c r="M605" i="6"/>
  <c r="N605" i="6"/>
  <c r="O605" i="6"/>
  <c r="P605" i="6"/>
  <c r="R605" i="6"/>
  <c r="T605" i="6"/>
  <c r="Q605" i="6" s="1"/>
  <c r="U605" i="6"/>
  <c r="V605" i="6" s="1"/>
  <c r="M606" i="6"/>
  <c r="N606" i="6"/>
  <c r="O606" i="6"/>
  <c r="P606" i="6"/>
  <c r="Q606" i="6"/>
  <c r="R606" i="6"/>
  <c r="T606" i="6"/>
  <c r="U606" i="6"/>
  <c r="S606" i="6" s="1"/>
  <c r="V606" i="6"/>
  <c r="M607" i="6"/>
  <c r="N607" i="6"/>
  <c r="O607" i="6"/>
  <c r="P607" i="6"/>
  <c r="R607" i="6"/>
  <c r="S607" i="6"/>
  <c r="T607" i="6"/>
  <c r="Q607" i="6" s="1"/>
  <c r="U607" i="6"/>
  <c r="V607" i="6"/>
  <c r="M608" i="6"/>
  <c r="N608" i="6"/>
  <c r="O608" i="6"/>
  <c r="P608" i="6"/>
  <c r="Q608" i="6"/>
  <c r="R608" i="6"/>
  <c r="S608" i="6"/>
  <c r="T608" i="6"/>
  <c r="U608" i="6"/>
  <c r="V608" i="6"/>
  <c r="M609" i="6"/>
  <c r="N609" i="6"/>
  <c r="O609" i="6"/>
  <c r="P609" i="6"/>
  <c r="R609" i="6"/>
  <c r="T609" i="6"/>
  <c r="Q609" i="6" s="1"/>
  <c r="U609" i="6"/>
  <c r="S609" i="6" s="1"/>
  <c r="V609" i="6"/>
  <c r="M610" i="6"/>
  <c r="N610" i="6"/>
  <c r="O610" i="6"/>
  <c r="P610" i="6"/>
  <c r="Q610" i="6"/>
  <c r="R610" i="6"/>
  <c r="S610" i="6"/>
  <c r="T610" i="6"/>
  <c r="U610" i="6"/>
  <c r="V610" i="6" s="1"/>
  <c r="M611" i="6"/>
  <c r="N611" i="6"/>
  <c r="O611" i="6"/>
  <c r="P611" i="6"/>
  <c r="Q611" i="6"/>
  <c r="R611" i="6"/>
  <c r="S611" i="6"/>
  <c r="T611" i="6"/>
  <c r="U611" i="6"/>
  <c r="V611" i="6"/>
  <c r="M612" i="6"/>
  <c r="N612" i="6"/>
  <c r="O612" i="6"/>
  <c r="P612" i="6"/>
  <c r="R612" i="6"/>
  <c r="T612" i="6"/>
  <c r="Q612" i="6" s="1"/>
  <c r="U612" i="6"/>
  <c r="M613" i="6"/>
  <c r="N613" i="6"/>
  <c r="O613" i="6"/>
  <c r="P613" i="6"/>
  <c r="Q613" i="6"/>
  <c r="R613" i="6"/>
  <c r="T613" i="6"/>
  <c r="U613" i="6"/>
  <c r="V613" i="6" s="1"/>
  <c r="M614" i="6"/>
  <c r="N614" i="6"/>
  <c r="O614" i="6"/>
  <c r="P614" i="6"/>
  <c r="Q614" i="6"/>
  <c r="R614" i="6"/>
  <c r="T614" i="6"/>
  <c r="U614" i="6"/>
  <c r="S614" i="6" s="1"/>
  <c r="V614" i="6"/>
  <c r="M615" i="6"/>
  <c r="N615" i="6"/>
  <c r="O615" i="6"/>
  <c r="P615" i="6"/>
  <c r="R615" i="6"/>
  <c r="S615" i="6"/>
  <c r="T615" i="6"/>
  <c r="Q615" i="6" s="1"/>
  <c r="U615" i="6"/>
  <c r="V615" i="6"/>
  <c r="M616" i="6"/>
  <c r="N616" i="6"/>
  <c r="O616" i="6"/>
  <c r="P616" i="6"/>
  <c r="Q616" i="6"/>
  <c r="R616" i="6"/>
  <c r="S616" i="6"/>
  <c r="T616" i="6"/>
  <c r="U616" i="6"/>
  <c r="V616" i="6"/>
  <c r="M617" i="6"/>
  <c r="N617" i="6"/>
  <c r="O617" i="6"/>
  <c r="P617" i="6"/>
  <c r="R617" i="6"/>
  <c r="T617" i="6"/>
  <c r="Q617" i="6" s="1"/>
  <c r="U617" i="6"/>
  <c r="S617" i="6" s="1"/>
  <c r="M618" i="6"/>
  <c r="N618" i="6"/>
  <c r="O618" i="6"/>
  <c r="P618" i="6"/>
  <c r="Q618" i="6"/>
  <c r="R618" i="6"/>
  <c r="S618" i="6"/>
  <c r="T618" i="6"/>
  <c r="U618" i="6"/>
  <c r="V618" i="6" s="1"/>
  <c r="M619" i="6"/>
  <c r="N619" i="6"/>
  <c r="O619" i="6"/>
  <c r="P619" i="6"/>
  <c r="Q619" i="6"/>
  <c r="R619" i="6"/>
  <c r="S619" i="6"/>
  <c r="T619" i="6"/>
  <c r="U619" i="6"/>
  <c r="V619" i="6"/>
  <c r="M620" i="6"/>
  <c r="N620" i="6"/>
  <c r="O620" i="6"/>
  <c r="P620" i="6"/>
  <c r="R620" i="6"/>
  <c r="T620" i="6"/>
  <c r="Q620" i="6" s="1"/>
  <c r="U620" i="6"/>
  <c r="V620" i="6" s="1"/>
  <c r="M621" i="6"/>
  <c r="N621" i="6"/>
  <c r="O621" i="6"/>
  <c r="P621" i="6"/>
  <c r="R621" i="6"/>
  <c r="T621" i="6"/>
  <c r="Q621" i="6" s="1"/>
  <c r="U621" i="6"/>
  <c r="V621" i="6" s="1"/>
  <c r="M622" i="6"/>
  <c r="N622" i="6"/>
  <c r="O622" i="6"/>
  <c r="P622" i="6"/>
  <c r="Q622" i="6"/>
  <c r="R622" i="6"/>
  <c r="T622" i="6"/>
  <c r="U622" i="6"/>
  <c r="S622" i="6" s="1"/>
  <c r="V622" i="6"/>
  <c r="M623" i="6"/>
  <c r="N623" i="6"/>
  <c r="O623" i="6"/>
  <c r="P623" i="6"/>
  <c r="R623" i="6"/>
  <c r="S623" i="6"/>
  <c r="T623" i="6"/>
  <c r="Q623" i="6" s="1"/>
  <c r="U623" i="6"/>
  <c r="V623" i="6"/>
  <c r="M624" i="6"/>
  <c r="N624" i="6"/>
  <c r="O624" i="6"/>
  <c r="P624" i="6"/>
  <c r="Q624" i="6"/>
  <c r="R624" i="6"/>
  <c r="S624" i="6"/>
  <c r="T624" i="6"/>
  <c r="U624" i="6"/>
  <c r="V624" i="6"/>
  <c r="M625" i="6"/>
  <c r="N625" i="6"/>
  <c r="O625" i="6"/>
  <c r="P625" i="6"/>
  <c r="R625" i="6"/>
  <c r="T625" i="6"/>
  <c r="Q625" i="6" s="1"/>
  <c r="U625" i="6"/>
  <c r="S625" i="6" s="1"/>
  <c r="V625" i="6"/>
  <c r="M626" i="6"/>
  <c r="N626" i="6"/>
  <c r="O626" i="6"/>
  <c r="P626" i="6"/>
  <c r="Q626" i="6"/>
  <c r="R626" i="6"/>
  <c r="S626" i="6"/>
  <c r="T626" i="6"/>
  <c r="U626" i="6"/>
  <c r="V626" i="6" s="1"/>
  <c r="M627" i="6"/>
  <c r="N627" i="6"/>
  <c r="O627" i="6"/>
  <c r="P627" i="6"/>
  <c r="Q627" i="6"/>
  <c r="R627" i="6"/>
  <c r="S627" i="6"/>
  <c r="T627" i="6"/>
  <c r="U627" i="6"/>
  <c r="V627" i="6"/>
  <c r="M628" i="6"/>
  <c r="N628" i="6"/>
  <c r="O628" i="6"/>
  <c r="P628" i="6"/>
  <c r="R628" i="6"/>
  <c r="T628" i="6"/>
  <c r="Q628" i="6" s="1"/>
  <c r="U628" i="6"/>
  <c r="V628" i="6" s="1"/>
  <c r="M629" i="6"/>
  <c r="N629" i="6"/>
  <c r="O629" i="6"/>
  <c r="P629" i="6"/>
  <c r="R629" i="6"/>
  <c r="T629" i="6"/>
  <c r="Q629" i="6" s="1"/>
  <c r="U629" i="6"/>
  <c r="V629" i="6" s="1"/>
  <c r="M630" i="6"/>
  <c r="N630" i="6"/>
  <c r="O630" i="6"/>
  <c r="P630" i="6"/>
  <c r="Q630" i="6"/>
  <c r="R630" i="6"/>
  <c r="T630" i="6"/>
  <c r="U630" i="6"/>
  <c r="S630" i="6" s="1"/>
  <c r="M631" i="6"/>
  <c r="N631" i="6"/>
  <c r="O631" i="6"/>
  <c r="P631" i="6"/>
  <c r="R631" i="6"/>
  <c r="S631" i="6"/>
  <c r="T631" i="6"/>
  <c r="Q631" i="6" s="1"/>
  <c r="U631" i="6"/>
  <c r="V631" i="6"/>
  <c r="M632" i="6"/>
  <c r="N632" i="6"/>
  <c r="O632" i="6"/>
  <c r="P632" i="6"/>
  <c r="Q632" i="6"/>
  <c r="R632" i="6"/>
  <c r="S632" i="6"/>
  <c r="T632" i="6"/>
  <c r="U632" i="6"/>
  <c r="V632" i="6"/>
  <c r="M633" i="6"/>
  <c r="N633" i="6"/>
  <c r="O633" i="6"/>
  <c r="P633" i="6"/>
  <c r="Q633" i="6"/>
  <c r="R633" i="6"/>
  <c r="T633" i="6"/>
  <c r="U633" i="6"/>
  <c r="S633" i="6" s="1"/>
  <c r="V633" i="6"/>
  <c r="M634" i="6"/>
  <c r="N634" i="6"/>
  <c r="O634" i="6"/>
  <c r="P634" i="6"/>
  <c r="Q634" i="6"/>
  <c r="R634" i="6"/>
  <c r="T634" i="6"/>
  <c r="U634" i="6"/>
  <c r="S634" i="6" s="1"/>
  <c r="V634" i="6"/>
  <c r="D635" i="6"/>
  <c r="E635" i="6"/>
  <c r="F635" i="6"/>
  <c r="P635" i="6" s="1"/>
  <c r="G635" i="6"/>
  <c r="M635" i="6"/>
  <c r="N635" i="6"/>
  <c r="O635" i="6"/>
  <c r="R635" i="6"/>
  <c r="T635" i="6"/>
  <c r="D636" i="6"/>
  <c r="E636" i="6"/>
  <c r="F636" i="6"/>
  <c r="P636" i="6" s="1"/>
  <c r="G636" i="6"/>
  <c r="J636" i="6"/>
  <c r="N636" i="6"/>
  <c r="T636" i="6"/>
  <c r="M637" i="6"/>
  <c r="N637" i="6"/>
  <c r="O637" i="6"/>
  <c r="P637" i="6"/>
  <c r="R637" i="6"/>
  <c r="S637" i="6"/>
  <c r="T637" i="6"/>
  <c r="Q637" i="6" s="1"/>
  <c r="U637" i="6"/>
  <c r="V637" i="6"/>
  <c r="M638" i="6"/>
  <c r="N638" i="6"/>
  <c r="O638" i="6"/>
  <c r="P638" i="6"/>
  <c r="Q638" i="6"/>
  <c r="R638" i="6"/>
  <c r="S638" i="6"/>
  <c r="T638" i="6"/>
  <c r="U638" i="6"/>
  <c r="V638" i="6"/>
  <c r="M639" i="6"/>
  <c r="N639" i="6"/>
  <c r="O639" i="6"/>
  <c r="P639" i="6"/>
  <c r="Q639" i="6"/>
  <c r="R639" i="6"/>
  <c r="T639" i="6"/>
  <c r="U639" i="6"/>
  <c r="S639" i="6" s="1"/>
  <c r="V639" i="6"/>
  <c r="M640" i="6"/>
  <c r="N640" i="6"/>
  <c r="O640" i="6"/>
  <c r="P640" i="6"/>
  <c r="Q640" i="6"/>
  <c r="R640" i="6"/>
  <c r="T640" i="6"/>
  <c r="U640" i="6"/>
  <c r="S640" i="6" s="1"/>
  <c r="M641" i="6"/>
  <c r="N641" i="6"/>
  <c r="O641" i="6"/>
  <c r="P641" i="6"/>
  <c r="R641" i="6"/>
  <c r="S641" i="6"/>
  <c r="T641" i="6"/>
  <c r="Q641" i="6" s="1"/>
  <c r="U641" i="6"/>
  <c r="V641" i="6" s="1"/>
  <c r="M642" i="6"/>
  <c r="N642" i="6"/>
  <c r="O642" i="6"/>
  <c r="P642" i="6"/>
  <c r="R642" i="6"/>
  <c r="T642" i="6"/>
  <c r="Q642" i="6" s="1"/>
  <c r="U642" i="6"/>
  <c r="V642" i="6" s="1"/>
  <c r="M643" i="6"/>
  <c r="N643" i="6"/>
  <c r="O643" i="6"/>
  <c r="P643" i="6"/>
  <c r="Q643" i="6"/>
  <c r="R643" i="6"/>
  <c r="T643" i="6"/>
  <c r="U643" i="6"/>
  <c r="S643" i="6" s="1"/>
  <c r="V643" i="6"/>
  <c r="M644" i="6"/>
  <c r="N644" i="6"/>
  <c r="O644" i="6"/>
  <c r="P644" i="6"/>
  <c r="R644" i="6"/>
  <c r="T644" i="6"/>
  <c r="Q644" i="6" s="1"/>
  <c r="U644" i="6"/>
  <c r="S644" i="6" s="1"/>
  <c r="M645" i="6"/>
  <c r="N645" i="6"/>
  <c r="O645" i="6"/>
  <c r="P645" i="6"/>
  <c r="Q645" i="6"/>
  <c r="R645" i="6"/>
  <c r="S645" i="6"/>
  <c r="T645" i="6"/>
  <c r="U645" i="6"/>
  <c r="V645" i="6"/>
  <c r="M646" i="6"/>
  <c r="N646" i="6"/>
  <c r="O646" i="6"/>
  <c r="P646" i="6"/>
  <c r="Q646" i="6"/>
  <c r="R646" i="6"/>
  <c r="T646" i="6"/>
  <c r="U646" i="6"/>
  <c r="S646" i="6" s="1"/>
  <c r="V646" i="6"/>
  <c r="M647" i="6"/>
  <c r="N647" i="6"/>
  <c r="O647" i="6"/>
  <c r="P647" i="6"/>
  <c r="R647" i="6"/>
  <c r="S647" i="6"/>
  <c r="T647" i="6"/>
  <c r="Q647" i="6" s="1"/>
  <c r="U647" i="6"/>
  <c r="V647" i="6"/>
  <c r="M648" i="6"/>
  <c r="N648" i="6"/>
  <c r="O648" i="6"/>
  <c r="P648" i="6"/>
  <c r="Q648" i="6"/>
  <c r="R648" i="6"/>
  <c r="S648" i="6"/>
  <c r="T648" i="6"/>
  <c r="U648" i="6"/>
  <c r="V648" i="6"/>
  <c r="M649" i="6"/>
  <c r="N649" i="6"/>
  <c r="O649" i="6"/>
  <c r="P649" i="6"/>
  <c r="R649" i="6"/>
  <c r="T649" i="6"/>
  <c r="Q649" i="6" s="1"/>
  <c r="U649" i="6"/>
  <c r="S649" i="6" s="1"/>
  <c r="V649" i="6"/>
  <c r="M650" i="6"/>
  <c r="N650" i="6"/>
  <c r="O650" i="6"/>
  <c r="P650" i="6"/>
  <c r="R650" i="6"/>
  <c r="T650" i="6"/>
  <c r="Q650" i="6" s="1"/>
  <c r="U650" i="6"/>
  <c r="V650" i="6" s="1"/>
  <c r="M651" i="6"/>
  <c r="N651" i="6"/>
  <c r="O651" i="6"/>
  <c r="P651" i="6"/>
  <c r="R651" i="6"/>
  <c r="T651" i="6"/>
  <c r="Q651" i="6" s="1"/>
  <c r="U651" i="6"/>
  <c r="S651" i="6" s="1"/>
  <c r="M652" i="6"/>
  <c r="N652" i="6"/>
  <c r="O652" i="6"/>
  <c r="P652" i="6"/>
  <c r="Q652" i="6"/>
  <c r="R652" i="6"/>
  <c r="S652" i="6"/>
  <c r="T652" i="6"/>
  <c r="U652" i="6"/>
  <c r="V652" i="6"/>
  <c r="M653" i="6"/>
  <c r="N653" i="6"/>
  <c r="O653" i="6"/>
  <c r="P653" i="6"/>
  <c r="R653" i="6"/>
  <c r="S653" i="6"/>
  <c r="T653" i="6"/>
  <c r="Q653" i="6" s="1"/>
  <c r="U653" i="6"/>
  <c r="V653" i="6"/>
  <c r="M654" i="6"/>
  <c r="N654" i="6"/>
  <c r="O654" i="6"/>
  <c r="P654" i="6"/>
  <c r="R654" i="6"/>
  <c r="S654" i="6"/>
  <c r="T654" i="6"/>
  <c r="Q654" i="6" s="1"/>
  <c r="U654" i="6"/>
  <c r="V654" i="6"/>
  <c r="M655" i="6"/>
  <c r="N655" i="6"/>
  <c r="O655" i="6"/>
  <c r="P655" i="6"/>
  <c r="Q655" i="6"/>
  <c r="R655" i="6"/>
  <c r="S655" i="6"/>
  <c r="T655" i="6"/>
  <c r="U655" i="6"/>
  <c r="V655" i="6"/>
  <c r="M656" i="6"/>
  <c r="N656" i="6"/>
  <c r="O656" i="6"/>
  <c r="P656" i="6"/>
  <c r="Q656" i="6"/>
  <c r="R656" i="6"/>
  <c r="T656" i="6"/>
  <c r="U656" i="6"/>
  <c r="S656" i="6" s="1"/>
  <c r="V656" i="6"/>
  <c r="M657" i="6"/>
  <c r="N657" i="6"/>
  <c r="O657" i="6"/>
  <c r="P657" i="6"/>
  <c r="R657" i="6"/>
  <c r="T657" i="6"/>
  <c r="Q657" i="6" s="1"/>
  <c r="U657" i="6"/>
  <c r="S657" i="6" s="1"/>
  <c r="M658" i="6"/>
  <c r="N658" i="6"/>
  <c r="O658" i="6"/>
  <c r="P658" i="6"/>
  <c r="Q658" i="6"/>
  <c r="R658" i="6"/>
  <c r="S658" i="6"/>
  <c r="T658" i="6"/>
  <c r="U658" i="6"/>
  <c r="V658" i="6" s="1"/>
  <c r="M659" i="6"/>
  <c r="N659" i="6"/>
  <c r="O659" i="6"/>
  <c r="P659" i="6"/>
  <c r="Q659" i="6"/>
  <c r="R659" i="6"/>
  <c r="T659" i="6"/>
  <c r="U659" i="6"/>
  <c r="S659" i="6" s="1"/>
  <c r="V659" i="6"/>
  <c r="M660" i="6"/>
  <c r="N660" i="6"/>
  <c r="O660" i="6"/>
  <c r="P660" i="6"/>
  <c r="R660" i="6"/>
  <c r="T660" i="6"/>
  <c r="Q660" i="6" s="1"/>
  <c r="U660" i="6"/>
  <c r="S660" i="6" s="1"/>
  <c r="V660" i="6"/>
  <c r="M661" i="6"/>
  <c r="N661" i="6"/>
  <c r="O661" i="6"/>
  <c r="P661" i="6"/>
  <c r="R661" i="6"/>
  <c r="S661" i="6"/>
  <c r="T661" i="6"/>
  <c r="Q661" i="6" s="1"/>
  <c r="U661" i="6"/>
  <c r="V661" i="6"/>
  <c r="M662" i="6"/>
  <c r="N662" i="6"/>
  <c r="O662" i="6"/>
  <c r="P662" i="6"/>
  <c r="Q662" i="6"/>
  <c r="R662" i="6"/>
  <c r="S662" i="6"/>
  <c r="T662" i="6"/>
  <c r="U662" i="6"/>
  <c r="V662" i="6"/>
  <c r="M663" i="6"/>
  <c r="N663" i="6"/>
  <c r="O663" i="6"/>
  <c r="P663" i="6"/>
  <c r="R663" i="6"/>
  <c r="T663" i="6"/>
  <c r="Q663" i="6" s="1"/>
  <c r="U663" i="6"/>
  <c r="S663" i="6" s="1"/>
  <c r="V663" i="6"/>
  <c r="M664" i="6"/>
  <c r="N664" i="6"/>
  <c r="O664" i="6"/>
  <c r="P664" i="6"/>
  <c r="Q664" i="6"/>
  <c r="R664" i="6"/>
  <c r="S664" i="6"/>
  <c r="T664" i="6"/>
  <c r="U664" i="6"/>
  <c r="V664" i="6" s="1"/>
  <c r="M665" i="6"/>
  <c r="N665" i="6"/>
  <c r="O665" i="6"/>
  <c r="P665" i="6"/>
  <c r="R665" i="6"/>
  <c r="T665" i="6"/>
  <c r="Q665" i="6" s="1"/>
  <c r="U665" i="6"/>
  <c r="S665" i="6" s="1"/>
  <c r="M666" i="6"/>
  <c r="N666" i="6"/>
  <c r="O666" i="6"/>
  <c r="P666" i="6"/>
  <c r="R666" i="6"/>
  <c r="T666" i="6"/>
  <c r="Q666" i="6" s="1"/>
  <c r="U666" i="6"/>
  <c r="S666" i="6" s="1"/>
  <c r="M667" i="6"/>
  <c r="N667" i="6"/>
  <c r="O667" i="6"/>
  <c r="P667" i="6"/>
  <c r="Q667" i="6"/>
  <c r="R667" i="6"/>
  <c r="T667" i="6"/>
  <c r="U667" i="6"/>
  <c r="S667" i="6" s="1"/>
  <c r="V667" i="6"/>
  <c r="M668" i="6"/>
  <c r="N668" i="6"/>
  <c r="O668" i="6"/>
  <c r="P668" i="6"/>
  <c r="Q668" i="6"/>
  <c r="R668" i="6"/>
  <c r="T668" i="6"/>
  <c r="U668" i="6"/>
  <c r="S668" i="6" s="1"/>
  <c r="V668" i="6"/>
  <c r="M669" i="6"/>
  <c r="N669" i="6"/>
  <c r="O669" i="6"/>
  <c r="P669" i="6"/>
  <c r="R669" i="6"/>
  <c r="S669" i="6"/>
  <c r="T669" i="6"/>
  <c r="Q669" i="6" s="1"/>
  <c r="U669" i="6"/>
  <c r="V669" i="6"/>
  <c r="M670" i="6"/>
  <c r="N670" i="6"/>
  <c r="O670" i="6"/>
  <c r="P670" i="6"/>
  <c r="Q670" i="6"/>
  <c r="R670" i="6"/>
  <c r="S670" i="6"/>
  <c r="T670" i="6"/>
  <c r="U670" i="6"/>
  <c r="V670" i="6"/>
  <c r="M671" i="6"/>
  <c r="N671" i="6"/>
  <c r="O671" i="6"/>
  <c r="P671" i="6"/>
  <c r="R671" i="6"/>
  <c r="T671" i="6"/>
  <c r="Q671" i="6" s="1"/>
  <c r="U671" i="6"/>
  <c r="S671" i="6" s="1"/>
  <c r="V671" i="6"/>
  <c r="M672" i="6"/>
  <c r="N672" i="6"/>
  <c r="O672" i="6"/>
  <c r="P672" i="6"/>
  <c r="Q672" i="6"/>
  <c r="R672" i="6"/>
  <c r="S672" i="6"/>
  <c r="T672" i="6"/>
  <c r="U672" i="6"/>
  <c r="V672" i="6" s="1"/>
  <c r="M673" i="6"/>
  <c r="N673" i="6"/>
  <c r="O673" i="6"/>
  <c r="P673" i="6"/>
  <c r="R673" i="6"/>
  <c r="T673" i="6"/>
  <c r="Q673" i="6" s="1"/>
  <c r="U673" i="6"/>
  <c r="S673" i="6" s="1"/>
  <c r="M674" i="6"/>
  <c r="N674" i="6"/>
  <c r="O674" i="6"/>
  <c r="P674" i="6"/>
  <c r="R674" i="6"/>
  <c r="T674" i="6"/>
  <c r="Q674" i="6" s="1"/>
  <c r="U674" i="6"/>
  <c r="S674" i="6" s="1"/>
  <c r="M675" i="6"/>
  <c r="N675" i="6"/>
  <c r="O675" i="6"/>
  <c r="P675" i="6"/>
  <c r="Q675" i="6"/>
  <c r="R675" i="6"/>
  <c r="T675" i="6"/>
  <c r="U675" i="6"/>
  <c r="S675" i="6" s="1"/>
  <c r="V675" i="6"/>
  <c r="M676" i="6"/>
  <c r="N676" i="6"/>
  <c r="O676" i="6"/>
  <c r="P676" i="6"/>
  <c r="Q676" i="6"/>
  <c r="R676" i="6"/>
  <c r="T676" i="6"/>
  <c r="U676" i="6"/>
  <c r="S676" i="6" s="1"/>
  <c r="V676" i="6"/>
  <c r="M677" i="6"/>
  <c r="N677" i="6"/>
  <c r="O677" i="6"/>
  <c r="P677" i="6"/>
  <c r="R677" i="6"/>
  <c r="S677" i="6"/>
  <c r="T677" i="6"/>
  <c r="Q677" i="6" s="1"/>
  <c r="U677" i="6"/>
  <c r="V677" i="6"/>
  <c r="M678" i="6"/>
  <c r="N678" i="6"/>
  <c r="O678" i="6"/>
  <c r="P678" i="6"/>
  <c r="Q678" i="6"/>
  <c r="R678" i="6"/>
  <c r="S678" i="6"/>
  <c r="T678" i="6"/>
  <c r="U678" i="6"/>
  <c r="V678" i="6"/>
  <c r="M679" i="6"/>
  <c r="N679" i="6"/>
  <c r="O679" i="6"/>
  <c r="P679" i="6"/>
  <c r="R679" i="6"/>
  <c r="T679" i="6"/>
  <c r="Q679" i="6" s="1"/>
  <c r="U679" i="6"/>
  <c r="S679" i="6" s="1"/>
  <c r="V679" i="6"/>
  <c r="M680" i="6"/>
  <c r="N680" i="6"/>
  <c r="O680" i="6"/>
  <c r="P680" i="6"/>
  <c r="Q680" i="6"/>
  <c r="R680" i="6"/>
  <c r="S680" i="6"/>
  <c r="T680" i="6"/>
  <c r="U680" i="6"/>
  <c r="V680" i="6" s="1"/>
  <c r="M681" i="6"/>
  <c r="N681" i="6"/>
  <c r="O681" i="6"/>
  <c r="P681" i="6"/>
  <c r="R681" i="6"/>
  <c r="T681" i="6"/>
  <c r="Q681" i="6" s="1"/>
  <c r="U681" i="6"/>
  <c r="S681" i="6" s="1"/>
  <c r="M682" i="6"/>
  <c r="N682" i="6"/>
  <c r="O682" i="6"/>
  <c r="P682" i="6"/>
  <c r="R682" i="6"/>
  <c r="T682" i="6"/>
  <c r="Q682" i="6" s="1"/>
  <c r="U682" i="6"/>
  <c r="S682" i="6" s="1"/>
  <c r="M683" i="6"/>
  <c r="N683" i="6"/>
  <c r="O683" i="6"/>
  <c r="P683" i="6"/>
  <c r="Q683" i="6"/>
  <c r="R683" i="6"/>
  <c r="T683" i="6"/>
  <c r="U683" i="6"/>
  <c r="S683" i="6" s="1"/>
  <c r="V683" i="6"/>
  <c r="M684" i="6"/>
  <c r="N684" i="6"/>
  <c r="O684" i="6"/>
  <c r="P684" i="6"/>
  <c r="Q684" i="6"/>
  <c r="R684" i="6"/>
  <c r="T684" i="6"/>
  <c r="U684" i="6"/>
  <c r="S684" i="6" s="1"/>
  <c r="V684" i="6"/>
  <c r="M685" i="6"/>
  <c r="N685" i="6"/>
  <c r="O685" i="6"/>
  <c r="P685" i="6"/>
  <c r="R685" i="6"/>
  <c r="S685" i="6"/>
  <c r="T685" i="6"/>
  <c r="Q685" i="6" s="1"/>
  <c r="U685" i="6"/>
  <c r="V685" i="6"/>
  <c r="M686" i="6"/>
  <c r="N686" i="6"/>
  <c r="O686" i="6"/>
  <c r="P686" i="6"/>
  <c r="Q686" i="6"/>
  <c r="R686" i="6"/>
  <c r="S686" i="6"/>
  <c r="T686" i="6"/>
  <c r="U686" i="6"/>
  <c r="V686" i="6"/>
  <c r="M687" i="6"/>
  <c r="N687" i="6"/>
  <c r="O687" i="6"/>
  <c r="P687" i="6"/>
  <c r="R687" i="6"/>
  <c r="T687" i="6"/>
  <c r="Q687" i="6" s="1"/>
  <c r="U687" i="6"/>
  <c r="S687" i="6" s="1"/>
  <c r="V687" i="6"/>
  <c r="M688" i="6"/>
  <c r="N688" i="6"/>
  <c r="O688" i="6"/>
  <c r="P688" i="6"/>
  <c r="Q688" i="6"/>
  <c r="R688" i="6"/>
  <c r="S688" i="6"/>
  <c r="T688" i="6"/>
  <c r="U688" i="6"/>
  <c r="V688" i="6" s="1"/>
  <c r="M689" i="6"/>
  <c r="N689" i="6"/>
  <c r="O689" i="6"/>
  <c r="P689" i="6"/>
  <c r="R689" i="6"/>
  <c r="T689" i="6"/>
  <c r="Q689" i="6" s="1"/>
  <c r="U689" i="6"/>
  <c r="S689" i="6" s="1"/>
  <c r="M690" i="6"/>
  <c r="N690" i="6"/>
  <c r="O690" i="6"/>
  <c r="P690" i="6"/>
  <c r="R690" i="6"/>
  <c r="T690" i="6"/>
  <c r="Q690" i="6" s="1"/>
  <c r="U690" i="6"/>
  <c r="S690" i="6" s="1"/>
  <c r="M691" i="6"/>
  <c r="N691" i="6"/>
  <c r="O691" i="6"/>
  <c r="P691" i="6"/>
  <c r="Q691" i="6"/>
  <c r="R691" i="6"/>
  <c r="T691" i="6"/>
  <c r="U691" i="6"/>
  <c r="S691" i="6" s="1"/>
  <c r="V691" i="6"/>
  <c r="M692" i="6"/>
  <c r="N692" i="6"/>
  <c r="O692" i="6"/>
  <c r="P692" i="6"/>
  <c r="Q692" i="6"/>
  <c r="R692" i="6"/>
  <c r="T692" i="6"/>
  <c r="U692" i="6"/>
  <c r="S692" i="6" s="1"/>
  <c r="V692" i="6"/>
  <c r="M693" i="6"/>
  <c r="N693" i="6"/>
  <c r="O693" i="6"/>
  <c r="P693" i="6"/>
  <c r="R693" i="6"/>
  <c r="S693" i="6"/>
  <c r="T693" i="6"/>
  <c r="Q693" i="6" s="1"/>
  <c r="U693" i="6"/>
  <c r="V693" i="6"/>
  <c r="M694" i="6"/>
  <c r="N694" i="6"/>
  <c r="O694" i="6"/>
  <c r="P694" i="6"/>
  <c r="Q694" i="6"/>
  <c r="R694" i="6"/>
  <c r="S694" i="6"/>
  <c r="T694" i="6"/>
  <c r="U694" i="6"/>
  <c r="V694" i="6"/>
  <c r="M695" i="6"/>
  <c r="N695" i="6"/>
  <c r="O695" i="6"/>
  <c r="P695" i="6"/>
  <c r="R695" i="6"/>
  <c r="T695" i="6"/>
  <c r="Q695" i="6" s="1"/>
  <c r="U695" i="6"/>
  <c r="S695" i="6" s="1"/>
  <c r="V695" i="6"/>
  <c r="M696" i="6"/>
  <c r="N696" i="6"/>
  <c r="O696" i="6"/>
  <c r="P696" i="6"/>
  <c r="Q696" i="6"/>
  <c r="R696" i="6"/>
  <c r="S696" i="6"/>
  <c r="T696" i="6"/>
  <c r="U696" i="6"/>
  <c r="V696" i="6" s="1"/>
  <c r="M697" i="6"/>
  <c r="N697" i="6"/>
  <c r="O697" i="6"/>
  <c r="P697" i="6"/>
  <c r="R697" i="6"/>
  <c r="T697" i="6"/>
  <c r="Q697" i="6" s="1"/>
  <c r="U697" i="6"/>
  <c r="S697" i="6" s="1"/>
  <c r="M698" i="6"/>
  <c r="N698" i="6"/>
  <c r="O698" i="6"/>
  <c r="P698" i="6"/>
  <c r="R698" i="6"/>
  <c r="T698" i="6"/>
  <c r="Q698" i="6" s="1"/>
  <c r="U698" i="6"/>
  <c r="S698" i="6" s="1"/>
  <c r="M699" i="6"/>
  <c r="N699" i="6"/>
  <c r="O699" i="6"/>
  <c r="P699" i="6"/>
  <c r="Q699" i="6"/>
  <c r="R699" i="6"/>
  <c r="T699" i="6"/>
  <c r="U699" i="6"/>
  <c r="S699" i="6" s="1"/>
  <c r="V699" i="6"/>
  <c r="M700" i="6"/>
  <c r="N700" i="6"/>
  <c r="O700" i="6"/>
  <c r="P700" i="6"/>
  <c r="Q700" i="6"/>
  <c r="R700" i="6"/>
  <c r="T700" i="6"/>
  <c r="U700" i="6"/>
  <c r="S700" i="6" s="1"/>
  <c r="V700" i="6"/>
  <c r="M701" i="6"/>
  <c r="N701" i="6"/>
  <c r="O701" i="6"/>
  <c r="P701" i="6"/>
  <c r="R701" i="6"/>
  <c r="S701" i="6"/>
  <c r="T701" i="6"/>
  <c r="Q701" i="6" s="1"/>
  <c r="U701" i="6"/>
  <c r="V701" i="6"/>
  <c r="M702" i="6"/>
  <c r="N702" i="6"/>
  <c r="O702" i="6"/>
  <c r="P702" i="6"/>
  <c r="Q702" i="6"/>
  <c r="R702" i="6"/>
  <c r="S702" i="6"/>
  <c r="T702" i="6"/>
  <c r="U702" i="6"/>
  <c r="V702" i="6"/>
  <c r="M703" i="6"/>
  <c r="N703" i="6"/>
  <c r="O703" i="6"/>
  <c r="P703" i="6"/>
  <c r="R703" i="6"/>
  <c r="T703" i="6"/>
  <c r="Q703" i="6" s="1"/>
  <c r="U703" i="6"/>
  <c r="S703" i="6" s="1"/>
  <c r="V703" i="6"/>
  <c r="M704" i="6"/>
  <c r="N704" i="6"/>
  <c r="O704" i="6"/>
  <c r="P704" i="6"/>
  <c r="Q704" i="6"/>
  <c r="R704" i="6"/>
  <c r="S704" i="6"/>
  <c r="T704" i="6"/>
  <c r="U704" i="6"/>
  <c r="V704" i="6" s="1"/>
  <c r="M705" i="6"/>
  <c r="N705" i="6"/>
  <c r="O705" i="6"/>
  <c r="P705" i="6"/>
  <c r="R705" i="6"/>
  <c r="T705" i="6"/>
  <c r="Q705" i="6" s="1"/>
  <c r="U705" i="6"/>
  <c r="S705" i="6" s="1"/>
  <c r="V705" i="6"/>
  <c r="M706" i="6"/>
  <c r="N706" i="6"/>
  <c r="O706" i="6"/>
  <c r="P706" i="6"/>
  <c r="R706" i="6"/>
  <c r="T706" i="6"/>
  <c r="Q706" i="6" s="1"/>
  <c r="U706" i="6"/>
  <c r="S706" i="6" s="1"/>
  <c r="M707" i="6"/>
  <c r="N707" i="6"/>
  <c r="O707" i="6"/>
  <c r="P707" i="6"/>
  <c r="Q707" i="6"/>
  <c r="R707" i="6"/>
  <c r="S707" i="6"/>
  <c r="T707" i="6"/>
  <c r="U707" i="6"/>
  <c r="V707" i="6"/>
  <c r="M708" i="6"/>
  <c r="N708" i="6"/>
  <c r="O708" i="6"/>
  <c r="P708" i="6"/>
  <c r="Q708" i="6"/>
  <c r="R708" i="6"/>
  <c r="T708" i="6"/>
  <c r="U708" i="6"/>
  <c r="S708" i="6" s="1"/>
  <c r="V708" i="6"/>
  <c r="M709" i="6"/>
  <c r="N709" i="6"/>
  <c r="O709" i="6"/>
  <c r="P709" i="6"/>
  <c r="R709" i="6"/>
  <c r="S709" i="6"/>
  <c r="T709" i="6"/>
  <c r="Q709" i="6" s="1"/>
  <c r="U709" i="6"/>
  <c r="V709" i="6"/>
  <c r="M710" i="6"/>
  <c r="N710" i="6"/>
  <c r="O710" i="6"/>
  <c r="P710" i="6"/>
  <c r="Q710" i="6"/>
  <c r="R710" i="6"/>
  <c r="S710" i="6"/>
  <c r="T710" i="6"/>
  <c r="U710" i="6"/>
  <c r="V710" i="6"/>
  <c r="M711" i="6"/>
  <c r="N711" i="6"/>
  <c r="O711" i="6"/>
  <c r="P711" i="6"/>
  <c r="R711" i="6"/>
  <c r="T711" i="6"/>
  <c r="Q711" i="6" s="1"/>
  <c r="U711" i="6"/>
  <c r="S711" i="6" s="1"/>
  <c r="V711" i="6"/>
  <c r="M712" i="6"/>
  <c r="N712" i="6"/>
  <c r="O712" i="6"/>
  <c r="P712" i="6"/>
  <c r="Q712" i="6"/>
  <c r="R712" i="6"/>
  <c r="S712" i="6"/>
  <c r="T712" i="6"/>
  <c r="U712" i="6"/>
  <c r="V712" i="6" s="1"/>
  <c r="M713" i="6"/>
  <c r="N713" i="6"/>
  <c r="O713" i="6"/>
  <c r="P713" i="6"/>
  <c r="R713" i="6"/>
  <c r="T713" i="6"/>
  <c r="Q713" i="6" s="1"/>
  <c r="U713" i="6"/>
  <c r="S713" i="6" s="1"/>
  <c r="V713" i="6"/>
  <c r="M714" i="6"/>
  <c r="N714" i="6"/>
  <c r="O714" i="6"/>
  <c r="P714" i="6"/>
  <c r="R714" i="6"/>
  <c r="T714" i="6"/>
  <c r="Q714" i="6" s="1"/>
  <c r="U714" i="6"/>
  <c r="S714" i="6" s="1"/>
  <c r="M715" i="6"/>
  <c r="N715" i="6"/>
  <c r="O715" i="6"/>
  <c r="P715" i="6"/>
  <c r="Q715" i="6"/>
  <c r="R715" i="6"/>
  <c r="S715" i="6"/>
  <c r="T715" i="6"/>
  <c r="U715" i="6"/>
  <c r="V715" i="6"/>
  <c r="M716" i="6"/>
  <c r="N716" i="6"/>
  <c r="O716" i="6"/>
  <c r="P716" i="6"/>
  <c r="Q716" i="6"/>
  <c r="R716" i="6"/>
  <c r="T716" i="6"/>
  <c r="U716" i="6"/>
  <c r="S716" i="6" s="1"/>
  <c r="V716" i="6"/>
  <c r="M717" i="6"/>
  <c r="N717" i="6"/>
  <c r="O717" i="6"/>
  <c r="P717" i="6"/>
  <c r="R717" i="6"/>
  <c r="S717" i="6"/>
  <c r="T717" i="6"/>
  <c r="Q717" i="6" s="1"/>
  <c r="U717" i="6"/>
  <c r="V717" i="6"/>
  <c r="M718" i="6"/>
  <c r="N718" i="6"/>
  <c r="O718" i="6"/>
  <c r="P718" i="6"/>
  <c r="Q718" i="6"/>
  <c r="R718" i="6"/>
  <c r="S718" i="6"/>
  <c r="T718" i="6"/>
  <c r="U718" i="6"/>
  <c r="V718" i="6"/>
  <c r="M719" i="6"/>
  <c r="N719" i="6"/>
  <c r="O719" i="6"/>
  <c r="P719" i="6"/>
  <c r="R719" i="6"/>
  <c r="T719" i="6"/>
  <c r="Q719" i="6" s="1"/>
  <c r="U719" i="6"/>
  <c r="S719" i="6" s="1"/>
  <c r="V719" i="6"/>
  <c r="M720" i="6"/>
  <c r="N720" i="6"/>
  <c r="O720" i="6"/>
  <c r="P720" i="6"/>
  <c r="Q720" i="6"/>
  <c r="R720" i="6"/>
  <c r="S720" i="6"/>
  <c r="T720" i="6"/>
  <c r="U720" i="6"/>
  <c r="V720" i="6" s="1"/>
  <c r="M721" i="6"/>
  <c r="N721" i="6"/>
  <c r="O721" i="6"/>
  <c r="P721" i="6"/>
  <c r="R721" i="6"/>
  <c r="T721" i="6"/>
  <c r="Q721" i="6" s="1"/>
  <c r="U721" i="6"/>
  <c r="S721" i="6" s="1"/>
  <c r="V721" i="6"/>
  <c r="M722" i="6"/>
  <c r="N722" i="6"/>
  <c r="O722" i="6"/>
  <c r="P722" i="6"/>
  <c r="R722" i="6"/>
  <c r="T722" i="6"/>
  <c r="Q722" i="6" s="1"/>
  <c r="U722" i="6"/>
  <c r="S722" i="6" s="1"/>
  <c r="M723" i="6"/>
  <c r="N723" i="6"/>
  <c r="O723" i="6"/>
  <c r="P723" i="6"/>
  <c r="Q723" i="6"/>
  <c r="R723" i="6"/>
  <c r="S723" i="6"/>
  <c r="T723" i="6"/>
  <c r="U723" i="6"/>
  <c r="V723" i="6"/>
  <c r="M724" i="6"/>
  <c r="N724" i="6"/>
  <c r="O724" i="6"/>
  <c r="P724" i="6"/>
  <c r="Q724" i="6"/>
  <c r="R724" i="6"/>
  <c r="T724" i="6"/>
  <c r="U724" i="6"/>
  <c r="S724" i="6" s="1"/>
  <c r="V724" i="6"/>
  <c r="M725" i="6"/>
  <c r="N725" i="6"/>
  <c r="O725" i="6"/>
  <c r="P725" i="6"/>
  <c r="R725" i="6"/>
  <c r="S725" i="6"/>
  <c r="T725" i="6"/>
  <c r="Q725" i="6" s="1"/>
  <c r="U725" i="6"/>
  <c r="V725" i="6"/>
  <c r="M726" i="6"/>
  <c r="N726" i="6"/>
  <c r="O726" i="6"/>
  <c r="P726" i="6"/>
  <c r="Q726" i="6"/>
  <c r="R726" i="6"/>
  <c r="S726" i="6"/>
  <c r="T726" i="6"/>
  <c r="U726" i="6"/>
  <c r="V726" i="6"/>
  <c r="M727" i="6"/>
  <c r="N727" i="6"/>
  <c r="O727" i="6"/>
  <c r="P727" i="6"/>
  <c r="R727" i="6"/>
  <c r="T727" i="6"/>
  <c r="Q727" i="6" s="1"/>
  <c r="U727" i="6"/>
  <c r="S727" i="6" s="1"/>
  <c r="V727" i="6"/>
  <c r="M728" i="6"/>
  <c r="N728" i="6"/>
  <c r="O728" i="6"/>
  <c r="P728" i="6"/>
  <c r="Q728" i="6"/>
  <c r="R728" i="6"/>
  <c r="S728" i="6"/>
  <c r="T728" i="6"/>
  <c r="U728" i="6"/>
  <c r="V728" i="6" s="1"/>
  <c r="M729" i="6"/>
  <c r="N729" i="6"/>
  <c r="O729" i="6"/>
  <c r="P729" i="6"/>
  <c r="R729" i="6"/>
  <c r="T729" i="6"/>
  <c r="Q729" i="6" s="1"/>
  <c r="U729" i="6"/>
  <c r="S729" i="6" s="1"/>
  <c r="V729" i="6"/>
  <c r="M730" i="6"/>
  <c r="N730" i="6"/>
  <c r="O730" i="6"/>
  <c r="P730" i="6"/>
  <c r="R730" i="6"/>
  <c r="T730" i="6"/>
  <c r="Q730" i="6" s="1"/>
  <c r="U730" i="6"/>
  <c r="S730" i="6" s="1"/>
  <c r="M731" i="6"/>
  <c r="N731" i="6"/>
  <c r="O731" i="6"/>
  <c r="P731" i="6"/>
  <c r="Q731" i="6"/>
  <c r="R731" i="6"/>
  <c r="S731" i="6"/>
  <c r="T731" i="6"/>
  <c r="U731" i="6"/>
  <c r="V731" i="6"/>
  <c r="M732" i="6"/>
  <c r="N732" i="6"/>
  <c r="O732" i="6"/>
  <c r="P732" i="6"/>
  <c r="Q732" i="6"/>
  <c r="R732" i="6"/>
  <c r="T732" i="6"/>
  <c r="U732" i="6"/>
  <c r="S732" i="6" s="1"/>
  <c r="V732" i="6"/>
  <c r="M733" i="6"/>
  <c r="N733" i="6"/>
  <c r="O733" i="6"/>
  <c r="P733" i="6"/>
  <c r="R733" i="6"/>
  <c r="S733" i="6"/>
  <c r="T733" i="6"/>
  <c r="Q733" i="6" s="1"/>
  <c r="U733" i="6"/>
  <c r="V733" i="6"/>
  <c r="M734" i="6"/>
  <c r="N734" i="6"/>
  <c r="O734" i="6"/>
  <c r="P734" i="6"/>
  <c r="Q734" i="6"/>
  <c r="R734" i="6"/>
  <c r="S734" i="6"/>
  <c r="T734" i="6"/>
  <c r="U734" i="6"/>
  <c r="V734" i="6"/>
  <c r="M735" i="6"/>
  <c r="N735" i="6"/>
  <c r="O735" i="6"/>
  <c r="P735" i="6"/>
  <c r="R735" i="6"/>
  <c r="T735" i="6"/>
  <c r="Q735" i="6" s="1"/>
  <c r="U735" i="6"/>
  <c r="S735" i="6" s="1"/>
  <c r="V735" i="6"/>
  <c r="M736" i="6"/>
  <c r="N736" i="6"/>
  <c r="O736" i="6"/>
  <c r="P736" i="6"/>
  <c r="Q736" i="6"/>
  <c r="R736" i="6"/>
  <c r="S736" i="6"/>
  <c r="T736" i="6"/>
  <c r="U736" i="6"/>
  <c r="V736" i="6" s="1"/>
  <c r="M737" i="6"/>
  <c r="N737" i="6"/>
  <c r="O737" i="6"/>
  <c r="P737" i="6"/>
  <c r="R737" i="6"/>
  <c r="T737" i="6"/>
  <c r="Q737" i="6" s="1"/>
  <c r="U737" i="6"/>
  <c r="S737" i="6" s="1"/>
  <c r="V737" i="6"/>
  <c r="M738" i="6"/>
  <c r="N738" i="6"/>
  <c r="O738" i="6"/>
  <c r="P738" i="6"/>
  <c r="R738" i="6"/>
  <c r="T738" i="6"/>
  <c r="Q738" i="6" s="1"/>
  <c r="U738" i="6"/>
  <c r="S738" i="6" s="1"/>
  <c r="M739" i="6"/>
  <c r="N739" i="6"/>
  <c r="O739" i="6"/>
  <c r="P739" i="6"/>
  <c r="Q739" i="6"/>
  <c r="R739" i="6"/>
  <c r="S739" i="6"/>
  <c r="T739" i="6"/>
  <c r="U739" i="6"/>
  <c r="V739" i="6"/>
  <c r="M740" i="6"/>
  <c r="N740" i="6"/>
  <c r="O740" i="6"/>
  <c r="P740" i="6"/>
  <c r="Q740" i="6"/>
  <c r="R740" i="6"/>
  <c r="T740" i="6"/>
  <c r="U740" i="6"/>
  <c r="S740" i="6" s="1"/>
  <c r="V740" i="6"/>
  <c r="M741" i="6"/>
  <c r="N741" i="6"/>
  <c r="O741" i="6"/>
  <c r="P741" i="6"/>
  <c r="R741" i="6"/>
  <c r="S741" i="6"/>
  <c r="T741" i="6"/>
  <c r="Q741" i="6" s="1"/>
  <c r="U741" i="6"/>
  <c r="V741" i="6"/>
  <c r="M742" i="6"/>
  <c r="N742" i="6"/>
  <c r="O742" i="6"/>
  <c r="P742" i="6"/>
  <c r="Q742" i="6"/>
  <c r="R742" i="6"/>
  <c r="S742" i="6"/>
  <c r="T742" i="6"/>
  <c r="U742" i="6"/>
  <c r="V742" i="6"/>
  <c r="M743" i="6"/>
  <c r="N743" i="6"/>
  <c r="O743" i="6"/>
  <c r="P743" i="6"/>
  <c r="R743" i="6"/>
  <c r="T743" i="6"/>
  <c r="Q743" i="6" s="1"/>
  <c r="U743" i="6"/>
  <c r="S743" i="6" s="1"/>
  <c r="V743" i="6"/>
  <c r="M744" i="6"/>
  <c r="N744" i="6"/>
  <c r="O744" i="6"/>
  <c r="P744" i="6"/>
  <c r="Q744" i="6"/>
  <c r="R744" i="6"/>
  <c r="S744" i="6"/>
  <c r="T744" i="6"/>
  <c r="U744" i="6"/>
  <c r="V744" i="6" s="1"/>
  <c r="M745" i="6"/>
  <c r="N745" i="6"/>
  <c r="O745" i="6"/>
  <c r="P745" i="6"/>
  <c r="R745" i="6"/>
  <c r="T745" i="6"/>
  <c r="Q745" i="6" s="1"/>
  <c r="U745" i="6"/>
  <c r="S745" i="6" s="1"/>
  <c r="V745" i="6"/>
  <c r="M746" i="6"/>
  <c r="N746" i="6"/>
  <c r="O746" i="6"/>
  <c r="P746" i="6"/>
  <c r="R746" i="6"/>
  <c r="T746" i="6"/>
  <c r="Q746" i="6" s="1"/>
  <c r="U746" i="6"/>
  <c r="S746" i="6" s="1"/>
  <c r="M747" i="6"/>
  <c r="N747" i="6"/>
  <c r="O747" i="6"/>
  <c r="P747" i="6"/>
  <c r="Q747" i="6"/>
  <c r="R747" i="6"/>
  <c r="S747" i="6"/>
  <c r="T747" i="6"/>
  <c r="U747" i="6"/>
  <c r="V747" i="6"/>
  <c r="M748" i="6"/>
  <c r="N748" i="6"/>
  <c r="O748" i="6"/>
  <c r="P748" i="6"/>
  <c r="Q748" i="6"/>
  <c r="R748" i="6"/>
  <c r="T748" i="6"/>
  <c r="U748" i="6"/>
  <c r="S748" i="6" s="1"/>
  <c r="V748" i="6"/>
  <c r="M749" i="6"/>
  <c r="N749" i="6"/>
  <c r="O749" i="6"/>
  <c r="P749" i="6"/>
  <c r="R749" i="6"/>
  <c r="S749" i="6"/>
  <c r="T749" i="6"/>
  <c r="Q749" i="6" s="1"/>
  <c r="U749" i="6"/>
  <c r="V749" i="6"/>
  <c r="M750" i="6"/>
  <c r="N750" i="6"/>
  <c r="O750" i="6"/>
  <c r="P750" i="6"/>
  <c r="Q750" i="6"/>
  <c r="R750" i="6"/>
  <c r="S750" i="6"/>
  <c r="T750" i="6"/>
  <c r="U750" i="6"/>
  <c r="V750" i="6"/>
  <c r="M751" i="6"/>
  <c r="N751" i="6"/>
  <c r="O751" i="6"/>
  <c r="P751" i="6"/>
  <c r="R751" i="6"/>
  <c r="T751" i="6"/>
  <c r="Q751" i="6" s="1"/>
  <c r="U751" i="6"/>
  <c r="S751" i="6" s="1"/>
  <c r="V751" i="6"/>
  <c r="M752" i="6"/>
  <c r="N752" i="6"/>
  <c r="O752" i="6"/>
  <c r="P752" i="6"/>
  <c r="Q752" i="6"/>
  <c r="R752" i="6"/>
  <c r="S752" i="6"/>
  <c r="T752" i="6"/>
  <c r="U752" i="6"/>
  <c r="V752" i="6" s="1"/>
  <c r="M753" i="6"/>
  <c r="N753" i="6"/>
  <c r="O753" i="6"/>
  <c r="P753" i="6"/>
  <c r="R753" i="6"/>
  <c r="T753" i="6"/>
  <c r="Q753" i="6" s="1"/>
  <c r="U753" i="6"/>
  <c r="S753" i="6" s="1"/>
  <c r="V753" i="6"/>
  <c r="M754" i="6"/>
  <c r="N754" i="6"/>
  <c r="O754" i="6"/>
  <c r="P754" i="6"/>
  <c r="R754" i="6"/>
  <c r="T754" i="6"/>
  <c r="Q754" i="6" s="1"/>
  <c r="U754" i="6"/>
  <c r="S754" i="6" s="1"/>
  <c r="M755" i="6"/>
  <c r="N755" i="6"/>
  <c r="O755" i="6"/>
  <c r="P755" i="6"/>
  <c r="Q755" i="6"/>
  <c r="R755" i="6"/>
  <c r="S755" i="6"/>
  <c r="T755" i="6"/>
  <c r="U755" i="6"/>
  <c r="V755" i="6"/>
  <c r="M756" i="6"/>
  <c r="N756" i="6"/>
  <c r="O756" i="6"/>
  <c r="P756" i="6"/>
  <c r="Q756" i="6"/>
  <c r="R756" i="6"/>
  <c r="T756" i="6"/>
  <c r="U756" i="6"/>
  <c r="S756" i="6" s="1"/>
  <c r="V756" i="6"/>
  <c r="M757" i="6"/>
  <c r="N757" i="6"/>
  <c r="O757" i="6"/>
  <c r="P757" i="6"/>
  <c r="R757" i="6"/>
  <c r="S757" i="6"/>
  <c r="T757" i="6"/>
  <c r="Q757" i="6" s="1"/>
  <c r="U757" i="6"/>
  <c r="V757" i="6"/>
  <c r="M758" i="6"/>
  <c r="N758" i="6"/>
  <c r="O758" i="6"/>
  <c r="P758" i="6"/>
  <c r="Q758" i="6"/>
  <c r="R758" i="6"/>
  <c r="S758" i="6"/>
  <c r="T758" i="6"/>
  <c r="U758" i="6"/>
  <c r="V758" i="6"/>
  <c r="M759" i="6"/>
  <c r="N759" i="6"/>
  <c r="O759" i="6"/>
  <c r="P759" i="6"/>
  <c r="R759" i="6"/>
  <c r="T759" i="6"/>
  <c r="Q759" i="6" s="1"/>
  <c r="U759" i="6"/>
  <c r="S759" i="6" s="1"/>
  <c r="V759" i="6"/>
  <c r="M760" i="6"/>
  <c r="N760" i="6"/>
  <c r="O760" i="6"/>
  <c r="P760" i="6"/>
  <c r="Q760" i="6"/>
  <c r="R760" i="6"/>
  <c r="S760" i="6"/>
  <c r="T760" i="6"/>
  <c r="U760" i="6"/>
  <c r="V760" i="6" s="1"/>
  <c r="M761" i="6"/>
  <c r="N761" i="6"/>
  <c r="O761" i="6"/>
  <c r="P761" i="6"/>
  <c r="R761" i="6"/>
  <c r="T761" i="6"/>
  <c r="Q761" i="6" s="1"/>
  <c r="U761" i="6"/>
  <c r="S761" i="6" s="1"/>
  <c r="V761" i="6"/>
  <c r="M762" i="6"/>
  <c r="N762" i="6"/>
  <c r="O762" i="6"/>
  <c r="P762" i="6"/>
  <c r="R762" i="6"/>
  <c r="T762" i="6"/>
  <c r="Q762" i="6" s="1"/>
  <c r="U762" i="6"/>
  <c r="S762" i="6" s="1"/>
  <c r="M763" i="6"/>
  <c r="N763" i="6"/>
  <c r="O763" i="6"/>
  <c r="P763" i="6"/>
  <c r="Q763" i="6"/>
  <c r="R763" i="6"/>
  <c r="S763" i="6"/>
  <c r="T763" i="6"/>
  <c r="U763" i="6"/>
  <c r="V763" i="6"/>
  <c r="M764" i="6"/>
  <c r="N764" i="6"/>
  <c r="O764" i="6"/>
  <c r="P764" i="6"/>
  <c r="Q764" i="6"/>
  <c r="R764" i="6"/>
  <c r="T764" i="6"/>
  <c r="U764" i="6"/>
  <c r="S764" i="6" s="1"/>
  <c r="V764" i="6"/>
  <c r="M765" i="6"/>
  <c r="N765" i="6"/>
  <c r="O765" i="6"/>
  <c r="P765" i="6"/>
  <c r="R765" i="6"/>
  <c r="S765" i="6"/>
  <c r="T765" i="6"/>
  <c r="Q765" i="6" s="1"/>
  <c r="U765" i="6"/>
  <c r="V765" i="6"/>
  <c r="M766" i="6"/>
  <c r="N766" i="6"/>
  <c r="O766" i="6"/>
  <c r="P766" i="6"/>
  <c r="Q766" i="6"/>
  <c r="R766" i="6"/>
  <c r="S766" i="6"/>
  <c r="T766" i="6"/>
  <c r="U766" i="6"/>
  <c r="V766" i="6"/>
  <c r="M767" i="6"/>
  <c r="N767" i="6"/>
  <c r="O767" i="6"/>
  <c r="P767" i="6"/>
  <c r="R767" i="6"/>
  <c r="T767" i="6"/>
  <c r="Q767" i="6" s="1"/>
  <c r="U767" i="6"/>
  <c r="S767" i="6" s="1"/>
  <c r="V767" i="6"/>
  <c r="M768" i="6"/>
  <c r="N768" i="6"/>
  <c r="O768" i="6"/>
  <c r="P768" i="6"/>
  <c r="Q768" i="6"/>
  <c r="R768" i="6"/>
  <c r="S768" i="6"/>
  <c r="T768" i="6"/>
  <c r="U768" i="6"/>
  <c r="V768" i="6" s="1"/>
  <c r="M769" i="6"/>
  <c r="N769" i="6"/>
  <c r="O769" i="6"/>
  <c r="P769" i="6"/>
  <c r="R769" i="6"/>
  <c r="T769" i="6"/>
  <c r="Q769" i="6" s="1"/>
  <c r="U769" i="6"/>
  <c r="S769" i="6" s="1"/>
  <c r="V769" i="6"/>
  <c r="M770" i="6"/>
  <c r="N770" i="6"/>
  <c r="O770" i="6"/>
  <c r="P770" i="6"/>
  <c r="R770" i="6"/>
  <c r="T770" i="6"/>
  <c r="Q770" i="6" s="1"/>
  <c r="U770" i="6"/>
  <c r="M771" i="6"/>
  <c r="N771" i="6"/>
  <c r="O771" i="6"/>
  <c r="P771" i="6"/>
  <c r="Q771" i="6"/>
  <c r="R771" i="6"/>
  <c r="S771" i="6"/>
  <c r="T771" i="6"/>
  <c r="U771" i="6"/>
  <c r="V771" i="6"/>
  <c r="M772" i="6"/>
  <c r="N772" i="6"/>
  <c r="O772" i="6"/>
  <c r="P772" i="6"/>
  <c r="Q772" i="6"/>
  <c r="R772" i="6"/>
  <c r="T772" i="6"/>
  <c r="U772" i="6"/>
  <c r="S772" i="6" s="1"/>
  <c r="V772" i="6"/>
  <c r="M773" i="6"/>
  <c r="N773" i="6"/>
  <c r="O773" i="6"/>
  <c r="P773" i="6"/>
  <c r="R773" i="6"/>
  <c r="S773" i="6"/>
  <c r="T773" i="6"/>
  <c r="Q773" i="6" s="1"/>
  <c r="U773" i="6"/>
  <c r="V773" i="6"/>
  <c r="M774" i="6"/>
  <c r="N774" i="6"/>
  <c r="O774" i="6"/>
  <c r="P774" i="6"/>
  <c r="Q774" i="6"/>
  <c r="R774" i="6"/>
  <c r="S774" i="6"/>
  <c r="T774" i="6"/>
  <c r="U774" i="6"/>
  <c r="V774" i="6" s="1"/>
  <c r="M775" i="6"/>
  <c r="N775" i="6"/>
  <c r="O775" i="6"/>
  <c r="P775" i="6"/>
  <c r="R775" i="6"/>
  <c r="T775" i="6"/>
  <c r="Q775" i="6" s="1"/>
  <c r="U775" i="6"/>
  <c r="S775" i="6" s="1"/>
  <c r="V775" i="6"/>
  <c r="M776" i="6"/>
  <c r="N776" i="6"/>
  <c r="O776" i="6"/>
  <c r="P776" i="6"/>
  <c r="Q776" i="6"/>
  <c r="R776" i="6"/>
  <c r="S776" i="6"/>
  <c r="T776" i="6"/>
  <c r="U776" i="6"/>
  <c r="V776" i="6" s="1"/>
  <c r="M777" i="6"/>
  <c r="N777" i="6"/>
  <c r="O777" i="6"/>
  <c r="P777" i="6"/>
  <c r="R777" i="6"/>
  <c r="T777" i="6"/>
  <c r="Q777" i="6" s="1"/>
  <c r="U777" i="6"/>
  <c r="S777" i="6" s="1"/>
  <c r="V777" i="6"/>
  <c r="M778" i="6"/>
  <c r="N778" i="6"/>
  <c r="O778" i="6"/>
  <c r="P778" i="6"/>
  <c r="R778" i="6"/>
  <c r="T778" i="6"/>
  <c r="Q778" i="6" s="1"/>
  <c r="U778" i="6"/>
  <c r="M779" i="6"/>
  <c r="N779" i="6"/>
  <c r="O779" i="6"/>
  <c r="P779" i="6"/>
  <c r="Q779" i="6"/>
  <c r="R779" i="6"/>
  <c r="S779" i="6"/>
  <c r="T779" i="6"/>
  <c r="U779" i="6"/>
  <c r="V779" i="6"/>
  <c r="M780" i="6"/>
  <c r="N780" i="6"/>
  <c r="O780" i="6"/>
  <c r="P780" i="6"/>
  <c r="Q780" i="6"/>
  <c r="R780" i="6"/>
  <c r="T780" i="6"/>
  <c r="U780" i="6"/>
  <c r="S780" i="6" s="1"/>
  <c r="V780" i="6"/>
  <c r="M781" i="6"/>
  <c r="N781" i="6"/>
  <c r="O781" i="6"/>
  <c r="P781" i="6"/>
  <c r="R781" i="6"/>
  <c r="S781" i="6"/>
  <c r="T781" i="6"/>
  <c r="Q781" i="6" s="1"/>
  <c r="U781" i="6"/>
  <c r="V781" i="6"/>
  <c r="M782" i="6"/>
  <c r="N782" i="6"/>
  <c r="O782" i="6"/>
  <c r="P782" i="6"/>
  <c r="Q782" i="6"/>
  <c r="R782" i="6"/>
  <c r="S782" i="6"/>
  <c r="T782" i="6"/>
  <c r="U782" i="6"/>
  <c r="V782" i="6" s="1"/>
  <c r="M783" i="6"/>
  <c r="N783" i="6"/>
  <c r="O783" i="6"/>
  <c r="P783" i="6"/>
  <c r="R783" i="6"/>
  <c r="T783" i="6"/>
  <c r="Q783" i="6" s="1"/>
  <c r="U783" i="6"/>
  <c r="S783" i="6" s="1"/>
  <c r="V783" i="6"/>
  <c r="M784" i="6"/>
  <c r="N784" i="6"/>
  <c r="O784" i="6"/>
  <c r="P784" i="6"/>
  <c r="Q784" i="6"/>
  <c r="R784" i="6"/>
  <c r="S784" i="6"/>
  <c r="T784" i="6"/>
  <c r="U784" i="6"/>
  <c r="V784" i="6" s="1"/>
  <c r="M785" i="6"/>
  <c r="N785" i="6"/>
  <c r="O785" i="6"/>
  <c r="P785" i="6"/>
  <c r="R785" i="6"/>
  <c r="T785" i="6"/>
  <c r="Q785" i="6" s="1"/>
  <c r="U785" i="6"/>
  <c r="S785" i="6" s="1"/>
  <c r="V785" i="6"/>
  <c r="M786" i="6"/>
  <c r="N786" i="6"/>
  <c r="O786" i="6"/>
  <c r="P786" i="6"/>
  <c r="R786" i="6"/>
  <c r="T786" i="6"/>
  <c r="Q786" i="6" s="1"/>
  <c r="U786" i="6"/>
  <c r="M787" i="6"/>
  <c r="N787" i="6"/>
  <c r="O787" i="6"/>
  <c r="P787" i="6"/>
  <c r="R787" i="6"/>
  <c r="S787" i="6"/>
  <c r="T787" i="6"/>
  <c r="Q787" i="6" s="1"/>
  <c r="U787" i="6"/>
  <c r="V787" i="6"/>
  <c r="M788" i="6"/>
  <c r="N788" i="6"/>
  <c r="O788" i="6"/>
  <c r="P788" i="6"/>
  <c r="Q788" i="6"/>
  <c r="R788" i="6"/>
  <c r="T788" i="6"/>
  <c r="U788" i="6"/>
  <c r="S788" i="6" s="1"/>
  <c r="M789" i="6"/>
  <c r="N789" i="6"/>
  <c r="O789" i="6"/>
  <c r="P789" i="6"/>
  <c r="R789" i="6"/>
  <c r="S789" i="6"/>
  <c r="T789" i="6"/>
  <c r="Q789" i="6" s="1"/>
  <c r="U789" i="6"/>
  <c r="V789" i="6"/>
  <c r="M790" i="6"/>
  <c r="N790" i="6"/>
  <c r="O790" i="6"/>
  <c r="P790" i="6"/>
  <c r="Q790" i="6"/>
  <c r="R790" i="6"/>
  <c r="S790" i="6"/>
  <c r="T790" i="6"/>
  <c r="U790" i="6"/>
  <c r="V790" i="6" s="1"/>
  <c r="M791" i="6"/>
  <c r="N791" i="6"/>
  <c r="O791" i="6"/>
  <c r="P791" i="6"/>
  <c r="R791" i="6"/>
  <c r="T791" i="6"/>
  <c r="Q791" i="6" s="1"/>
  <c r="U791" i="6"/>
  <c r="S791" i="6" s="1"/>
  <c r="V791" i="6"/>
  <c r="M792" i="6"/>
  <c r="N792" i="6"/>
  <c r="O792" i="6"/>
  <c r="P792" i="6"/>
  <c r="Q792" i="6"/>
  <c r="R792" i="6"/>
  <c r="T792" i="6"/>
  <c r="U792" i="6"/>
  <c r="V792" i="6" s="1"/>
  <c r="M793" i="6"/>
  <c r="N793" i="6"/>
  <c r="O793" i="6"/>
  <c r="P793" i="6"/>
  <c r="R793" i="6"/>
  <c r="T793" i="6"/>
  <c r="Q793" i="6" s="1"/>
  <c r="U793" i="6"/>
  <c r="S793" i="6" s="1"/>
  <c r="V793" i="6"/>
  <c r="M794" i="6"/>
  <c r="N794" i="6"/>
  <c r="O794" i="6"/>
  <c r="P794" i="6"/>
  <c r="R794" i="6"/>
  <c r="S794" i="6"/>
  <c r="T794" i="6"/>
  <c r="Q794" i="6" s="1"/>
  <c r="U794" i="6"/>
  <c r="V794" i="6" s="1"/>
  <c r="M795" i="6"/>
  <c r="N795" i="6"/>
  <c r="O795" i="6"/>
  <c r="P795" i="6"/>
  <c r="R795" i="6"/>
  <c r="S795" i="6"/>
  <c r="T795" i="6"/>
  <c r="Q795" i="6" s="1"/>
  <c r="U795" i="6"/>
  <c r="V795" i="6"/>
  <c r="M796" i="6"/>
  <c r="N796" i="6"/>
  <c r="O796" i="6"/>
  <c r="P796" i="6"/>
  <c r="Q796" i="6"/>
  <c r="R796" i="6"/>
  <c r="T796" i="6"/>
  <c r="U796" i="6"/>
  <c r="S796" i="6" s="1"/>
  <c r="V796" i="6"/>
  <c r="M797" i="6"/>
  <c r="N797" i="6"/>
  <c r="O797" i="6"/>
  <c r="P797" i="6"/>
  <c r="R797" i="6"/>
  <c r="T797" i="6"/>
  <c r="Q797" i="6" s="1"/>
  <c r="U797" i="6"/>
  <c r="S797" i="6" s="1"/>
  <c r="V797" i="6"/>
  <c r="M798" i="6"/>
  <c r="N798" i="6"/>
  <c r="O798" i="6"/>
  <c r="P798" i="6"/>
  <c r="Q798" i="6"/>
  <c r="R798" i="6"/>
  <c r="S798" i="6"/>
  <c r="T798" i="6"/>
  <c r="U798" i="6"/>
  <c r="V798" i="6" s="1"/>
  <c r="M799" i="6"/>
  <c r="N799" i="6"/>
  <c r="O799" i="6"/>
  <c r="P799" i="6"/>
  <c r="R799" i="6"/>
  <c r="T799" i="6"/>
  <c r="Q799" i="6" s="1"/>
  <c r="U799" i="6"/>
  <c r="S799" i="6" s="1"/>
  <c r="M800" i="6"/>
  <c r="N800" i="6"/>
  <c r="O800" i="6"/>
  <c r="P800" i="6"/>
  <c r="R800" i="6"/>
  <c r="T800" i="6"/>
  <c r="Q800" i="6" s="1"/>
  <c r="U800" i="6"/>
  <c r="V800" i="6" s="1"/>
  <c r="M801" i="6"/>
  <c r="N801" i="6"/>
  <c r="O801" i="6"/>
  <c r="P801" i="6"/>
  <c r="Q801" i="6"/>
  <c r="R801" i="6"/>
  <c r="T801" i="6"/>
  <c r="U801" i="6"/>
  <c r="S801" i="6" s="1"/>
  <c r="M802" i="6"/>
  <c r="N802" i="6"/>
  <c r="O802" i="6"/>
  <c r="P802" i="6"/>
  <c r="R802" i="6"/>
  <c r="S802" i="6"/>
  <c r="T802" i="6"/>
  <c r="Q802" i="6" s="1"/>
  <c r="U802" i="6"/>
  <c r="V802" i="6" s="1"/>
  <c r="M803" i="6"/>
  <c r="N803" i="6"/>
  <c r="O803" i="6"/>
  <c r="P803" i="6"/>
  <c r="Q803" i="6"/>
  <c r="R803" i="6"/>
  <c r="S803" i="6"/>
  <c r="T803" i="6"/>
  <c r="U803" i="6"/>
  <c r="V803" i="6"/>
  <c r="M804" i="6"/>
  <c r="N804" i="6"/>
  <c r="O804" i="6"/>
  <c r="P804" i="6"/>
  <c r="R804" i="6"/>
  <c r="T804" i="6"/>
  <c r="Q804" i="6" s="1"/>
  <c r="U804" i="6"/>
  <c r="S804" i="6" s="1"/>
  <c r="V804" i="6"/>
  <c r="M805" i="6"/>
  <c r="N805" i="6"/>
  <c r="O805" i="6"/>
  <c r="P805" i="6"/>
  <c r="Q805" i="6"/>
  <c r="R805" i="6"/>
  <c r="S805" i="6"/>
  <c r="T805" i="6"/>
  <c r="U805" i="6"/>
  <c r="V805" i="6"/>
  <c r="M806" i="6"/>
  <c r="N806" i="6"/>
  <c r="O806" i="6"/>
  <c r="P806" i="6"/>
  <c r="Q806" i="6"/>
  <c r="R806" i="6"/>
  <c r="T806" i="6"/>
  <c r="U806" i="6"/>
  <c r="S806" i="6" s="1"/>
  <c r="V806" i="6"/>
  <c r="M807" i="6"/>
  <c r="N807" i="6"/>
  <c r="O807" i="6"/>
  <c r="P807" i="6"/>
  <c r="R807" i="6"/>
  <c r="S807" i="6"/>
  <c r="T807" i="6"/>
  <c r="Q807" i="6" s="1"/>
  <c r="U807" i="6"/>
  <c r="V807" i="6" s="1"/>
  <c r="M808" i="6"/>
  <c r="N808" i="6"/>
  <c r="O808" i="6"/>
  <c r="P808" i="6"/>
  <c r="Q808" i="6"/>
  <c r="R808" i="6"/>
  <c r="T808" i="6"/>
  <c r="U808" i="6"/>
  <c r="S808" i="6" s="1"/>
  <c r="M809" i="6"/>
  <c r="N809" i="6"/>
  <c r="O809" i="6"/>
  <c r="P809" i="6"/>
  <c r="R809" i="6"/>
  <c r="T809" i="6"/>
  <c r="Q809" i="6" s="1"/>
  <c r="U809" i="6"/>
  <c r="S809" i="6" s="1"/>
  <c r="M810" i="6"/>
  <c r="N810" i="6"/>
  <c r="O810" i="6"/>
  <c r="P810" i="6"/>
  <c r="R810" i="6"/>
  <c r="S810" i="6"/>
  <c r="T810" i="6"/>
  <c r="Q810" i="6" s="1"/>
  <c r="U810" i="6"/>
  <c r="V810" i="6" s="1"/>
  <c r="M811" i="6"/>
  <c r="N811" i="6"/>
  <c r="O811" i="6"/>
  <c r="P811" i="6"/>
  <c r="Q811" i="6"/>
  <c r="R811" i="6"/>
  <c r="S811" i="6"/>
  <c r="T811" i="6"/>
  <c r="U811" i="6"/>
  <c r="V811" i="6"/>
  <c r="M812" i="6"/>
  <c r="N812" i="6"/>
  <c r="O812" i="6"/>
  <c r="P812" i="6"/>
  <c r="R812" i="6"/>
  <c r="T812" i="6"/>
  <c r="Q812" i="6" s="1"/>
  <c r="U812" i="6"/>
  <c r="S812" i="6" s="1"/>
  <c r="V812" i="6"/>
  <c r="M813" i="6"/>
  <c r="N813" i="6"/>
  <c r="O813" i="6"/>
  <c r="P813" i="6"/>
  <c r="Q813" i="6"/>
  <c r="R813" i="6"/>
  <c r="S813" i="6"/>
  <c r="T813" i="6"/>
  <c r="U813" i="6"/>
  <c r="V813" i="6"/>
  <c r="M814" i="6"/>
  <c r="N814" i="6"/>
  <c r="O814" i="6"/>
  <c r="P814" i="6"/>
  <c r="Q814" i="6"/>
  <c r="R814" i="6"/>
  <c r="T814" i="6"/>
  <c r="U814" i="6"/>
  <c r="S814" i="6" s="1"/>
  <c r="V814" i="6"/>
  <c r="M815" i="6"/>
  <c r="N815" i="6"/>
  <c r="O815" i="6"/>
  <c r="P815" i="6"/>
  <c r="R815" i="6"/>
  <c r="S815" i="6"/>
  <c r="T815" i="6"/>
  <c r="Q815" i="6" s="1"/>
  <c r="U815" i="6"/>
  <c r="V815" i="6" s="1"/>
  <c r="M816" i="6"/>
  <c r="N816" i="6"/>
  <c r="O816" i="6"/>
  <c r="P816" i="6"/>
  <c r="Q816" i="6"/>
  <c r="R816" i="6"/>
  <c r="T816" i="6"/>
  <c r="U816" i="6"/>
  <c r="S816" i="6" s="1"/>
  <c r="M817" i="6"/>
  <c r="N817" i="6"/>
  <c r="O817" i="6"/>
  <c r="P817" i="6"/>
  <c r="R817" i="6"/>
  <c r="T817" i="6"/>
  <c r="Q817" i="6" s="1"/>
  <c r="U817" i="6"/>
  <c r="S817" i="6" s="1"/>
  <c r="M818" i="6"/>
  <c r="N818" i="6"/>
  <c r="O818" i="6"/>
  <c r="P818" i="6"/>
  <c r="R818" i="6"/>
  <c r="S818" i="6"/>
  <c r="T818" i="6"/>
  <c r="Q818" i="6" s="1"/>
  <c r="U818" i="6"/>
  <c r="V818" i="6" s="1"/>
  <c r="M819" i="6"/>
  <c r="N819" i="6"/>
  <c r="O819" i="6"/>
  <c r="P819" i="6"/>
  <c r="Q819" i="6"/>
  <c r="R819" i="6"/>
  <c r="S819" i="6"/>
  <c r="T819" i="6"/>
  <c r="U819" i="6"/>
  <c r="V819" i="6"/>
  <c r="M820" i="6"/>
  <c r="N820" i="6"/>
  <c r="O820" i="6"/>
  <c r="P820" i="6"/>
  <c r="R820" i="6"/>
  <c r="T820" i="6"/>
  <c r="Q820" i="6" s="1"/>
  <c r="U820" i="6"/>
  <c r="S820" i="6" s="1"/>
  <c r="V820" i="6"/>
  <c r="M821" i="6"/>
  <c r="N821" i="6"/>
  <c r="O821" i="6"/>
  <c r="P821" i="6"/>
  <c r="Q821" i="6"/>
  <c r="R821" i="6"/>
  <c r="S821" i="6"/>
  <c r="T821" i="6"/>
  <c r="U821" i="6"/>
  <c r="V821" i="6"/>
  <c r="M822" i="6"/>
  <c r="N822" i="6"/>
  <c r="O822" i="6"/>
  <c r="P822" i="6"/>
  <c r="Q822" i="6"/>
  <c r="R822" i="6"/>
  <c r="T822" i="6"/>
  <c r="U822" i="6"/>
  <c r="S822" i="6" s="1"/>
  <c r="V822" i="6"/>
  <c r="M823" i="6"/>
  <c r="N823" i="6"/>
  <c r="O823" i="6"/>
  <c r="P823" i="6"/>
  <c r="R823" i="6"/>
  <c r="S823" i="6"/>
  <c r="T823" i="6"/>
  <c r="Q823" i="6" s="1"/>
  <c r="U823" i="6"/>
  <c r="V823" i="6" s="1"/>
  <c r="M824" i="6"/>
  <c r="N824" i="6"/>
  <c r="O824" i="6"/>
  <c r="P824" i="6"/>
  <c r="Q824" i="6"/>
  <c r="R824" i="6"/>
  <c r="T824" i="6"/>
  <c r="U824" i="6"/>
  <c r="S824" i="6" s="1"/>
  <c r="M825" i="6"/>
  <c r="N825" i="6"/>
  <c r="O825" i="6"/>
  <c r="P825" i="6"/>
  <c r="R825" i="6"/>
  <c r="T825" i="6"/>
  <c r="Q825" i="6" s="1"/>
  <c r="U825" i="6"/>
  <c r="S825" i="6" s="1"/>
  <c r="M826" i="6"/>
  <c r="N826" i="6"/>
  <c r="O826" i="6"/>
  <c r="P826" i="6"/>
  <c r="R826" i="6"/>
  <c r="S826" i="6"/>
  <c r="T826" i="6"/>
  <c r="Q826" i="6" s="1"/>
  <c r="U826" i="6"/>
  <c r="V826" i="6" s="1"/>
  <c r="M827" i="6"/>
  <c r="N827" i="6"/>
  <c r="O827" i="6"/>
  <c r="P827" i="6"/>
  <c r="Q827" i="6"/>
  <c r="R827" i="6"/>
  <c r="S827" i="6"/>
  <c r="T827" i="6"/>
  <c r="U827" i="6"/>
  <c r="V827" i="6"/>
  <c r="M828" i="6"/>
  <c r="N828" i="6"/>
  <c r="O828" i="6"/>
  <c r="P828" i="6"/>
  <c r="R828" i="6"/>
  <c r="T828" i="6"/>
  <c r="Q828" i="6" s="1"/>
  <c r="U828" i="6"/>
  <c r="S828" i="6" s="1"/>
  <c r="V828" i="6"/>
  <c r="M829" i="6"/>
  <c r="N829" i="6"/>
  <c r="O829" i="6"/>
  <c r="P829" i="6"/>
  <c r="Q829" i="6"/>
  <c r="R829" i="6"/>
  <c r="S829" i="6"/>
  <c r="T829" i="6"/>
  <c r="U829" i="6"/>
  <c r="V829" i="6"/>
  <c r="M830" i="6"/>
  <c r="N830" i="6"/>
  <c r="O830" i="6"/>
  <c r="P830" i="6"/>
  <c r="Q830" i="6"/>
  <c r="R830" i="6"/>
  <c r="T830" i="6"/>
  <c r="U830" i="6"/>
  <c r="S830" i="6" s="1"/>
  <c r="V830" i="6"/>
  <c r="M831" i="6"/>
  <c r="N831" i="6"/>
  <c r="O831" i="6"/>
  <c r="P831" i="6"/>
  <c r="R831" i="6"/>
  <c r="S831" i="6"/>
  <c r="T831" i="6"/>
  <c r="Q831" i="6" s="1"/>
  <c r="U831" i="6"/>
  <c r="V831" i="6" s="1"/>
  <c r="M832" i="6"/>
  <c r="N832" i="6"/>
  <c r="O832" i="6"/>
  <c r="P832" i="6"/>
  <c r="Q832" i="6"/>
  <c r="R832" i="6"/>
  <c r="T832" i="6"/>
  <c r="U832" i="6"/>
  <c r="S832" i="6" s="1"/>
  <c r="M833" i="6"/>
  <c r="N833" i="6"/>
  <c r="O833" i="6"/>
  <c r="P833" i="6"/>
  <c r="R833" i="6"/>
  <c r="T833" i="6"/>
  <c r="Q833" i="6" s="1"/>
  <c r="U833" i="6"/>
  <c r="S833" i="6" s="1"/>
  <c r="M834" i="6"/>
  <c r="N834" i="6"/>
  <c r="O834" i="6"/>
  <c r="P834" i="6"/>
  <c r="R834" i="6"/>
  <c r="S834" i="6"/>
  <c r="T834" i="6"/>
  <c r="Q834" i="6" s="1"/>
  <c r="U834" i="6"/>
  <c r="V834" i="6" s="1"/>
  <c r="M835" i="6"/>
  <c r="N835" i="6"/>
  <c r="O835" i="6"/>
  <c r="P835" i="6"/>
  <c r="Q835" i="6"/>
  <c r="R835" i="6"/>
  <c r="S835" i="6"/>
  <c r="T835" i="6"/>
  <c r="U835" i="6"/>
  <c r="V835" i="6"/>
  <c r="M836" i="6"/>
  <c r="N836" i="6"/>
  <c r="O836" i="6"/>
  <c r="P836" i="6"/>
  <c r="R836" i="6"/>
  <c r="T836" i="6"/>
  <c r="Q836" i="6" s="1"/>
  <c r="U836" i="6"/>
  <c r="S836" i="6" s="1"/>
  <c r="V836" i="6"/>
  <c r="M837" i="6"/>
  <c r="N837" i="6"/>
  <c r="O837" i="6"/>
  <c r="P837" i="6"/>
  <c r="Q837" i="6"/>
  <c r="R837" i="6"/>
  <c r="S837" i="6"/>
  <c r="T837" i="6"/>
  <c r="U837" i="6"/>
  <c r="V837" i="6"/>
  <c r="M838" i="6"/>
  <c r="N838" i="6"/>
  <c r="O838" i="6"/>
  <c r="P838" i="6"/>
  <c r="Q838" i="6"/>
  <c r="R838" i="6"/>
  <c r="T838" i="6"/>
  <c r="U838" i="6"/>
  <c r="S838" i="6" s="1"/>
  <c r="V838" i="6"/>
  <c r="M839" i="6"/>
  <c r="N839" i="6"/>
  <c r="O839" i="6"/>
  <c r="P839" i="6"/>
  <c r="R839" i="6"/>
  <c r="S839" i="6"/>
  <c r="T839" i="6"/>
  <c r="Q839" i="6" s="1"/>
  <c r="U839" i="6"/>
  <c r="V839" i="6" s="1"/>
  <c r="M840" i="6"/>
  <c r="N840" i="6"/>
  <c r="O840" i="6"/>
  <c r="P840" i="6"/>
  <c r="Q840" i="6"/>
  <c r="R840" i="6"/>
  <c r="S840" i="6"/>
  <c r="T840" i="6"/>
  <c r="U840" i="6"/>
  <c r="V840" i="6" s="1"/>
  <c r="M841" i="6"/>
  <c r="N841" i="6"/>
  <c r="O841" i="6"/>
  <c r="P841" i="6"/>
  <c r="R841" i="6"/>
  <c r="T841" i="6"/>
  <c r="Q841" i="6" s="1"/>
  <c r="U841" i="6"/>
  <c r="S841" i="6" s="1"/>
  <c r="M842" i="6"/>
  <c r="N842" i="6"/>
  <c r="O842" i="6"/>
  <c r="P842" i="6"/>
  <c r="R842" i="6"/>
  <c r="S842" i="6"/>
  <c r="T842" i="6"/>
  <c r="Q842" i="6" s="1"/>
  <c r="U842" i="6"/>
  <c r="V842" i="6" s="1"/>
  <c r="M843" i="6"/>
  <c r="N843" i="6"/>
  <c r="O843" i="6"/>
  <c r="P843" i="6"/>
  <c r="Q843" i="6"/>
  <c r="R843" i="6"/>
  <c r="S843" i="6"/>
  <c r="T843" i="6"/>
  <c r="U843" i="6"/>
  <c r="V843" i="6"/>
  <c r="M844" i="6"/>
  <c r="N844" i="6"/>
  <c r="O844" i="6"/>
  <c r="P844" i="6"/>
  <c r="R844" i="6"/>
  <c r="T844" i="6"/>
  <c r="Q844" i="6" s="1"/>
  <c r="U844" i="6"/>
  <c r="S844" i="6" s="1"/>
  <c r="V844" i="6"/>
  <c r="M845" i="6"/>
  <c r="N845" i="6"/>
  <c r="O845" i="6"/>
  <c r="P845" i="6"/>
  <c r="Q845" i="6"/>
  <c r="R845" i="6"/>
  <c r="S845" i="6"/>
  <c r="T845" i="6"/>
  <c r="U845" i="6"/>
  <c r="V845" i="6"/>
  <c r="M846" i="6"/>
  <c r="N846" i="6"/>
  <c r="O846" i="6"/>
  <c r="P846" i="6"/>
  <c r="Q846" i="6"/>
  <c r="R846" i="6"/>
  <c r="T846" i="6"/>
  <c r="U846" i="6"/>
  <c r="S846" i="6" s="1"/>
  <c r="V846" i="6"/>
  <c r="M847" i="6"/>
  <c r="N847" i="6"/>
  <c r="O847" i="6"/>
  <c r="P847" i="6"/>
  <c r="R847" i="6"/>
  <c r="S847" i="6"/>
  <c r="T847" i="6"/>
  <c r="Q847" i="6" s="1"/>
  <c r="U847" i="6"/>
  <c r="V847" i="6" s="1"/>
  <c r="M848" i="6"/>
  <c r="N848" i="6"/>
  <c r="O848" i="6"/>
  <c r="P848" i="6"/>
  <c r="Q848" i="6"/>
  <c r="R848" i="6"/>
  <c r="S848" i="6"/>
  <c r="T848" i="6"/>
  <c r="U848" i="6"/>
  <c r="V848" i="6" s="1"/>
  <c r="M849" i="6"/>
  <c r="N849" i="6"/>
  <c r="O849" i="6"/>
  <c r="P849" i="6"/>
  <c r="R849" i="6"/>
  <c r="T849" i="6"/>
  <c r="Q849" i="6" s="1"/>
  <c r="U849" i="6"/>
  <c r="S849" i="6" s="1"/>
  <c r="M850" i="6"/>
  <c r="N850" i="6"/>
  <c r="O850" i="6"/>
  <c r="P850" i="6"/>
  <c r="R850" i="6"/>
  <c r="S850" i="6"/>
  <c r="T850" i="6"/>
  <c r="Q850" i="6" s="1"/>
  <c r="U850" i="6"/>
  <c r="V850" i="6" s="1"/>
  <c r="M851" i="6"/>
  <c r="N851" i="6"/>
  <c r="O851" i="6"/>
  <c r="P851" i="6"/>
  <c r="Q851" i="6"/>
  <c r="R851" i="6"/>
  <c r="S851" i="6"/>
  <c r="T851" i="6"/>
  <c r="U851" i="6"/>
  <c r="V851" i="6"/>
  <c r="M852" i="6"/>
  <c r="N852" i="6"/>
  <c r="O852" i="6"/>
  <c r="P852" i="6"/>
  <c r="R852" i="6"/>
  <c r="T852" i="6"/>
  <c r="Q852" i="6" s="1"/>
  <c r="U852" i="6"/>
  <c r="S852" i="6" s="1"/>
  <c r="V852" i="6"/>
  <c r="M853" i="6"/>
  <c r="N853" i="6"/>
  <c r="O853" i="6"/>
  <c r="P853" i="6"/>
  <c r="Q853" i="6"/>
  <c r="R853" i="6"/>
  <c r="S853" i="6"/>
  <c r="T853" i="6"/>
  <c r="U853" i="6"/>
  <c r="V853" i="6"/>
  <c r="M854" i="6"/>
  <c r="N854" i="6"/>
  <c r="O854" i="6"/>
  <c r="P854" i="6"/>
  <c r="AK20" i="6" s="1"/>
  <c r="Q854" i="6"/>
  <c r="R854" i="6"/>
  <c r="T854" i="6"/>
  <c r="U854" i="6"/>
  <c r="S854" i="6" s="1"/>
  <c r="V854" i="6"/>
  <c r="M855" i="6"/>
  <c r="N855" i="6"/>
  <c r="O855" i="6"/>
  <c r="P855" i="6"/>
  <c r="R855" i="6"/>
  <c r="S855" i="6"/>
  <c r="T855" i="6"/>
  <c r="Q855" i="6" s="1"/>
  <c r="U855" i="6"/>
  <c r="V855" i="6" s="1"/>
  <c r="M856" i="6"/>
  <c r="N856" i="6"/>
  <c r="O856" i="6"/>
  <c r="P856" i="6"/>
  <c r="Q856" i="6"/>
  <c r="R856" i="6"/>
  <c r="S856" i="6"/>
  <c r="T856" i="6"/>
  <c r="U856" i="6"/>
  <c r="V856" i="6" s="1"/>
  <c r="M857" i="6"/>
  <c r="N857" i="6"/>
  <c r="O857" i="6"/>
  <c r="P857" i="6"/>
  <c r="R857" i="6"/>
  <c r="T857" i="6"/>
  <c r="Q857" i="6" s="1"/>
  <c r="U857" i="6"/>
  <c r="S857" i="6" s="1"/>
  <c r="M858" i="6"/>
  <c r="N858" i="6"/>
  <c r="O858" i="6"/>
  <c r="P858" i="6"/>
  <c r="R858" i="6"/>
  <c r="S858" i="6"/>
  <c r="T858" i="6"/>
  <c r="Q858" i="6" s="1"/>
  <c r="U858" i="6"/>
  <c r="V858" i="6" s="1"/>
  <c r="M859" i="6"/>
  <c r="N859" i="6"/>
  <c r="O859" i="6"/>
  <c r="P859" i="6"/>
  <c r="Q859" i="6"/>
  <c r="R859" i="6"/>
  <c r="S859" i="6"/>
  <c r="T859" i="6"/>
  <c r="U859" i="6"/>
  <c r="V859" i="6"/>
  <c r="M860" i="6"/>
  <c r="N860" i="6"/>
  <c r="O860" i="6"/>
  <c r="P860" i="6"/>
  <c r="R860" i="6"/>
  <c r="T860" i="6"/>
  <c r="Q860" i="6" s="1"/>
  <c r="U860" i="6"/>
  <c r="S860" i="6" s="1"/>
  <c r="V860" i="6"/>
  <c r="M861" i="6"/>
  <c r="N861" i="6"/>
  <c r="O861" i="6"/>
  <c r="P861" i="6"/>
  <c r="Q861" i="6"/>
  <c r="R861" i="6"/>
  <c r="S861" i="6"/>
  <c r="T861" i="6"/>
  <c r="U861" i="6"/>
  <c r="V861" i="6"/>
  <c r="M862" i="6"/>
  <c r="N862" i="6"/>
  <c r="O862" i="6"/>
  <c r="P862" i="6"/>
  <c r="Q862" i="6"/>
  <c r="R862" i="6"/>
  <c r="T862" i="6"/>
  <c r="U862" i="6"/>
  <c r="S862" i="6" s="1"/>
  <c r="V862" i="6"/>
  <c r="M863" i="6"/>
  <c r="N863" i="6"/>
  <c r="O863" i="6"/>
  <c r="P863" i="6"/>
  <c r="R863" i="6"/>
  <c r="S863" i="6"/>
  <c r="T863" i="6"/>
  <c r="Q863" i="6" s="1"/>
  <c r="U863" i="6"/>
  <c r="V863" i="6" s="1"/>
  <c r="M864" i="6"/>
  <c r="N864" i="6"/>
  <c r="O864" i="6"/>
  <c r="P864" i="6"/>
  <c r="Q864" i="6"/>
  <c r="R864" i="6"/>
  <c r="S864" i="6"/>
  <c r="T864" i="6"/>
  <c r="U864" i="6"/>
  <c r="V864" i="6" s="1"/>
  <c r="M865" i="6"/>
  <c r="N865" i="6"/>
  <c r="O865" i="6"/>
  <c r="P865" i="6"/>
  <c r="R865" i="6"/>
  <c r="T865" i="6"/>
  <c r="Q865" i="6" s="1"/>
  <c r="U865" i="6"/>
  <c r="S865" i="6" s="1"/>
  <c r="M866" i="6"/>
  <c r="N866" i="6"/>
  <c r="O866" i="6"/>
  <c r="P866" i="6"/>
  <c r="R866" i="6"/>
  <c r="S866" i="6"/>
  <c r="T866" i="6"/>
  <c r="Q866" i="6" s="1"/>
  <c r="U866" i="6"/>
  <c r="V866" i="6" s="1"/>
  <c r="M867" i="6"/>
  <c r="N867" i="6"/>
  <c r="O867" i="6"/>
  <c r="P867" i="6"/>
  <c r="Q867" i="6"/>
  <c r="R867" i="6"/>
  <c r="S867" i="6"/>
  <c r="T867" i="6"/>
  <c r="U867" i="6"/>
  <c r="V867" i="6"/>
  <c r="M868" i="6"/>
  <c r="N868" i="6"/>
  <c r="O868" i="6"/>
  <c r="P868" i="6"/>
  <c r="R868" i="6"/>
  <c r="T868" i="6"/>
  <c r="Q868" i="6" s="1"/>
  <c r="U868" i="6"/>
  <c r="S868" i="6" s="1"/>
  <c r="V868" i="6"/>
  <c r="M869" i="6"/>
  <c r="N869" i="6"/>
  <c r="O869" i="6"/>
  <c r="P869" i="6"/>
  <c r="Q869" i="6"/>
  <c r="R869" i="6"/>
  <c r="S869" i="6"/>
  <c r="T869" i="6"/>
  <c r="U869" i="6"/>
  <c r="V869" i="6"/>
  <c r="M870" i="6"/>
  <c r="N870" i="6"/>
  <c r="O870" i="6"/>
  <c r="P870" i="6"/>
  <c r="Q870" i="6"/>
  <c r="R870" i="6"/>
  <c r="T870" i="6"/>
  <c r="U870" i="6"/>
  <c r="S870" i="6" s="1"/>
  <c r="V870" i="6"/>
  <c r="M871" i="6"/>
  <c r="N871" i="6"/>
  <c r="O871" i="6"/>
  <c r="P871" i="6"/>
  <c r="R871" i="6"/>
  <c r="S871" i="6"/>
  <c r="T871" i="6"/>
  <c r="Q871" i="6" s="1"/>
  <c r="U871" i="6"/>
  <c r="V871" i="6" s="1"/>
  <c r="M872" i="6"/>
  <c r="N872" i="6"/>
  <c r="O872" i="6"/>
  <c r="P872" i="6"/>
  <c r="Q872" i="6"/>
  <c r="R872" i="6"/>
  <c r="S872" i="6"/>
  <c r="T872" i="6"/>
  <c r="U872" i="6"/>
  <c r="V872" i="6" s="1"/>
  <c r="M873" i="6"/>
  <c r="N873" i="6"/>
  <c r="O873" i="6"/>
  <c r="P873" i="6"/>
  <c r="R873" i="6"/>
  <c r="T873" i="6"/>
  <c r="Q873" i="6" s="1"/>
  <c r="U873" i="6"/>
  <c r="S873" i="6" s="1"/>
  <c r="M874" i="6"/>
  <c r="N874" i="6"/>
  <c r="O874" i="6"/>
  <c r="P874" i="6"/>
  <c r="R874" i="6"/>
  <c r="S874" i="6"/>
  <c r="T874" i="6"/>
  <c r="Q874" i="6" s="1"/>
  <c r="U874" i="6"/>
  <c r="V874" i="6" s="1"/>
  <c r="M875" i="6"/>
  <c r="N875" i="6"/>
  <c r="O875" i="6"/>
  <c r="P875" i="6"/>
  <c r="Q875" i="6"/>
  <c r="R875" i="6"/>
  <c r="S875" i="6"/>
  <c r="T875" i="6"/>
  <c r="U875" i="6"/>
  <c r="V875" i="6"/>
  <c r="M876" i="6"/>
  <c r="N876" i="6"/>
  <c r="O876" i="6"/>
  <c r="P876" i="6"/>
  <c r="R876" i="6"/>
  <c r="T876" i="6"/>
  <c r="Q876" i="6" s="1"/>
  <c r="U876" i="6"/>
  <c r="S876" i="6" s="1"/>
  <c r="V876" i="6"/>
  <c r="M877" i="6"/>
  <c r="N877" i="6"/>
  <c r="O877" i="6"/>
  <c r="P877" i="6"/>
  <c r="Q877" i="6"/>
  <c r="R877" i="6"/>
  <c r="S877" i="6"/>
  <c r="T877" i="6"/>
  <c r="U877" i="6"/>
  <c r="V877" i="6"/>
  <c r="M878" i="6"/>
  <c r="N878" i="6"/>
  <c r="O878" i="6"/>
  <c r="P878" i="6"/>
  <c r="Q878" i="6"/>
  <c r="R878" i="6"/>
  <c r="T878" i="6"/>
  <c r="U878" i="6"/>
  <c r="S878" i="6" s="1"/>
  <c r="V878" i="6"/>
  <c r="M879" i="6"/>
  <c r="N879" i="6"/>
  <c r="O879" i="6"/>
  <c r="P879" i="6"/>
  <c r="R879" i="6"/>
  <c r="S879" i="6"/>
  <c r="T879" i="6"/>
  <c r="Q879" i="6" s="1"/>
  <c r="U879" i="6"/>
  <c r="V879" i="6" s="1"/>
  <c r="M880" i="6"/>
  <c r="N880" i="6"/>
  <c r="O880" i="6"/>
  <c r="P880" i="6"/>
  <c r="Q880" i="6"/>
  <c r="R880" i="6"/>
  <c r="S880" i="6"/>
  <c r="T880" i="6"/>
  <c r="U880" i="6"/>
  <c r="V880" i="6" s="1"/>
  <c r="M881" i="6"/>
  <c r="N881" i="6"/>
  <c r="O881" i="6"/>
  <c r="P881" i="6"/>
  <c r="R881" i="6"/>
  <c r="T881" i="6"/>
  <c r="Q881" i="6" s="1"/>
  <c r="U881" i="6"/>
  <c r="S881" i="6" s="1"/>
  <c r="M882" i="6"/>
  <c r="N882" i="6"/>
  <c r="O882" i="6"/>
  <c r="P882" i="6"/>
  <c r="R882" i="6"/>
  <c r="S882" i="6"/>
  <c r="T882" i="6"/>
  <c r="Q882" i="6" s="1"/>
  <c r="U882" i="6"/>
  <c r="V882" i="6" s="1"/>
  <c r="M883" i="6"/>
  <c r="N883" i="6"/>
  <c r="O883" i="6"/>
  <c r="P883" i="6"/>
  <c r="Q883" i="6"/>
  <c r="R883" i="6"/>
  <c r="S883" i="6"/>
  <c r="T883" i="6"/>
  <c r="U883" i="6"/>
  <c r="V883" i="6"/>
  <c r="M884" i="6"/>
  <c r="N884" i="6"/>
  <c r="O884" i="6"/>
  <c r="P884" i="6"/>
  <c r="R884" i="6"/>
  <c r="T884" i="6"/>
  <c r="Q884" i="6" s="1"/>
  <c r="U884" i="6"/>
  <c r="S884" i="6" s="1"/>
  <c r="V884" i="6"/>
  <c r="M885" i="6"/>
  <c r="N885" i="6"/>
  <c r="O885" i="6"/>
  <c r="P885" i="6"/>
  <c r="Q885" i="6"/>
  <c r="R885" i="6"/>
  <c r="S885" i="6"/>
  <c r="T885" i="6"/>
  <c r="U885" i="6"/>
  <c r="V885" i="6"/>
  <c r="M886" i="6"/>
  <c r="N886" i="6"/>
  <c r="O886" i="6"/>
  <c r="P886" i="6"/>
  <c r="Q886" i="6"/>
  <c r="R886" i="6"/>
  <c r="T886" i="6"/>
  <c r="U886" i="6"/>
  <c r="S886" i="6" s="1"/>
  <c r="V886" i="6"/>
  <c r="M887" i="6"/>
  <c r="N887" i="6"/>
  <c r="O887" i="6"/>
  <c r="P887" i="6"/>
  <c r="R887" i="6"/>
  <c r="S887" i="6"/>
  <c r="T887" i="6"/>
  <c r="Q887" i="6" s="1"/>
  <c r="U887" i="6"/>
  <c r="V887" i="6" s="1"/>
  <c r="M888" i="6"/>
  <c r="N888" i="6"/>
  <c r="O888" i="6"/>
  <c r="P888" i="6"/>
  <c r="Q888" i="6"/>
  <c r="R888" i="6"/>
  <c r="S888" i="6"/>
  <c r="T888" i="6"/>
  <c r="U888" i="6"/>
  <c r="V888" i="6" s="1"/>
  <c r="M889" i="6"/>
  <c r="N889" i="6"/>
  <c r="O889" i="6"/>
  <c r="P889" i="6"/>
  <c r="R889" i="6"/>
  <c r="T889" i="6"/>
  <c r="Q889" i="6" s="1"/>
  <c r="U889" i="6"/>
  <c r="S889" i="6" s="1"/>
  <c r="M890" i="6"/>
  <c r="N890" i="6"/>
  <c r="O890" i="6"/>
  <c r="P890" i="6"/>
  <c r="R890" i="6"/>
  <c r="S890" i="6"/>
  <c r="T890" i="6"/>
  <c r="Q890" i="6" s="1"/>
  <c r="U890" i="6"/>
  <c r="V890" i="6" s="1"/>
  <c r="M891" i="6"/>
  <c r="N891" i="6"/>
  <c r="O891" i="6"/>
  <c r="P891" i="6"/>
  <c r="Q891" i="6"/>
  <c r="R891" i="6"/>
  <c r="S891" i="6"/>
  <c r="T891" i="6"/>
  <c r="U891" i="6"/>
  <c r="V891" i="6"/>
  <c r="M892" i="6"/>
  <c r="N892" i="6"/>
  <c r="O892" i="6"/>
  <c r="P892" i="6"/>
  <c r="R892" i="6"/>
  <c r="T892" i="6"/>
  <c r="Q892" i="6" s="1"/>
  <c r="U892" i="6"/>
  <c r="S892" i="6" s="1"/>
  <c r="V892" i="6"/>
  <c r="M893" i="6"/>
  <c r="N893" i="6"/>
  <c r="O893" i="6"/>
  <c r="P893" i="6"/>
  <c r="Q893" i="6"/>
  <c r="R893" i="6"/>
  <c r="S893" i="6"/>
  <c r="T893" i="6"/>
  <c r="U893" i="6"/>
  <c r="V893" i="6"/>
  <c r="M894" i="6"/>
  <c r="N894" i="6"/>
  <c r="O894" i="6"/>
  <c r="P894" i="6"/>
  <c r="Q894" i="6"/>
  <c r="R894" i="6"/>
  <c r="T894" i="6"/>
  <c r="U894" i="6"/>
  <c r="S894" i="6" s="1"/>
  <c r="V894" i="6"/>
  <c r="M895" i="6"/>
  <c r="N895" i="6"/>
  <c r="O895" i="6"/>
  <c r="P895" i="6"/>
  <c r="R895" i="6"/>
  <c r="S895" i="6"/>
  <c r="T895" i="6"/>
  <c r="Q895" i="6" s="1"/>
  <c r="U895" i="6"/>
  <c r="V895" i="6" s="1"/>
  <c r="M896" i="6"/>
  <c r="N896" i="6"/>
  <c r="O896" i="6"/>
  <c r="P896" i="6"/>
  <c r="Q896" i="6"/>
  <c r="R896" i="6"/>
  <c r="S896" i="6"/>
  <c r="T896" i="6"/>
  <c r="U896" i="6"/>
  <c r="V896" i="6" s="1"/>
  <c r="M897" i="6"/>
  <c r="N897" i="6"/>
  <c r="O897" i="6"/>
  <c r="P897" i="6"/>
  <c r="R897" i="6"/>
  <c r="T897" i="6"/>
  <c r="Q897" i="6" s="1"/>
  <c r="U897" i="6"/>
  <c r="S897" i="6" s="1"/>
  <c r="M898" i="6"/>
  <c r="N898" i="6"/>
  <c r="O898" i="6"/>
  <c r="P898" i="6"/>
  <c r="R898" i="6"/>
  <c r="S898" i="6"/>
  <c r="T898" i="6"/>
  <c r="Q898" i="6" s="1"/>
  <c r="U898" i="6"/>
  <c r="V898" i="6" s="1"/>
  <c r="M899" i="6"/>
  <c r="N899" i="6"/>
  <c r="O899" i="6"/>
  <c r="P899" i="6"/>
  <c r="Q899" i="6"/>
  <c r="R899" i="6"/>
  <c r="S899" i="6"/>
  <c r="T899" i="6"/>
  <c r="U899" i="6"/>
  <c r="V899" i="6"/>
  <c r="M900" i="6"/>
  <c r="N900" i="6"/>
  <c r="O900" i="6"/>
  <c r="P900" i="6"/>
  <c r="R900" i="6"/>
  <c r="T900" i="6"/>
  <c r="Q900" i="6" s="1"/>
  <c r="U900" i="6"/>
  <c r="S900" i="6" s="1"/>
  <c r="V900" i="6"/>
  <c r="M901" i="6"/>
  <c r="N901" i="6"/>
  <c r="O901" i="6"/>
  <c r="P901" i="6"/>
  <c r="Q901" i="6"/>
  <c r="R901" i="6"/>
  <c r="S901" i="6"/>
  <c r="T901" i="6"/>
  <c r="U901" i="6"/>
  <c r="V901" i="6"/>
  <c r="M902" i="6"/>
  <c r="N902" i="6"/>
  <c r="O902" i="6"/>
  <c r="P902" i="6"/>
  <c r="Q902" i="6"/>
  <c r="R902" i="6"/>
  <c r="T902" i="6"/>
  <c r="U902" i="6"/>
  <c r="S902" i="6" s="1"/>
  <c r="V902" i="6"/>
  <c r="M903" i="6"/>
  <c r="N903" i="6"/>
  <c r="O903" i="6"/>
  <c r="P903" i="6"/>
  <c r="R903" i="6"/>
  <c r="S903" i="6"/>
  <c r="T903" i="6"/>
  <c r="Q903" i="6" s="1"/>
  <c r="U903" i="6"/>
  <c r="V903" i="6" s="1"/>
  <c r="M904" i="6"/>
  <c r="N904" i="6"/>
  <c r="O904" i="6"/>
  <c r="P904" i="6"/>
  <c r="Q904" i="6"/>
  <c r="R904" i="6"/>
  <c r="S904" i="6"/>
  <c r="T904" i="6"/>
  <c r="U904" i="6"/>
  <c r="V904" i="6" s="1"/>
  <c r="M905" i="6"/>
  <c r="N905" i="6"/>
  <c r="O905" i="6"/>
  <c r="P905" i="6"/>
  <c r="R905" i="6"/>
  <c r="T905" i="6"/>
  <c r="Q905" i="6" s="1"/>
  <c r="U905" i="6"/>
  <c r="M906" i="6"/>
  <c r="N906" i="6"/>
  <c r="O906" i="6"/>
  <c r="P906" i="6"/>
  <c r="R906" i="6"/>
  <c r="S906" i="6"/>
  <c r="T906" i="6"/>
  <c r="Q906" i="6" s="1"/>
  <c r="U906" i="6"/>
  <c r="V906" i="6" s="1"/>
  <c r="M907" i="6"/>
  <c r="N907" i="6"/>
  <c r="O907" i="6"/>
  <c r="P907" i="6"/>
  <c r="Q907" i="6"/>
  <c r="R907" i="6"/>
  <c r="T907" i="6"/>
  <c r="U907" i="6"/>
  <c r="S907" i="6" s="1"/>
  <c r="V907" i="6"/>
  <c r="M908" i="6"/>
  <c r="N908" i="6"/>
  <c r="O908" i="6"/>
  <c r="P908" i="6"/>
  <c r="R908" i="6"/>
  <c r="T908" i="6"/>
  <c r="Q908" i="6" s="1"/>
  <c r="U908" i="6"/>
  <c r="S908" i="6" s="1"/>
  <c r="V908" i="6"/>
  <c r="M909" i="6"/>
  <c r="N909" i="6"/>
  <c r="O909" i="6"/>
  <c r="P909" i="6"/>
  <c r="Q909" i="6"/>
  <c r="R909" i="6"/>
  <c r="S909" i="6"/>
  <c r="T909" i="6"/>
  <c r="U909" i="6"/>
  <c r="V909" i="6"/>
  <c r="M910" i="6"/>
  <c r="N910" i="6"/>
  <c r="O910" i="6"/>
  <c r="P910" i="6"/>
  <c r="Q910" i="6"/>
  <c r="R910" i="6"/>
  <c r="T910" i="6"/>
  <c r="U910" i="6"/>
  <c r="S910" i="6" s="1"/>
  <c r="V910" i="6"/>
  <c r="M911" i="6"/>
  <c r="N911" i="6"/>
  <c r="O911" i="6"/>
  <c r="P911" i="6"/>
  <c r="R911" i="6"/>
  <c r="T911" i="6"/>
  <c r="Q911" i="6" s="1"/>
  <c r="U911" i="6"/>
  <c r="V911" i="6" s="1"/>
  <c r="M912" i="6"/>
  <c r="N912" i="6"/>
  <c r="O912" i="6"/>
  <c r="P912" i="6"/>
  <c r="Q912" i="6"/>
  <c r="R912" i="6"/>
  <c r="S912" i="6"/>
  <c r="T912" i="6"/>
  <c r="U912" i="6"/>
  <c r="V912" i="6" s="1"/>
  <c r="M913" i="6"/>
  <c r="N913" i="6"/>
  <c r="O913" i="6"/>
  <c r="P913" i="6"/>
  <c r="R913" i="6"/>
  <c r="T913" i="6"/>
  <c r="Q913" i="6" s="1"/>
  <c r="U913" i="6"/>
  <c r="S913" i="6" s="1"/>
  <c r="M914" i="6"/>
  <c r="N914" i="6"/>
  <c r="O914" i="6"/>
  <c r="P914" i="6"/>
  <c r="R914" i="6"/>
  <c r="S914" i="6"/>
  <c r="T914" i="6"/>
  <c r="Q914" i="6" s="1"/>
  <c r="U914" i="6"/>
  <c r="V914" i="6" s="1"/>
  <c r="M915" i="6"/>
  <c r="N915" i="6"/>
  <c r="O915" i="6"/>
  <c r="P915" i="6"/>
  <c r="Q915" i="6"/>
  <c r="R915" i="6"/>
  <c r="T915" i="6"/>
  <c r="U915" i="6"/>
  <c r="S915" i="6" s="1"/>
  <c r="V915" i="6"/>
  <c r="M916" i="6"/>
  <c r="N916" i="6"/>
  <c r="O916" i="6"/>
  <c r="P916" i="6"/>
  <c r="R916" i="6"/>
  <c r="T916" i="6"/>
  <c r="Q916" i="6" s="1"/>
  <c r="U916" i="6"/>
  <c r="S916" i="6" s="1"/>
  <c r="M917" i="6"/>
  <c r="N917" i="6"/>
  <c r="O917" i="6"/>
  <c r="P917" i="6"/>
  <c r="Q917" i="6"/>
  <c r="R917" i="6"/>
  <c r="S917" i="6"/>
  <c r="T917" i="6"/>
  <c r="U917" i="6"/>
  <c r="V917" i="6"/>
  <c r="M918" i="6"/>
  <c r="N918" i="6"/>
  <c r="O918" i="6"/>
  <c r="P918" i="6"/>
  <c r="Q918" i="6"/>
  <c r="R918" i="6"/>
  <c r="T918" i="6"/>
  <c r="U918" i="6"/>
  <c r="S918" i="6" s="1"/>
  <c r="V918" i="6"/>
  <c r="M919" i="6"/>
  <c r="N919" i="6"/>
  <c r="O919" i="6"/>
  <c r="P919" i="6"/>
  <c r="R919" i="6"/>
  <c r="T919" i="6"/>
  <c r="Q919" i="6" s="1"/>
  <c r="U919" i="6"/>
  <c r="S919" i="6" s="1"/>
  <c r="V919" i="6"/>
  <c r="M920" i="6"/>
  <c r="N920" i="6"/>
  <c r="O920" i="6"/>
  <c r="P920" i="6"/>
  <c r="Q920" i="6"/>
  <c r="R920" i="6"/>
  <c r="S920" i="6"/>
  <c r="T920" i="6"/>
  <c r="U920" i="6"/>
  <c r="V920" i="6" s="1"/>
  <c r="M921" i="6"/>
  <c r="N921" i="6"/>
  <c r="O921" i="6"/>
  <c r="P921" i="6"/>
  <c r="R921" i="6"/>
  <c r="T921" i="6"/>
  <c r="Q921" i="6" s="1"/>
  <c r="U921" i="6"/>
  <c r="S921" i="6" s="1"/>
  <c r="M922" i="6"/>
  <c r="N922" i="6"/>
  <c r="O922" i="6"/>
  <c r="P922" i="6"/>
  <c r="Q922" i="6"/>
  <c r="R922" i="6"/>
  <c r="S922" i="6"/>
  <c r="T922" i="6"/>
  <c r="U922" i="6"/>
  <c r="V922" i="6" s="1"/>
  <c r="M923" i="6"/>
  <c r="N923" i="6"/>
  <c r="O923" i="6"/>
  <c r="P923" i="6"/>
  <c r="Q923" i="6"/>
  <c r="R923" i="6"/>
  <c r="T923" i="6"/>
  <c r="U923" i="6"/>
  <c r="S923" i="6" s="1"/>
  <c r="V923" i="6"/>
  <c r="M924" i="6"/>
  <c r="N924" i="6"/>
  <c r="O924" i="6"/>
  <c r="P924" i="6"/>
  <c r="R924" i="6"/>
  <c r="T924" i="6"/>
  <c r="Q924" i="6" s="1"/>
  <c r="U924" i="6"/>
  <c r="V924" i="6" s="1"/>
  <c r="M925" i="6"/>
  <c r="N925" i="6"/>
  <c r="O925" i="6"/>
  <c r="P925" i="6"/>
  <c r="R925" i="6"/>
  <c r="S925" i="6"/>
  <c r="T925" i="6"/>
  <c r="Q925" i="6" s="1"/>
  <c r="U925" i="6"/>
  <c r="V925" i="6"/>
  <c r="M926" i="6"/>
  <c r="N926" i="6"/>
  <c r="O926" i="6"/>
  <c r="P926" i="6"/>
  <c r="Q926" i="6"/>
  <c r="R926" i="6"/>
  <c r="S926" i="6"/>
  <c r="T926" i="6"/>
  <c r="U926" i="6"/>
  <c r="V926" i="6"/>
  <c r="M927" i="6"/>
  <c r="N927" i="6"/>
  <c r="O927" i="6"/>
  <c r="P927" i="6"/>
  <c r="R927" i="6"/>
  <c r="T927" i="6"/>
  <c r="Q927" i="6" s="1"/>
  <c r="U927" i="6"/>
  <c r="S927" i="6" s="1"/>
  <c r="V927" i="6"/>
  <c r="M928" i="6"/>
  <c r="N928" i="6"/>
  <c r="O928" i="6"/>
  <c r="P928" i="6"/>
  <c r="Q928" i="6"/>
  <c r="R928" i="6"/>
  <c r="T928" i="6"/>
  <c r="U928" i="6"/>
  <c r="V928" i="6" s="1"/>
  <c r="M929" i="6"/>
  <c r="N929" i="6"/>
  <c r="O929" i="6"/>
  <c r="P929" i="6"/>
  <c r="R929" i="6"/>
  <c r="S929" i="6"/>
  <c r="T929" i="6"/>
  <c r="Q929" i="6" s="1"/>
  <c r="U929" i="6"/>
  <c r="V929" i="6" s="1"/>
  <c r="M930" i="6"/>
  <c r="N930" i="6"/>
  <c r="O930" i="6"/>
  <c r="P930" i="6"/>
  <c r="Q930" i="6"/>
  <c r="R930" i="6"/>
  <c r="S930" i="6"/>
  <c r="T930" i="6"/>
  <c r="U930" i="6"/>
  <c r="V930" i="6"/>
  <c r="M931" i="6"/>
  <c r="N931" i="6"/>
  <c r="O931" i="6"/>
  <c r="P931" i="6"/>
  <c r="R931" i="6"/>
  <c r="T931" i="6"/>
  <c r="Q931" i="6" s="1"/>
  <c r="U931" i="6"/>
  <c r="V931" i="6" s="1"/>
  <c r="M932" i="6"/>
  <c r="N932" i="6"/>
  <c r="O932" i="6"/>
  <c r="P932" i="6"/>
  <c r="R932" i="6"/>
  <c r="S932" i="6"/>
  <c r="T932" i="6"/>
  <c r="Q932" i="6" s="1"/>
  <c r="U932" i="6"/>
  <c r="V932" i="6" s="1"/>
  <c r="M933" i="6"/>
  <c r="N933" i="6"/>
  <c r="O933" i="6"/>
  <c r="P933" i="6"/>
  <c r="Q933" i="6"/>
  <c r="R933" i="6"/>
  <c r="T933" i="6"/>
  <c r="U933" i="6"/>
  <c r="S933" i="6" s="1"/>
  <c r="M934" i="6"/>
  <c r="N934" i="6"/>
  <c r="O934" i="6"/>
  <c r="P934" i="6"/>
  <c r="R934" i="6"/>
  <c r="T934" i="6"/>
  <c r="Q934" i="6" s="1"/>
  <c r="U934" i="6"/>
  <c r="V934" i="6" s="1"/>
  <c r="M935" i="6"/>
  <c r="N935" i="6"/>
  <c r="O935" i="6"/>
  <c r="P935" i="6"/>
  <c r="Q935" i="6"/>
  <c r="R935" i="6"/>
  <c r="S935" i="6"/>
  <c r="T935" i="6"/>
  <c r="U935" i="6"/>
  <c r="V935" i="6" s="1"/>
  <c r="M936" i="6"/>
  <c r="N936" i="6"/>
  <c r="O936" i="6"/>
  <c r="P936" i="6"/>
  <c r="R936" i="6"/>
  <c r="T936" i="6"/>
  <c r="Q936" i="6" s="1"/>
  <c r="U936" i="6"/>
  <c r="S936" i="6" s="1"/>
  <c r="V936" i="6"/>
  <c r="M937" i="6"/>
  <c r="N937" i="6"/>
  <c r="O937" i="6"/>
  <c r="P937" i="6"/>
  <c r="R937" i="6"/>
  <c r="S937" i="6"/>
  <c r="T937" i="6"/>
  <c r="Q937" i="6" s="1"/>
  <c r="U937" i="6"/>
  <c r="V937" i="6" s="1"/>
  <c r="M938" i="6"/>
  <c r="N938" i="6"/>
  <c r="O938" i="6"/>
  <c r="P938" i="6"/>
  <c r="Q938" i="6"/>
  <c r="R938" i="6"/>
  <c r="S938" i="6"/>
  <c r="T938" i="6"/>
  <c r="U938" i="6"/>
  <c r="V938" i="6"/>
  <c r="M939" i="6"/>
  <c r="N939" i="6"/>
  <c r="O939" i="6"/>
  <c r="P939" i="6"/>
  <c r="R939" i="6"/>
  <c r="T939" i="6"/>
  <c r="Q939" i="6" s="1"/>
  <c r="U939" i="6"/>
  <c r="V939" i="6" s="1"/>
  <c r="M940" i="6"/>
  <c r="N940" i="6"/>
  <c r="O940" i="6"/>
  <c r="P940" i="6"/>
  <c r="R940" i="6"/>
  <c r="S940" i="6"/>
  <c r="T940" i="6"/>
  <c r="Q940" i="6" s="1"/>
  <c r="U940" i="6"/>
  <c r="V940" i="6" s="1"/>
  <c r="M941" i="6"/>
  <c r="N941" i="6"/>
  <c r="O941" i="6"/>
  <c r="P941" i="6"/>
  <c r="Q941" i="6"/>
  <c r="R941" i="6"/>
  <c r="T941" i="6"/>
  <c r="U941" i="6"/>
  <c r="S941" i="6" s="1"/>
  <c r="M942" i="6"/>
  <c r="N942" i="6"/>
  <c r="O942" i="6"/>
  <c r="P942" i="6"/>
  <c r="R942" i="6"/>
  <c r="T942" i="6"/>
  <c r="Q942" i="6" s="1"/>
  <c r="U942" i="6"/>
  <c r="V942" i="6" s="1"/>
  <c r="M943" i="6"/>
  <c r="N943" i="6"/>
  <c r="O943" i="6"/>
  <c r="P943" i="6"/>
  <c r="Q943" i="6"/>
  <c r="R943" i="6"/>
  <c r="S943" i="6"/>
  <c r="T943" i="6"/>
  <c r="U943" i="6"/>
  <c r="V943" i="6" s="1"/>
  <c r="M944" i="6"/>
  <c r="N944" i="6"/>
  <c r="O944" i="6"/>
  <c r="P944" i="6"/>
  <c r="R944" i="6"/>
  <c r="T944" i="6"/>
  <c r="Q944" i="6" s="1"/>
  <c r="U944" i="6"/>
  <c r="S944" i="6" s="1"/>
  <c r="V944" i="6"/>
  <c r="M945" i="6"/>
  <c r="N945" i="6"/>
  <c r="O945" i="6"/>
  <c r="P945" i="6"/>
  <c r="R945" i="6"/>
  <c r="S945" i="6"/>
  <c r="T945" i="6"/>
  <c r="Q945" i="6" s="1"/>
  <c r="U945" i="6"/>
  <c r="V945" i="6" s="1"/>
  <c r="M946" i="6"/>
  <c r="N946" i="6"/>
  <c r="O946" i="6"/>
  <c r="P946" i="6"/>
  <c r="Q946" i="6"/>
  <c r="R946" i="6"/>
  <c r="S946" i="6"/>
  <c r="T946" i="6"/>
  <c r="U946" i="6"/>
  <c r="V946" i="6"/>
  <c r="M947" i="6"/>
  <c r="N947" i="6"/>
  <c r="O947" i="6"/>
  <c r="P947" i="6"/>
  <c r="R947" i="6"/>
  <c r="T947" i="6"/>
  <c r="Q947" i="6" s="1"/>
  <c r="U947" i="6"/>
  <c r="V947" i="6" s="1"/>
  <c r="M948" i="6"/>
  <c r="N948" i="6"/>
  <c r="O948" i="6"/>
  <c r="P948" i="6"/>
  <c r="R948" i="6"/>
  <c r="S948" i="6"/>
  <c r="T948" i="6"/>
  <c r="Q948" i="6" s="1"/>
  <c r="U948" i="6"/>
  <c r="V948" i="6" s="1"/>
  <c r="M949" i="6"/>
  <c r="N949" i="6"/>
  <c r="O949" i="6"/>
  <c r="P949" i="6"/>
  <c r="Q949" i="6"/>
  <c r="R949" i="6"/>
  <c r="T949" i="6"/>
  <c r="U949" i="6"/>
  <c r="S949" i="6" s="1"/>
  <c r="M950" i="6"/>
  <c r="N950" i="6"/>
  <c r="O950" i="6"/>
  <c r="P950" i="6"/>
  <c r="R950" i="6"/>
  <c r="T950" i="6"/>
  <c r="Q950" i="6" s="1"/>
  <c r="U950" i="6"/>
  <c r="V950" i="6" s="1"/>
  <c r="M951" i="6"/>
  <c r="N951" i="6"/>
  <c r="O951" i="6"/>
  <c r="P951" i="6"/>
  <c r="Q951" i="6"/>
  <c r="R951" i="6"/>
  <c r="S951" i="6"/>
  <c r="T951" i="6"/>
  <c r="U951" i="6"/>
  <c r="V951" i="6" s="1"/>
  <c r="M952" i="6"/>
  <c r="N952" i="6"/>
  <c r="O952" i="6"/>
  <c r="P952" i="6"/>
  <c r="R952" i="6"/>
  <c r="T952" i="6"/>
  <c r="Q952" i="6" s="1"/>
  <c r="U952" i="6"/>
  <c r="S952" i="6" s="1"/>
  <c r="V952" i="6"/>
  <c r="M953" i="6"/>
  <c r="N953" i="6"/>
  <c r="O953" i="6"/>
  <c r="P953" i="6"/>
  <c r="R953" i="6"/>
  <c r="S953" i="6"/>
  <c r="T953" i="6"/>
  <c r="Q953" i="6" s="1"/>
  <c r="U953" i="6"/>
  <c r="V953" i="6" s="1"/>
  <c r="M954" i="6"/>
  <c r="N954" i="6"/>
  <c r="O954" i="6"/>
  <c r="P954" i="6"/>
  <c r="Q954" i="6"/>
  <c r="R954" i="6"/>
  <c r="S954" i="6"/>
  <c r="T954" i="6"/>
  <c r="U954" i="6"/>
  <c r="V954" i="6"/>
  <c r="M955" i="6"/>
  <c r="N955" i="6"/>
  <c r="O955" i="6"/>
  <c r="P955" i="6"/>
  <c r="R955" i="6"/>
  <c r="T955" i="6"/>
  <c r="Q955" i="6" s="1"/>
  <c r="U955" i="6"/>
  <c r="V955" i="6" s="1"/>
  <c r="M956" i="6"/>
  <c r="N956" i="6"/>
  <c r="O956" i="6"/>
  <c r="P956" i="6"/>
  <c r="R956" i="6"/>
  <c r="S956" i="6"/>
  <c r="T956" i="6"/>
  <c r="Q956" i="6" s="1"/>
  <c r="U956" i="6"/>
  <c r="V956" i="6" s="1"/>
  <c r="M957" i="6"/>
  <c r="N957" i="6"/>
  <c r="O957" i="6"/>
  <c r="P957" i="6"/>
  <c r="Q957" i="6"/>
  <c r="R957" i="6"/>
  <c r="T957" i="6"/>
  <c r="U957" i="6"/>
  <c r="S957" i="6" s="1"/>
  <c r="M958" i="6"/>
  <c r="N958" i="6"/>
  <c r="O958" i="6"/>
  <c r="P958" i="6"/>
  <c r="R958" i="6"/>
  <c r="T958" i="6"/>
  <c r="Q958" i="6" s="1"/>
  <c r="U958" i="6"/>
  <c r="V958" i="6" s="1"/>
  <c r="M959" i="6"/>
  <c r="N959" i="6"/>
  <c r="O959" i="6"/>
  <c r="P959" i="6"/>
  <c r="Q959" i="6"/>
  <c r="R959" i="6"/>
  <c r="S959" i="6"/>
  <c r="T959" i="6"/>
  <c r="U959" i="6"/>
  <c r="V959" i="6"/>
  <c r="M960" i="6"/>
  <c r="N960" i="6"/>
  <c r="O960" i="6"/>
  <c r="P960" i="6"/>
  <c r="R960" i="6"/>
  <c r="S960" i="6"/>
  <c r="T960" i="6"/>
  <c r="Q960" i="6" s="1"/>
  <c r="U960" i="6"/>
  <c r="V960" i="6"/>
  <c r="M961" i="6"/>
  <c r="N961" i="6"/>
  <c r="O961" i="6"/>
  <c r="P961" i="6"/>
  <c r="R961" i="6"/>
  <c r="S961" i="6"/>
  <c r="T961" i="6"/>
  <c r="Q961" i="6" s="1"/>
  <c r="U961" i="6"/>
  <c r="V961" i="6" s="1"/>
  <c r="M962" i="6"/>
  <c r="N962" i="6"/>
  <c r="O962" i="6"/>
  <c r="P962" i="6"/>
  <c r="Q962" i="6"/>
  <c r="R962" i="6"/>
  <c r="T962" i="6"/>
  <c r="U962" i="6"/>
  <c r="S962" i="6" s="1"/>
  <c r="V962" i="6"/>
  <c r="M963" i="6"/>
  <c r="N963" i="6"/>
  <c r="O963" i="6"/>
  <c r="P963" i="6"/>
  <c r="R963" i="6"/>
  <c r="T963" i="6"/>
  <c r="Q963" i="6" s="1"/>
  <c r="U963" i="6"/>
  <c r="V963" i="6" s="1"/>
  <c r="M964" i="6"/>
  <c r="N964" i="6"/>
  <c r="O964" i="6"/>
  <c r="P964" i="6"/>
  <c r="R964" i="6"/>
  <c r="S964" i="6"/>
  <c r="T964" i="6"/>
  <c r="Q964" i="6" s="1"/>
  <c r="U964" i="6"/>
  <c r="V964" i="6" s="1"/>
  <c r="M965" i="6"/>
  <c r="N965" i="6"/>
  <c r="O965" i="6"/>
  <c r="P965" i="6"/>
  <c r="Q965" i="6"/>
  <c r="R965" i="6"/>
  <c r="T965" i="6"/>
  <c r="U965" i="6"/>
  <c r="S965" i="6" s="1"/>
  <c r="M966" i="6"/>
  <c r="N966" i="6"/>
  <c r="O966" i="6"/>
  <c r="P966" i="6"/>
  <c r="R966" i="6"/>
  <c r="T966" i="6"/>
  <c r="Q966" i="6" s="1"/>
  <c r="U966" i="6"/>
  <c r="V966" i="6" s="1"/>
  <c r="M967" i="6"/>
  <c r="N967" i="6"/>
  <c r="O967" i="6"/>
  <c r="P967" i="6"/>
  <c r="Q967" i="6"/>
  <c r="R967" i="6"/>
  <c r="S967" i="6"/>
  <c r="T967" i="6"/>
  <c r="U967" i="6"/>
  <c r="V967" i="6"/>
  <c r="M968" i="6"/>
  <c r="N968" i="6"/>
  <c r="O968" i="6"/>
  <c r="P968" i="6"/>
  <c r="R968" i="6"/>
  <c r="S968" i="6"/>
  <c r="T968" i="6"/>
  <c r="Q968" i="6" s="1"/>
  <c r="U968" i="6"/>
  <c r="V968" i="6"/>
  <c r="M969" i="6"/>
  <c r="N969" i="6"/>
  <c r="O969" i="6"/>
  <c r="P969" i="6"/>
  <c r="R969" i="6"/>
  <c r="S969" i="6"/>
  <c r="T969" i="6"/>
  <c r="Q969" i="6" s="1"/>
  <c r="U969" i="6"/>
  <c r="V969" i="6" s="1"/>
  <c r="M970" i="6"/>
  <c r="N970" i="6"/>
  <c r="O970" i="6"/>
  <c r="P970" i="6"/>
  <c r="Q970" i="6"/>
  <c r="R970" i="6"/>
  <c r="T970" i="6"/>
  <c r="U970" i="6"/>
  <c r="S970" i="6" s="1"/>
  <c r="M971" i="6"/>
  <c r="N971" i="6"/>
  <c r="O971" i="6"/>
  <c r="P971" i="6"/>
  <c r="R971" i="6"/>
  <c r="T971" i="6"/>
  <c r="Q971" i="6" s="1"/>
  <c r="U971" i="6"/>
  <c r="V971" i="6" s="1"/>
  <c r="M972" i="6"/>
  <c r="N972" i="6"/>
  <c r="O972" i="6"/>
  <c r="P972" i="6"/>
  <c r="R972" i="6"/>
  <c r="S972" i="6"/>
  <c r="T972" i="6"/>
  <c r="Q972" i="6" s="1"/>
  <c r="U972" i="6"/>
  <c r="V972" i="6" s="1"/>
  <c r="M973" i="6"/>
  <c r="N973" i="6"/>
  <c r="O973" i="6"/>
  <c r="P973" i="6"/>
  <c r="Q973" i="6"/>
  <c r="R973" i="6"/>
  <c r="T973" i="6"/>
  <c r="U973" i="6"/>
  <c r="S973" i="6" s="1"/>
  <c r="M974" i="6"/>
  <c r="N974" i="6"/>
  <c r="O974" i="6"/>
  <c r="P974" i="6"/>
  <c r="R974" i="6"/>
  <c r="T974" i="6"/>
  <c r="Q974" i="6" s="1"/>
  <c r="U974" i="6"/>
  <c r="V974" i="6" s="1"/>
  <c r="M975" i="6"/>
  <c r="N975" i="6"/>
  <c r="O975" i="6"/>
  <c r="P975" i="6"/>
  <c r="Q975" i="6"/>
  <c r="R975" i="6"/>
  <c r="S975" i="6"/>
  <c r="T975" i="6"/>
  <c r="U975" i="6"/>
  <c r="V975" i="6"/>
  <c r="M976" i="6"/>
  <c r="N976" i="6"/>
  <c r="O976" i="6"/>
  <c r="P976" i="6"/>
  <c r="R976" i="6"/>
  <c r="S976" i="6"/>
  <c r="T976" i="6"/>
  <c r="Q976" i="6" s="1"/>
  <c r="U976" i="6"/>
  <c r="V976" i="6"/>
  <c r="M977" i="6"/>
  <c r="N977" i="6"/>
  <c r="O977" i="6"/>
  <c r="P977" i="6"/>
  <c r="R977" i="6"/>
  <c r="S977" i="6"/>
  <c r="T977" i="6"/>
  <c r="Q977" i="6" s="1"/>
  <c r="U977" i="6"/>
  <c r="V977" i="6" s="1"/>
  <c r="M978" i="6"/>
  <c r="N978" i="6"/>
  <c r="O978" i="6"/>
  <c r="P978" i="6"/>
  <c r="Q978" i="6"/>
  <c r="R978" i="6"/>
  <c r="T978" i="6"/>
  <c r="U978" i="6"/>
  <c r="S978" i="6" s="1"/>
  <c r="M979" i="6"/>
  <c r="N979" i="6"/>
  <c r="O979" i="6"/>
  <c r="P979" i="6"/>
  <c r="R979" i="6"/>
  <c r="T979" i="6"/>
  <c r="Q979" i="6" s="1"/>
  <c r="U979" i="6"/>
  <c r="V979" i="6" s="1"/>
  <c r="M980" i="6"/>
  <c r="N980" i="6"/>
  <c r="O980" i="6"/>
  <c r="P980" i="6"/>
  <c r="R980" i="6"/>
  <c r="S980" i="6"/>
  <c r="T980" i="6"/>
  <c r="Q980" i="6" s="1"/>
  <c r="U980" i="6"/>
  <c r="V980" i="6" s="1"/>
  <c r="M981" i="6"/>
  <c r="N981" i="6"/>
  <c r="O981" i="6"/>
  <c r="P981" i="6"/>
  <c r="Q981" i="6"/>
  <c r="R981" i="6"/>
  <c r="T981" i="6"/>
  <c r="U981" i="6"/>
  <c r="S981" i="6" s="1"/>
  <c r="M982" i="6"/>
  <c r="N982" i="6"/>
  <c r="O982" i="6"/>
  <c r="P982" i="6"/>
  <c r="R982" i="6"/>
  <c r="T982" i="6"/>
  <c r="Q982" i="6" s="1"/>
  <c r="U982" i="6"/>
  <c r="V982" i="6" s="1"/>
  <c r="M983" i="6"/>
  <c r="N983" i="6"/>
  <c r="O983" i="6"/>
  <c r="P983" i="6"/>
  <c r="Q983" i="6"/>
  <c r="R983" i="6"/>
  <c r="S983" i="6"/>
  <c r="T983" i="6"/>
  <c r="U983" i="6"/>
  <c r="V983" i="6"/>
  <c r="M984" i="6"/>
  <c r="N984" i="6"/>
  <c r="O984" i="6"/>
  <c r="P984" i="6"/>
  <c r="R984" i="6"/>
  <c r="S984" i="6"/>
  <c r="T984" i="6"/>
  <c r="Q984" i="6" s="1"/>
  <c r="U984" i="6"/>
  <c r="V984" i="6"/>
  <c r="M985" i="6"/>
  <c r="N985" i="6"/>
  <c r="O985" i="6"/>
  <c r="P985" i="6"/>
  <c r="R985" i="6"/>
  <c r="S985" i="6"/>
  <c r="T985" i="6"/>
  <c r="Q985" i="6" s="1"/>
  <c r="U985" i="6"/>
  <c r="V985" i="6" s="1"/>
  <c r="M986" i="6"/>
  <c r="N986" i="6"/>
  <c r="O986" i="6"/>
  <c r="P986" i="6"/>
  <c r="Q986" i="6"/>
  <c r="R986" i="6"/>
  <c r="T986" i="6"/>
  <c r="U986" i="6"/>
  <c r="S986" i="6" s="1"/>
  <c r="M987" i="6"/>
  <c r="N987" i="6"/>
  <c r="O987" i="6"/>
  <c r="P987" i="6"/>
  <c r="R987" i="6"/>
  <c r="T987" i="6"/>
  <c r="Q987" i="6" s="1"/>
  <c r="U987" i="6"/>
  <c r="V987" i="6" s="1"/>
  <c r="M988" i="6"/>
  <c r="N988" i="6"/>
  <c r="O988" i="6"/>
  <c r="P988" i="6"/>
  <c r="R988" i="6"/>
  <c r="S988" i="6"/>
  <c r="T988" i="6"/>
  <c r="Q988" i="6" s="1"/>
  <c r="U988" i="6"/>
  <c r="V988" i="6" s="1"/>
  <c r="M989" i="6"/>
  <c r="N989" i="6"/>
  <c r="O989" i="6"/>
  <c r="P989" i="6"/>
  <c r="Q989" i="6"/>
  <c r="R989" i="6"/>
  <c r="T989" i="6"/>
  <c r="U989" i="6"/>
  <c r="S989" i="6" s="1"/>
  <c r="M990" i="6"/>
  <c r="N990" i="6"/>
  <c r="O990" i="6"/>
  <c r="P990" i="6"/>
  <c r="R990" i="6"/>
  <c r="T990" i="6"/>
  <c r="Q990" i="6" s="1"/>
  <c r="U990" i="6"/>
  <c r="V990" i="6" s="1"/>
  <c r="M991" i="6"/>
  <c r="N991" i="6"/>
  <c r="O991" i="6"/>
  <c r="P991" i="6"/>
  <c r="Q991" i="6"/>
  <c r="R991" i="6"/>
  <c r="S991" i="6"/>
  <c r="T991" i="6"/>
  <c r="U991" i="6"/>
  <c r="V991" i="6"/>
  <c r="M992" i="6"/>
  <c r="N992" i="6"/>
  <c r="O992" i="6"/>
  <c r="P992" i="6"/>
  <c r="R992" i="6"/>
  <c r="S992" i="6"/>
  <c r="T992" i="6"/>
  <c r="Q992" i="6" s="1"/>
  <c r="U992" i="6"/>
  <c r="V992" i="6"/>
  <c r="M993" i="6"/>
  <c r="N993" i="6"/>
  <c r="O993" i="6"/>
  <c r="P993" i="6"/>
  <c r="R993" i="6"/>
  <c r="S993" i="6"/>
  <c r="T993" i="6"/>
  <c r="Q993" i="6" s="1"/>
  <c r="U993" i="6"/>
  <c r="V993" i="6" s="1"/>
  <c r="M994" i="6"/>
  <c r="N994" i="6"/>
  <c r="O994" i="6"/>
  <c r="P994" i="6"/>
  <c r="Q994" i="6"/>
  <c r="R994" i="6"/>
  <c r="T994" i="6"/>
  <c r="U994" i="6"/>
  <c r="S994" i="6" s="1"/>
  <c r="M995" i="6"/>
  <c r="N995" i="6"/>
  <c r="O995" i="6"/>
  <c r="P995" i="6"/>
  <c r="R995" i="6"/>
  <c r="T995" i="6"/>
  <c r="Q995" i="6" s="1"/>
  <c r="U995" i="6"/>
  <c r="V995" i="6" s="1"/>
  <c r="M996" i="6"/>
  <c r="N996" i="6"/>
  <c r="O996" i="6"/>
  <c r="P996" i="6"/>
  <c r="R996" i="6"/>
  <c r="S996" i="6"/>
  <c r="T996" i="6"/>
  <c r="Q996" i="6" s="1"/>
  <c r="U996" i="6"/>
  <c r="V996" i="6" s="1"/>
  <c r="M997" i="6"/>
  <c r="N997" i="6"/>
  <c r="O997" i="6"/>
  <c r="P997" i="6"/>
  <c r="Q997" i="6"/>
  <c r="R997" i="6"/>
  <c r="T997" i="6"/>
  <c r="U997" i="6"/>
  <c r="S997" i="6" s="1"/>
  <c r="M998" i="6"/>
  <c r="N998" i="6"/>
  <c r="O998" i="6"/>
  <c r="P998" i="6"/>
  <c r="R998" i="6"/>
  <c r="T998" i="6"/>
  <c r="Q998" i="6" s="1"/>
  <c r="U998" i="6"/>
  <c r="V998" i="6" s="1"/>
  <c r="M999" i="6"/>
  <c r="N999" i="6"/>
  <c r="O999" i="6"/>
  <c r="P999" i="6"/>
  <c r="Q999" i="6"/>
  <c r="R999" i="6"/>
  <c r="S999" i="6"/>
  <c r="T999" i="6"/>
  <c r="U999" i="6"/>
  <c r="V999" i="6"/>
  <c r="M1000" i="6"/>
  <c r="N1000" i="6"/>
  <c r="O1000" i="6"/>
  <c r="P1000" i="6"/>
  <c r="R1000" i="6"/>
  <c r="S1000" i="6"/>
  <c r="T1000" i="6"/>
  <c r="Q1000" i="6" s="1"/>
  <c r="U1000" i="6"/>
  <c r="V1000" i="6"/>
  <c r="M1001" i="6"/>
  <c r="N1001" i="6"/>
  <c r="O1001" i="6"/>
  <c r="P1001" i="6"/>
  <c r="R1001" i="6"/>
  <c r="S1001" i="6"/>
  <c r="T1001" i="6"/>
  <c r="Q1001" i="6" s="1"/>
  <c r="U1001" i="6"/>
  <c r="V1001" i="6" s="1"/>
  <c r="M1002" i="6"/>
  <c r="N1002" i="6"/>
  <c r="O1002" i="6"/>
  <c r="P1002" i="6"/>
  <c r="Q1002" i="6"/>
  <c r="R1002" i="6"/>
  <c r="T1002" i="6"/>
  <c r="U1002" i="6"/>
  <c r="S1002" i="6" s="1"/>
  <c r="M1003" i="6"/>
  <c r="N1003" i="6"/>
  <c r="O1003" i="6"/>
  <c r="P1003" i="6"/>
  <c r="R1003" i="6"/>
  <c r="T1003" i="6"/>
  <c r="Q1003" i="6" s="1"/>
  <c r="U1003" i="6"/>
  <c r="V1003" i="6" s="1"/>
  <c r="M1004" i="6"/>
  <c r="N1004" i="6"/>
  <c r="O1004" i="6"/>
  <c r="P1004" i="6"/>
  <c r="R1004" i="6"/>
  <c r="S1004" i="6"/>
  <c r="T1004" i="6"/>
  <c r="Q1004" i="6" s="1"/>
  <c r="U1004" i="6"/>
  <c r="V1004" i="6" s="1"/>
  <c r="M1005" i="6"/>
  <c r="N1005" i="6"/>
  <c r="O1005" i="6"/>
  <c r="P1005" i="6"/>
  <c r="Q1005" i="6"/>
  <c r="R1005" i="6"/>
  <c r="T1005" i="6"/>
  <c r="U1005" i="6"/>
  <c r="S1005" i="6" s="1"/>
  <c r="M1006" i="6"/>
  <c r="N1006" i="6"/>
  <c r="O1006" i="6"/>
  <c r="P1006" i="6"/>
  <c r="R1006" i="6"/>
  <c r="T1006" i="6"/>
  <c r="Q1006" i="6" s="1"/>
  <c r="U1006" i="6"/>
  <c r="V1006" i="6" s="1"/>
  <c r="M1007" i="6"/>
  <c r="N1007" i="6"/>
  <c r="O1007" i="6"/>
  <c r="P1007" i="6"/>
  <c r="Q1007" i="6"/>
  <c r="R1007" i="6"/>
  <c r="S1007" i="6"/>
  <c r="T1007" i="6"/>
  <c r="U1007" i="6"/>
  <c r="V1007" i="6"/>
  <c r="M1008" i="6"/>
  <c r="N1008" i="6"/>
  <c r="O1008" i="6"/>
  <c r="P1008" i="6"/>
  <c r="R1008" i="6"/>
  <c r="S1008" i="6"/>
  <c r="T1008" i="6"/>
  <c r="Q1008" i="6" s="1"/>
  <c r="U1008" i="6"/>
  <c r="V1008" i="6"/>
  <c r="M1009" i="6"/>
  <c r="N1009" i="6"/>
  <c r="O1009" i="6"/>
  <c r="P1009" i="6"/>
  <c r="R1009" i="6"/>
  <c r="S1009" i="6"/>
  <c r="T1009" i="6"/>
  <c r="Q1009" i="6" s="1"/>
  <c r="U1009" i="6"/>
  <c r="V1009" i="6" s="1"/>
  <c r="M1010" i="6"/>
  <c r="N1010" i="6"/>
  <c r="O1010" i="6"/>
  <c r="P1010" i="6"/>
  <c r="Q1010" i="6"/>
  <c r="R1010" i="6"/>
  <c r="T1010" i="6"/>
  <c r="U1010" i="6"/>
  <c r="S1010" i="6" s="1"/>
  <c r="M1011" i="6"/>
  <c r="N1011" i="6"/>
  <c r="O1011" i="6"/>
  <c r="P1011" i="6"/>
  <c r="R1011" i="6"/>
  <c r="T1011" i="6"/>
  <c r="Q1011" i="6" s="1"/>
  <c r="U1011" i="6"/>
  <c r="V1011" i="6" s="1"/>
  <c r="M1012" i="6"/>
  <c r="N1012" i="6"/>
  <c r="O1012" i="6"/>
  <c r="P1012" i="6"/>
  <c r="R1012" i="6"/>
  <c r="S1012" i="6"/>
  <c r="T1012" i="6"/>
  <c r="Q1012" i="6" s="1"/>
  <c r="U1012" i="6"/>
  <c r="V1012" i="6" s="1"/>
  <c r="M1013" i="6"/>
  <c r="N1013" i="6"/>
  <c r="O1013" i="6"/>
  <c r="P1013" i="6"/>
  <c r="Q1013" i="6"/>
  <c r="R1013" i="6"/>
  <c r="T1013" i="6"/>
  <c r="U1013" i="6"/>
  <c r="S1013" i="6" s="1"/>
  <c r="M1014" i="6"/>
  <c r="N1014" i="6"/>
  <c r="O1014" i="6"/>
  <c r="P1014" i="6"/>
  <c r="R1014" i="6"/>
  <c r="T1014" i="6"/>
  <c r="Q1014" i="6" s="1"/>
  <c r="U1014" i="6"/>
  <c r="V1014" i="6" s="1"/>
  <c r="M1015" i="6"/>
  <c r="N1015" i="6"/>
  <c r="O1015" i="6"/>
  <c r="P1015" i="6"/>
  <c r="Q1015" i="6"/>
  <c r="R1015" i="6"/>
  <c r="S1015" i="6"/>
  <c r="T1015" i="6"/>
  <c r="U1015" i="6"/>
  <c r="V1015" i="6"/>
  <c r="M1016" i="6"/>
  <c r="N1016" i="6"/>
  <c r="O1016" i="6"/>
  <c r="P1016" i="6"/>
  <c r="R1016" i="6"/>
  <c r="S1016" i="6"/>
  <c r="T1016" i="6"/>
  <c r="Q1016" i="6" s="1"/>
  <c r="U1016" i="6"/>
  <c r="V1016" i="6"/>
  <c r="M1017" i="6"/>
  <c r="N1017" i="6"/>
  <c r="O1017" i="6"/>
  <c r="P1017" i="6"/>
  <c r="R1017" i="6"/>
  <c r="S1017" i="6"/>
  <c r="T1017" i="6"/>
  <c r="Q1017" i="6" s="1"/>
  <c r="U1017" i="6"/>
  <c r="V1017" i="6" s="1"/>
  <c r="M1018" i="6"/>
  <c r="N1018" i="6"/>
  <c r="O1018" i="6"/>
  <c r="P1018" i="6"/>
  <c r="Q1018" i="6"/>
  <c r="R1018" i="6"/>
  <c r="T1018" i="6"/>
  <c r="U1018" i="6"/>
  <c r="S1018" i="6" s="1"/>
  <c r="M1019" i="6"/>
  <c r="N1019" i="6"/>
  <c r="O1019" i="6"/>
  <c r="P1019" i="6"/>
  <c r="R1019" i="6"/>
  <c r="T1019" i="6"/>
  <c r="Q1019" i="6" s="1"/>
  <c r="U1019" i="6"/>
  <c r="V1019" i="6" s="1"/>
  <c r="M1020" i="6"/>
  <c r="N1020" i="6"/>
  <c r="O1020" i="6"/>
  <c r="P1020" i="6"/>
  <c r="R1020" i="6"/>
  <c r="S1020" i="6"/>
  <c r="T1020" i="6"/>
  <c r="Q1020" i="6" s="1"/>
  <c r="U1020" i="6"/>
  <c r="V1020" i="6" s="1"/>
  <c r="M1021" i="6"/>
  <c r="N1021" i="6"/>
  <c r="O1021" i="6"/>
  <c r="P1021" i="6"/>
  <c r="Q1021" i="6"/>
  <c r="R1021" i="6"/>
  <c r="T1021" i="6"/>
  <c r="U1021" i="6"/>
  <c r="S1021" i="6" s="1"/>
  <c r="M1022" i="6"/>
  <c r="N1022" i="6"/>
  <c r="O1022" i="6"/>
  <c r="P1022" i="6"/>
  <c r="R1022" i="6"/>
  <c r="T1022" i="6"/>
  <c r="Q1022" i="6" s="1"/>
  <c r="U1022" i="6"/>
  <c r="V1022" i="6" s="1"/>
  <c r="M1023" i="6"/>
  <c r="N1023" i="6"/>
  <c r="O1023" i="6"/>
  <c r="P1023" i="6"/>
  <c r="Q1023" i="6"/>
  <c r="R1023" i="6"/>
  <c r="S1023" i="6"/>
  <c r="T1023" i="6"/>
  <c r="U1023" i="6"/>
  <c r="V1023" i="6"/>
  <c r="M1024" i="6"/>
  <c r="N1024" i="6"/>
  <c r="O1024" i="6"/>
  <c r="P1024" i="6"/>
  <c r="R1024" i="6"/>
  <c r="S1024" i="6"/>
  <c r="T1024" i="6"/>
  <c r="Q1024" i="6" s="1"/>
  <c r="U1024" i="6"/>
  <c r="V1024" i="6"/>
  <c r="M1025" i="6"/>
  <c r="N1025" i="6"/>
  <c r="O1025" i="6"/>
  <c r="P1025" i="6"/>
  <c r="R1025" i="6"/>
  <c r="S1025" i="6"/>
  <c r="T1025" i="6"/>
  <c r="Q1025" i="6" s="1"/>
  <c r="U1025" i="6"/>
  <c r="V1025" i="6" s="1"/>
  <c r="M1026" i="6"/>
  <c r="N1026" i="6"/>
  <c r="O1026" i="6"/>
  <c r="P1026" i="6"/>
  <c r="Q1026" i="6"/>
  <c r="R1026" i="6"/>
  <c r="T1026" i="6"/>
  <c r="U1026" i="6"/>
  <c r="S1026" i="6" s="1"/>
  <c r="M1027" i="6"/>
  <c r="N1027" i="6"/>
  <c r="O1027" i="6"/>
  <c r="P1027" i="6"/>
  <c r="R1027" i="6"/>
  <c r="T1027" i="6"/>
  <c r="Q1027" i="6" s="1"/>
  <c r="U1027" i="6"/>
  <c r="V1027" i="6" s="1"/>
  <c r="M1028" i="6"/>
  <c r="N1028" i="6"/>
  <c r="O1028" i="6"/>
  <c r="P1028" i="6"/>
  <c r="R1028" i="6"/>
  <c r="S1028" i="6"/>
  <c r="T1028" i="6"/>
  <c r="Q1028" i="6" s="1"/>
  <c r="U1028" i="6"/>
  <c r="V1028" i="6" s="1"/>
  <c r="M1029" i="6"/>
  <c r="N1029" i="6"/>
  <c r="O1029" i="6"/>
  <c r="P1029" i="6"/>
  <c r="Q1029" i="6"/>
  <c r="R1029" i="6"/>
  <c r="T1029" i="6"/>
  <c r="U1029" i="6"/>
  <c r="S1029" i="6" s="1"/>
  <c r="M1030" i="6"/>
  <c r="N1030" i="6"/>
  <c r="O1030" i="6"/>
  <c r="P1030" i="6"/>
  <c r="R1030" i="6"/>
  <c r="T1030" i="6"/>
  <c r="Q1030" i="6" s="1"/>
  <c r="U1030" i="6"/>
  <c r="V1030" i="6" s="1"/>
  <c r="M1031" i="6"/>
  <c r="N1031" i="6"/>
  <c r="O1031" i="6"/>
  <c r="P1031" i="6"/>
  <c r="Q1031" i="6"/>
  <c r="R1031" i="6"/>
  <c r="S1031" i="6"/>
  <c r="T1031" i="6"/>
  <c r="U1031" i="6"/>
  <c r="V1031" i="6"/>
  <c r="M1032" i="6"/>
  <c r="N1032" i="6"/>
  <c r="O1032" i="6"/>
  <c r="P1032" i="6"/>
  <c r="R1032" i="6"/>
  <c r="S1032" i="6"/>
  <c r="T1032" i="6"/>
  <c r="Q1032" i="6" s="1"/>
  <c r="U1032" i="6"/>
  <c r="V1032" i="6"/>
  <c r="M1033" i="6"/>
  <c r="N1033" i="6"/>
  <c r="O1033" i="6"/>
  <c r="P1033" i="6"/>
  <c r="R1033" i="6"/>
  <c r="S1033" i="6"/>
  <c r="T1033" i="6"/>
  <c r="Q1033" i="6" s="1"/>
  <c r="U1033" i="6"/>
  <c r="V1033" i="6" s="1"/>
  <c r="M1034" i="6"/>
  <c r="N1034" i="6"/>
  <c r="O1034" i="6"/>
  <c r="P1034" i="6"/>
  <c r="Q1034" i="6"/>
  <c r="R1034" i="6"/>
  <c r="T1034" i="6"/>
  <c r="U1034" i="6"/>
  <c r="S1034" i="6" s="1"/>
  <c r="M1035" i="6"/>
  <c r="N1035" i="6"/>
  <c r="O1035" i="6"/>
  <c r="P1035" i="6"/>
  <c r="R1035" i="6"/>
  <c r="T1035" i="6"/>
  <c r="Q1035" i="6" s="1"/>
  <c r="U1035" i="6"/>
  <c r="V1035" i="6" s="1"/>
  <c r="M1036" i="6"/>
  <c r="N1036" i="6"/>
  <c r="O1036" i="6"/>
  <c r="P1036" i="6"/>
  <c r="R1036" i="6"/>
  <c r="S1036" i="6"/>
  <c r="T1036" i="6"/>
  <c r="Q1036" i="6" s="1"/>
  <c r="U1036" i="6"/>
  <c r="V1036" i="6" s="1"/>
  <c r="M1037" i="6"/>
  <c r="N1037" i="6"/>
  <c r="O1037" i="6"/>
  <c r="P1037" i="6"/>
  <c r="Q1037" i="6"/>
  <c r="R1037" i="6"/>
  <c r="T1037" i="6"/>
  <c r="U1037" i="6"/>
  <c r="S1037" i="6" s="1"/>
  <c r="M1038" i="6"/>
  <c r="N1038" i="6"/>
  <c r="O1038" i="6"/>
  <c r="P1038" i="6"/>
  <c r="R1038" i="6"/>
  <c r="T1038" i="6"/>
  <c r="Q1038" i="6" s="1"/>
  <c r="U1038" i="6"/>
  <c r="V1038" i="6" s="1"/>
  <c r="M1039" i="6"/>
  <c r="N1039" i="6"/>
  <c r="O1039" i="6"/>
  <c r="P1039" i="6"/>
  <c r="Q1039" i="6"/>
  <c r="R1039" i="6"/>
  <c r="S1039" i="6"/>
  <c r="T1039" i="6"/>
  <c r="U1039" i="6"/>
  <c r="V1039" i="6"/>
  <c r="M1040" i="6"/>
  <c r="N1040" i="6"/>
  <c r="O1040" i="6"/>
  <c r="P1040" i="6"/>
  <c r="R1040" i="6"/>
  <c r="S1040" i="6"/>
  <c r="T1040" i="6"/>
  <c r="Q1040" i="6" s="1"/>
  <c r="U1040" i="6"/>
  <c r="V1040" i="6"/>
  <c r="M1041" i="6"/>
  <c r="N1041" i="6"/>
  <c r="O1041" i="6"/>
  <c r="P1041" i="6"/>
  <c r="R1041" i="6"/>
  <c r="S1041" i="6"/>
  <c r="T1041" i="6"/>
  <c r="Q1041" i="6" s="1"/>
  <c r="U1041" i="6"/>
  <c r="V1041" i="6" s="1"/>
  <c r="M1042" i="6"/>
  <c r="N1042" i="6"/>
  <c r="O1042" i="6"/>
  <c r="P1042" i="6"/>
  <c r="Q1042" i="6"/>
  <c r="R1042" i="6"/>
  <c r="T1042" i="6"/>
  <c r="U1042" i="6"/>
  <c r="S1042" i="6" s="1"/>
  <c r="M1043" i="6"/>
  <c r="N1043" i="6"/>
  <c r="O1043" i="6"/>
  <c r="P1043" i="6"/>
  <c r="R1043" i="6"/>
  <c r="T1043" i="6"/>
  <c r="Q1043" i="6" s="1"/>
  <c r="U1043" i="6"/>
  <c r="V1043" i="6" s="1"/>
  <c r="M1044" i="6"/>
  <c r="N1044" i="6"/>
  <c r="O1044" i="6"/>
  <c r="P1044" i="6"/>
  <c r="R1044" i="6"/>
  <c r="S1044" i="6"/>
  <c r="T1044" i="6"/>
  <c r="Q1044" i="6" s="1"/>
  <c r="U1044" i="6"/>
  <c r="V1044" i="6" s="1"/>
  <c r="M1045" i="6"/>
  <c r="N1045" i="6"/>
  <c r="O1045" i="6"/>
  <c r="P1045" i="6"/>
  <c r="Q1045" i="6"/>
  <c r="R1045" i="6"/>
  <c r="T1045" i="6"/>
  <c r="U1045" i="6"/>
  <c r="S1045" i="6" s="1"/>
  <c r="M1046" i="6"/>
  <c r="N1046" i="6"/>
  <c r="O1046" i="6"/>
  <c r="P1046" i="6"/>
  <c r="R1046" i="6"/>
  <c r="T1046" i="6"/>
  <c r="Q1046" i="6" s="1"/>
  <c r="U1046" i="6"/>
  <c r="V1046" i="6" s="1"/>
  <c r="M1047" i="6"/>
  <c r="N1047" i="6"/>
  <c r="O1047" i="6"/>
  <c r="P1047" i="6"/>
  <c r="Q1047" i="6"/>
  <c r="R1047" i="6"/>
  <c r="S1047" i="6"/>
  <c r="T1047" i="6"/>
  <c r="U1047" i="6"/>
  <c r="V1047" i="6"/>
  <c r="M1048" i="6"/>
  <c r="N1048" i="6"/>
  <c r="O1048" i="6"/>
  <c r="P1048" i="6"/>
  <c r="R1048" i="6"/>
  <c r="S1048" i="6"/>
  <c r="T1048" i="6"/>
  <c r="Q1048" i="6" s="1"/>
  <c r="U1048" i="6"/>
  <c r="V1048" i="6"/>
  <c r="M1049" i="6"/>
  <c r="N1049" i="6"/>
  <c r="O1049" i="6"/>
  <c r="P1049" i="6"/>
  <c r="R1049" i="6"/>
  <c r="S1049" i="6"/>
  <c r="T1049" i="6"/>
  <c r="Q1049" i="6" s="1"/>
  <c r="U1049" i="6"/>
  <c r="V1049" i="6" s="1"/>
  <c r="M1050" i="6"/>
  <c r="N1050" i="6"/>
  <c r="O1050" i="6"/>
  <c r="P1050" i="6"/>
  <c r="Q1050" i="6"/>
  <c r="R1050" i="6"/>
  <c r="T1050" i="6"/>
  <c r="U1050" i="6"/>
  <c r="S1050" i="6" s="1"/>
  <c r="M1051" i="6"/>
  <c r="N1051" i="6"/>
  <c r="O1051" i="6"/>
  <c r="P1051" i="6"/>
  <c r="R1051" i="6"/>
  <c r="T1051" i="6"/>
  <c r="Q1051" i="6" s="1"/>
  <c r="U1051" i="6"/>
  <c r="V1051" i="6" s="1"/>
  <c r="M1052" i="6"/>
  <c r="N1052" i="6"/>
  <c r="O1052" i="6"/>
  <c r="P1052" i="6"/>
  <c r="R1052" i="6"/>
  <c r="S1052" i="6"/>
  <c r="T1052" i="6"/>
  <c r="Q1052" i="6" s="1"/>
  <c r="U1052" i="6"/>
  <c r="V1052" i="6" s="1"/>
  <c r="M1053" i="6"/>
  <c r="N1053" i="6"/>
  <c r="O1053" i="6"/>
  <c r="P1053" i="6"/>
  <c r="Q1053" i="6"/>
  <c r="R1053" i="6"/>
  <c r="T1053" i="6"/>
  <c r="U1053" i="6"/>
  <c r="S1053" i="6" s="1"/>
  <c r="M1054" i="6"/>
  <c r="N1054" i="6"/>
  <c r="O1054" i="6"/>
  <c r="P1054" i="6"/>
  <c r="R1054" i="6"/>
  <c r="T1054" i="6"/>
  <c r="Q1054" i="6" s="1"/>
  <c r="U1054" i="6"/>
  <c r="V1054" i="6" s="1"/>
  <c r="M1055" i="6"/>
  <c r="N1055" i="6"/>
  <c r="O1055" i="6"/>
  <c r="P1055" i="6"/>
  <c r="Q1055" i="6"/>
  <c r="R1055" i="6"/>
  <c r="S1055" i="6"/>
  <c r="T1055" i="6"/>
  <c r="U1055" i="6"/>
  <c r="V1055" i="6"/>
  <c r="M1056" i="6"/>
  <c r="N1056" i="6"/>
  <c r="O1056" i="6"/>
  <c r="P1056" i="6"/>
  <c r="R1056" i="6"/>
  <c r="S1056" i="6"/>
  <c r="T1056" i="6"/>
  <c r="Q1056" i="6" s="1"/>
  <c r="U1056" i="6"/>
  <c r="V1056" i="6"/>
  <c r="M1057" i="6"/>
  <c r="N1057" i="6"/>
  <c r="O1057" i="6"/>
  <c r="P1057" i="6"/>
  <c r="R1057" i="6"/>
  <c r="S1057" i="6"/>
  <c r="T1057" i="6"/>
  <c r="Q1057" i="6" s="1"/>
  <c r="U1057" i="6"/>
  <c r="V1057" i="6" s="1"/>
  <c r="M1058" i="6"/>
  <c r="N1058" i="6"/>
  <c r="O1058" i="6"/>
  <c r="P1058" i="6"/>
  <c r="Q1058" i="6"/>
  <c r="R1058" i="6"/>
  <c r="T1058" i="6"/>
  <c r="U1058" i="6"/>
  <c r="S1058" i="6" s="1"/>
  <c r="M1059" i="6"/>
  <c r="N1059" i="6"/>
  <c r="O1059" i="6"/>
  <c r="P1059" i="6"/>
  <c r="R1059" i="6"/>
  <c r="T1059" i="6"/>
  <c r="Q1059" i="6" s="1"/>
  <c r="U1059" i="6"/>
  <c r="V1059" i="6" s="1"/>
  <c r="M1060" i="6"/>
  <c r="N1060" i="6"/>
  <c r="O1060" i="6"/>
  <c r="P1060" i="6"/>
  <c r="R1060" i="6"/>
  <c r="S1060" i="6"/>
  <c r="T1060" i="6"/>
  <c r="Q1060" i="6" s="1"/>
  <c r="U1060" i="6"/>
  <c r="V1060" i="6" s="1"/>
  <c r="M1061" i="6"/>
  <c r="N1061" i="6"/>
  <c r="O1061" i="6"/>
  <c r="P1061" i="6"/>
  <c r="Q1061" i="6"/>
  <c r="R1061" i="6"/>
  <c r="T1061" i="6"/>
  <c r="U1061" i="6"/>
  <c r="S1061" i="6" s="1"/>
  <c r="M1062" i="6"/>
  <c r="N1062" i="6"/>
  <c r="O1062" i="6"/>
  <c r="P1062" i="6"/>
  <c r="R1062" i="6"/>
  <c r="T1062" i="6"/>
  <c r="Q1062" i="6" s="1"/>
  <c r="U1062" i="6"/>
  <c r="V1062" i="6" s="1"/>
  <c r="M1063" i="6"/>
  <c r="N1063" i="6"/>
  <c r="O1063" i="6"/>
  <c r="P1063" i="6"/>
  <c r="Q1063" i="6"/>
  <c r="R1063" i="6"/>
  <c r="S1063" i="6"/>
  <c r="T1063" i="6"/>
  <c r="U1063" i="6"/>
  <c r="V1063" i="6"/>
  <c r="M1064" i="6"/>
  <c r="N1064" i="6"/>
  <c r="O1064" i="6"/>
  <c r="P1064" i="6"/>
  <c r="R1064" i="6"/>
  <c r="S1064" i="6"/>
  <c r="T1064" i="6"/>
  <c r="Q1064" i="6" s="1"/>
  <c r="U1064" i="6"/>
  <c r="V1064" i="6"/>
  <c r="M1065" i="6"/>
  <c r="N1065" i="6"/>
  <c r="O1065" i="6"/>
  <c r="P1065" i="6"/>
  <c r="R1065" i="6"/>
  <c r="S1065" i="6"/>
  <c r="T1065" i="6"/>
  <c r="Q1065" i="6" s="1"/>
  <c r="U1065" i="6"/>
  <c r="V1065" i="6" s="1"/>
  <c r="M1066" i="6"/>
  <c r="N1066" i="6"/>
  <c r="O1066" i="6"/>
  <c r="P1066" i="6"/>
  <c r="Q1066" i="6"/>
  <c r="R1066" i="6"/>
  <c r="T1066" i="6"/>
  <c r="U1066" i="6"/>
  <c r="S1066" i="6" s="1"/>
  <c r="M1067" i="6"/>
  <c r="N1067" i="6"/>
  <c r="O1067" i="6"/>
  <c r="P1067" i="6"/>
  <c r="R1067" i="6"/>
  <c r="T1067" i="6"/>
  <c r="Q1067" i="6" s="1"/>
  <c r="U1067" i="6"/>
  <c r="V1067" i="6" s="1"/>
  <c r="M1068" i="6"/>
  <c r="N1068" i="6"/>
  <c r="O1068" i="6"/>
  <c r="P1068" i="6"/>
  <c r="R1068" i="6"/>
  <c r="S1068" i="6"/>
  <c r="T1068" i="6"/>
  <c r="Q1068" i="6" s="1"/>
  <c r="U1068" i="6"/>
  <c r="V1068" i="6" s="1"/>
  <c r="M1069" i="6"/>
  <c r="N1069" i="6"/>
  <c r="O1069" i="6"/>
  <c r="P1069" i="6"/>
  <c r="Q1069" i="6"/>
  <c r="R1069" i="6"/>
  <c r="T1069" i="6"/>
  <c r="U1069" i="6"/>
  <c r="S1069" i="6" s="1"/>
  <c r="M1070" i="6"/>
  <c r="N1070" i="6"/>
  <c r="O1070" i="6"/>
  <c r="P1070" i="6"/>
  <c r="R1070" i="6"/>
  <c r="T1070" i="6"/>
  <c r="Q1070" i="6" s="1"/>
  <c r="U1070" i="6"/>
  <c r="S1070" i="6" s="1"/>
  <c r="V1070" i="6"/>
  <c r="M1071" i="6"/>
  <c r="N1071" i="6"/>
  <c r="O1071" i="6"/>
  <c r="P1071" i="6"/>
  <c r="Q1071" i="6"/>
  <c r="R1071" i="6"/>
  <c r="S1071" i="6"/>
  <c r="T1071" i="6"/>
  <c r="U1071" i="6"/>
  <c r="V1071" i="6"/>
  <c r="M1072" i="6"/>
  <c r="N1072" i="6"/>
  <c r="O1072" i="6"/>
  <c r="P1072" i="6"/>
  <c r="R1072" i="6"/>
  <c r="S1072" i="6"/>
  <c r="T1072" i="6"/>
  <c r="Q1072" i="6" s="1"/>
  <c r="U1072" i="6"/>
  <c r="V1072" i="6"/>
  <c r="M1073" i="6"/>
  <c r="N1073" i="6"/>
  <c r="O1073" i="6"/>
  <c r="P1073" i="6"/>
  <c r="R1073" i="6"/>
  <c r="S1073" i="6"/>
  <c r="T1073" i="6"/>
  <c r="Q1073" i="6" s="1"/>
  <c r="U1073" i="6"/>
  <c r="V1073" i="6" s="1"/>
  <c r="M1074" i="6"/>
  <c r="N1074" i="6"/>
  <c r="O1074" i="6"/>
  <c r="P1074" i="6"/>
  <c r="Q1074" i="6"/>
  <c r="R1074" i="6"/>
  <c r="T1074" i="6"/>
  <c r="U1074" i="6"/>
  <c r="S1074" i="6" s="1"/>
  <c r="M1075" i="6"/>
  <c r="N1075" i="6"/>
  <c r="O1075" i="6"/>
  <c r="P1075" i="6"/>
  <c r="R1075" i="6"/>
  <c r="T1075" i="6"/>
  <c r="Q1075" i="6" s="1"/>
  <c r="U1075" i="6"/>
  <c r="V1075" i="6" s="1"/>
  <c r="M1076" i="6"/>
  <c r="N1076" i="6"/>
  <c r="O1076" i="6"/>
  <c r="P1076" i="6"/>
  <c r="R1076" i="6"/>
  <c r="S1076" i="6"/>
  <c r="T1076" i="6"/>
  <c r="Q1076" i="6" s="1"/>
  <c r="U1076" i="6"/>
  <c r="V1076" i="6" s="1"/>
  <c r="M1077" i="6"/>
  <c r="N1077" i="6"/>
  <c r="O1077" i="6"/>
  <c r="P1077" i="6"/>
  <c r="Q1077" i="6"/>
  <c r="R1077" i="6"/>
  <c r="T1077" i="6"/>
  <c r="U1077" i="6"/>
  <c r="S1077" i="6" s="1"/>
  <c r="M1078" i="6"/>
  <c r="N1078" i="6"/>
  <c r="O1078" i="6"/>
  <c r="P1078" i="6"/>
  <c r="R1078" i="6"/>
  <c r="T1078" i="6"/>
  <c r="Q1078" i="6" s="1"/>
  <c r="U1078" i="6"/>
  <c r="S1078" i="6" s="1"/>
  <c r="V1078" i="6"/>
  <c r="M1079" i="6"/>
  <c r="N1079" i="6"/>
  <c r="O1079" i="6"/>
  <c r="P1079" i="6"/>
  <c r="Q1079" i="6"/>
  <c r="R1079" i="6"/>
  <c r="S1079" i="6"/>
  <c r="T1079" i="6"/>
  <c r="U1079" i="6"/>
  <c r="V1079" i="6"/>
  <c r="M1080" i="6"/>
  <c r="N1080" i="6"/>
  <c r="O1080" i="6"/>
  <c r="P1080" i="6"/>
  <c r="R1080" i="6"/>
  <c r="S1080" i="6"/>
  <c r="T1080" i="6"/>
  <c r="Q1080" i="6" s="1"/>
  <c r="U1080" i="6"/>
  <c r="V1080" i="6"/>
  <c r="M1081" i="6"/>
  <c r="N1081" i="6"/>
  <c r="O1081" i="6"/>
  <c r="P1081" i="6"/>
  <c r="R1081" i="6"/>
  <c r="S1081" i="6"/>
  <c r="T1081" i="6"/>
  <c r="Q1081" i="6" s="1"/>
  <c r="U1081" i="6"/>
  <c r="V1081" i="6" s="1"/>
  <c r="M1082" i="6"/>
  <c r="N1082" i="6"/>
  <c r="O1082" i="6"/>
  <c r="P1082" i="6"/>
  <c r="Q1082" i="6"/>
  <c r="R1082" i="6"/>
  <c r="T1082" i="6"/>
  <c r="U1082" i="6"/>
  <c r="S1082" i="6" s="1"/>
  <c r="M1083" i="6"/>
  <c r="N1083" i="6"/>
  <c r="O1083" i="6"/>
  <c r="P1083" i="6"/>
  <c r="R1083" i="6"/>
  <c r="T1083" i="6"/>
  <c r="Q1083" i="6" s="1"/>
  <c r="U1083" i="6"/>
  <c r="V1083" i="6" s="1"/>
  <c r="M1084" i="6"/>
  <c r="N1084" i="6"/>
  <c r="O1084" i="6"/>
  <c r="P1084" i="6"/>
  <c r="R1084" i="6"/>
  <c r="S1084" i="6"/>
  <c r="T1084" i="6"/>
  <c r="Q1084" i="6" s="1"/>
  <c r="U1084" i="6"/>
  <c r="V1084" i="6" s="1"/>
  <c r="M1085" i="6"/>
  <c r="N1085" i="6"/>
  <c r="O1085" i="6"/>
  <c r="P1085" i="6"/>
  <c r="Q1085" i="6"/>
  <c r="R1085" i="6"/>
  <c r="T1085" i="6"/>
  <c r="U1085" i="6"/>
  <c r="S1085" i="6" s="1"/>
  <c r="M1086" i="6"/>
  <c r="N1086" i="6"/>
  <c r="O1086" i="6"/>
  <c r="P1086" i="6"/>
  <c r="R1086" i="6"/>
  <c r="T1086" i="6"/>
  <c r="Q1086" i="6" s="1"/>
  <c r="U1086" i="6"/>
  <c r="S1086" i="6" s="1"/>
  <c r="V1086" i="6"/>
  <c r="M1087" i="6"/>
  <c r="N1087" i="6"/>
  <c r="O1087" i="6"/>
  <c r="P1087" i="6"/>
  <c r="Q1087" i="6"/>
  <c r="R1087" i="6"/>
  <c r="S1087" i="6"/>
  <c r="T1087" i="6"/>
  <c r="U1087" i="6"/>
  <c r="V1087" i="6"/>
  <c r="M1088" i="6"/>
  <c r="N1088" i="6"/>
  <c r="O1088" i="6"/>
  <c r="P1088" i="6"/>
  <c r="R1088" i="6"/>
  <c r="S1088" i="6"/>
  <c r="T1088" i="6"/>
  <c r="Q1088" i="6" s="1"/>
  <c r="U1088" i="6"/>
  <c r="V1088" i="6"/>
  <c r="M1089" i="6"/>
  <c r="N1089" i="6"/>
  <c r="O1089" i="6"/>
  <c r="P1089" i="6"/>
  <c r="R1089" i="6"/>
  <c r="S1089" i="6"/>
  <c r="T1089" i="6"/>
  <c r="Q1089" i="6" s="1"/>
  <c r="U1089" i="6"/>
  <c r="V1089" i="6" s="1"/>
  <c r="M1090" i="6"/>
  <c r="N1090" i="6"/>
  <c r="O1090" i="6"/>
  <c r="P1090" i="6"/>
  <c r="Q1090" i="6"/>
  <c r="R1090" i="6"/>
  <c r="T1090" i="6"/>
  <c r="U1090" i="6"/>
  <c r="S1090" i="6" s="1"/>
  <c r="M1091" i="6"/>
  <c r="N1091" i="6"/>
  <c r="O1091" i="6"/>
  <c r="P1091" i="6"/>
  <c r="R1091" i="6"/>
  <c r="T1091" i="6"/>
  <c r="Q1091" i="6" s="1"/>
  <c r="U1091" i="6"/>
  <c r="V1091" i="6" s="1"/>
  <c r="M1092" i="6"/>
  <c r="N1092" i="6"/>
  <c r="O1092" i="6"/>
  <c r="P1092" i="6"/>
  <c r="R1092" i="6"/>
  <c r="S1092" i="6"/>
  <c r="T1092" i="6"/>
  <c r="Q1092" i="6" s="1"/>
  <c r="U1092" i="6"/>
  <c r="V1092" i="6" s="1"/>
  <c r="M1093" i="6"/>
  <c r="N1093" i="6"/>
  <c r="O1093" i="6"/>
  <c r="P1093" i="6"/>
  <c r="Q1093" i="6"/>
  <c r="R1093" i="6"/>
  <c r="T1093" i="6"/>
  <c r="U1093" i="6"/>
  <c r="S1093" i="6" s="1"/>
  <c r="M1094" i="6"/>
  <c r="N1094" i="6"/>
  <c r="O1094" i="6"/>
  <c r="P1094" i="6"/>
  <c r="R1094" i="6"/>
  <c r="T1094" i="6"/>
  <c r="Q1094" i="6" s="1"/>
  <c r="U1094" i="6"/>
  <c r="S1094" i="6" s="1"/>
  <c r="V1094" i="6"/>
  <c r="M1095" i="6"/>
  <c r="N1095" i="6"/>
  <c r="O1095" i="6"/>
  <c r="P1095" i="6"/>
  <c r="Q1095" i="6"/>
  <c r="R1095" i="6"/>
  <c r="S1095" i="6"/>
  <c r="T1095" i="6"/>
  <c r="U1095" i="6"/>
  <c r="V1095" i="6"/>
  <c r="M1096" i="6"/>
  <c r="N1096" i="6"/>
  <c r="O1096" i="6"/>
  <c r="P1096" i="6"/>
  <c r="R1096" i="6"/>
  <c r="S1096" i="6"/>
  <c r="T1096" i="6"/>
  <c r="Q1096" i="6" s="1"/>
  <c r="U1096" i="6"/>
  <c r="V1096" i="6"/>
  <c r="M1097" i="6"/>
  <c r="N1097" i="6"/>
  <c r="O1097" i="6"/>
  <c r="P1097" i="6"/>
  <c r="R1097" i="6"/>
  <c r="S1097" i="6"/>
  <c r="T1097" i="6"/>
  <c r="Q1097" i="6" s="1"/>
  <c r="U1097" i="6"/>
  <c r="V1097" i="6" s="1"/>
  <c r="M1098" i="6"/>
  <c r="N1098" i="6"/>
  <c r="O1098" i="6"/>
  <c r="P1098" i="6"/>
  <c r="Q1098" i="6"/>
  <c r="R1098" i="6"/>
  <c r="T1098" i="6"/>
  <c r="U1098" i="6"/>
  <c r="S1098" i="6" s="1"/>
  <c r="M1099" i="6"/>
  <c r="N1099" i="6"/>
  <c r="O1099" i="6"/>
  <c r="P1099" i="6"/>
  <c r="R1099" i="6"/>
  <c r="T1099" i="6"/>
  <c r="Q1099" i="6" s="1"/>
  <c r="U1099" i="6"/>
  <c r="V1099" i="6" s="1"/>
  <c r="M1100" i="6"/>
  <c r="N1100" i="6"/>
  <c r="O1100" i="6"/>
  <c r="P1100" i="6"/>
  <c r="R1100" i="6"/>
  <c r="S1100" i="6"/>
  <c r="T1100" i="6"/>
  <c r="Q1100" i="6" s="1"/>
  <c r="U1100" i="6"/>
  <c r="V1100" i="6" s="1"/>
  <c r="M1101" i="6"/>
  <c r="N1101" i="6"/>
  <c r="O1101" i="6"/>
  <c r="P1101" i="6"/>
  <c r="Q1101" i="6"/>
  <c r="R1101" i="6"/>
  <c r="T1101" i="6"/>
  <c r="U1101" i="6"/>
  <c r="S1101" i="6" s="1"/>
  <c r="M1102" i="6"/>
  <c r="N1102" i="6"/>
  <c r="O1102" i="6"/>
  <c r="P1102" i="6"/>
  <c r="R1102" i="6"/>
  <c r="T1102" i="6"/>
  <c r="Q1102" i="6" s="1"/>
  <c r="U1102" i="6"/>
  <c r="S1102" i="6" s="1"/>
  <c r="V1102" i="6"/>
  <c r="M1103" i="6"/>
  <c r="N1103" i="6"/>
  <c r="O1103" i="6"/>
  <c r="P1103" i="6"/>
  <c r="Q1103" i="6"/>
  <c r="R1103" i="6"/>
  <c r="S1103" i="6"/>
  <c r="T1103" i="6"/>
  <c r="U1103" i="6"/>
  <c r="V1103" i="6"/>
  <c r="M1104" i="6"/>
  <c r="N1104" i="6"/>
  <c r="O1104" i="6"/>
  <c r="P1104" i="6"/>
  <c r="R1104" i="6"/>
  <c r="S1104" i="6"/>
  <c r="T1104" i="6"/>
  <c r="Q1104" i="6" s="1"/>
  <c r="U1104" i="6"/>
  <c r="V1104" i="6"/>
  <c r="M1105" i="6"/>
  <c r="N1105" i="6"/>
  <c r="O1105" i="6"/>
  <c r="P1105" i="6"/>
  <c r="R1105" i="6"/>
  <c r="S1105" i="6"/>
  <c r="T1105" i="6"/>
  <c r="Q1105" i="6" s="1"/>
  <c r="U1105" i="6"/>
  <c r="V1105" i="6" s="1"/>
  <c r="M1106" i="6"/>
  <c r="N1106" i="6"/>
  <c r="O1106" i="6"/>
  <c r="P1106" i="6"/>
  <c r="Q1106" i="6"/>
  <c r="R1106" i="6"/>
  <c r="T1106" i="6"/>
  <c r="U1106" i="6"/>
  <c r="S1106" i="6" s="1"/>
  <c r="M1107" i="6"/>
  <c r="N1107" i="6"/>
  <c r="O1107" i="6"/>
  <c r="P1107" i="6"/>
  <c r="R1107" i="6"/>
  <c r="T1107" i="6"/>
  <c r="Q1107" i="6" s="1"/>
  <c r="U1107" i="6"/>
  <c r="V1107" i="6" s="1"/>
  <c r="M1108" i="6"/>
  <c r="N1108" i="6"/>
  <c r="O1108" i="6"/>
  <c r="P1108" i="6"/>
  <c r="R1108" i="6"/>
  <c r="S1108" i="6"/>
  <c r="T1108" i="6"/>
  <c r="Q1108" i="6" s="1"/>
  <c r="U1108" i="6"/>
  <c r="V1108" i="6" s="1"/>
  <c r="M1109" i="6"/>
  <c r="N1109" i="6"/>
  <c r="O1109" i="6"/>
  <c r="P1109" i="6"/>
  <c r="Q1109" i="6"/>
  <c r="R1109" i="6"/>
  <c r="T1109" i="6"/>
  <c r="U1109" i="6"/>
  <c r="S1109" i="6" s="1"/>
  <c r="M1110" i="6"/>
  <c r="N1110" i="6"/>
  <c r="O1110" i="6"/>
  <c r="P1110" i="6"/>
  <c r="R1110" i="6"/>
  <c r="T1110" i="6"/>
  <c r="Q1110" i="6" s="1"/>
  <c r="U1110" i="6"/>
  <c r="S1110" i="6" s="1"/>
  <c r="V1110" i="6"/>
  <c r="M1111" i="6"/>
  <c r="N1111" i="6"/>
  <c r="O1111" i="6"/>
  <c r="P1111" i="6"/>
  <c r="Q1111" i="6"/>
  <c r="R1111" i="6"/>
  <c r="S1111" i="6"/>
  <c r="T1111" i="6"/>
  <c r="U1111" i="6"/>
  <c r="V1111" i="6"/>
  <c r="M1112" i="6"/>
  <c r="N1112" i="6"/>
  <c r="O1112" i="6"/>
  <c r="P1112" i="6"/>
  <c r="R1112" i="6"/>
  <c r="S1112" i="6"/>
  <c r="T1112" i="6"/>
  <c r="Q1112" i="6" s="1"/>
  <c r="U1112" i="6"/>
  <c r="V1112" i="6"/>
  <c r="M1113" i="6"/>
  <c r="N1113" i="6"/>
  <c r="O1113" i="6"/>
  <c r="P1113" i="6"/>
  <c r="R1113" i="6"/>
  <c r="S1113" i="6"/>
  <c r="T1113" i="6"/>
  <c r="Q1113" i="6" s="1"/>
  <c r="U1113" i="6"/>
  <c r="V1113" i="6" s="1"/>
  <c r="M1114" i="6"/>
  <c r="N1114" i="6"/>
  <c r="O1114" i="6"/>
  <c r="P1114" i="6"/>
  <c r="Q1114" i="6"/>
  <c r="R1114" i="6"/>
  <c r="T1114" i="6"/>
  <c r="U1114" i="6"/>
  <c r="S1114" i="6" s="1"/>
  <c r="M1115" i="6"/>
  <c r="N1115" i="6"/>
  <c r="O1115" i="6"/>
  <c r="P1115" i="6"/>
  <c r="R1115" i="6"/>
  <c r="T1115" i="6"/>
  <c r="Q1115" i="6" s="1"/>
  <c r="U1115" i="6"/>
  <c r="M1116" i="6"/>
  <c r="N1116" i="6"/>
  <c r="O1116" i="6"/>
  <c r="P1116" i="6"/>
  <c r="R1116" i="6"/>
  <c r="S1116" i="6"/>
  <c r="T1116" i="6"/>
  <c r="Q1116" i="6" s="1"/>
  <c r="U1116" i="6"/>
  <c r="V1116" i="6" s="1"/>
  <c r="M1117" i="6"/>
  <c r="N1117" i="6"/>
  <c r="O1117" i="6"/>
  <c r="P1117" i="6"/>
  <c r="Q1117" i="6"/>
  <c r="R1117" i="6"/>
  <c r="T1117" i="6"/>
  <c r="U1117" i="6"/>
  <c r="S1117" i="6" s="1"/>
  <c r="M1118" i="6"/>
  <c r="N1118" i="6"/>
  <c r="O1118" i="6"/>
  <c r="P1118" i="6"/>
  <c r="R1118" i="6"/>
  <c r="T1118" i="6"/>
  <c r="Q1118" i="6" s="1"/>
  <c r="U1118" i="6"/>
  <c r="S1118" i="6" s="1"/>
  <c r="V1118" i="6"/>
  <c r="M1119" i="6"/>
  <c r="N1119" i="6"/>
  <c r="O1119" i="6"/>
  <c r="P1119" i="6"/>
  <c r="Q1119" i="6"/>
  <c r="R1119" i="6"/>
  <c r="S1119" i="6"/>
  <c r="T1119" i="6"/>
  <c r="U1119" i="6"/>
  <c r="V1119" i="6"/>
  <c r="M1120" i="6"/>
  <c r="N1120" i="6"/>
  <c r="O1120" i="6"/>
  <c r="P1120" i="6"/>
  <c r="R1120" i="6"/>
  <c r="S1120" i="6"/>
  <c r="T1120" i="6"/>
  <c r="Q1120" i="6" s="1"/>
  <c r="U1120" i="6"/>
  <c r="V1120" i="6"/>
  <c r="M1121" i="6"/>
  <c r="N1121" i="6"/>
  <c r="O1121" i="6"/>
  <c r="P1121" i="6"/>
  <c r="R1121" i="6"/>
  <c r="S1121" i="6"/>
  <c r="T1121" i="6"/>
  <c r="Q1121" i="6" s="1"/>
  <c r="U1121" i="6"/>
  <c r="V1121" i="6" s="1"/>
  <c r="M1122" i="6"/>
  <c r="N1122" i="6"/>
  <c r="O1122" i="6"/>
  <c r="P1122" i="6"/>
  <c r="Q1122" i="6"/>
  <c r="R1122" i="6"/>
  <c r="T1122" i="6"/>
  <c r="U1122" i="6"/>
  <c r="S1122" i="6" s="1"/>
  <c r="M1123" i="6"/>
  <c r="N1123" i="6"/>
  <c r="O1123" i="6"/>
  <c r="P1123" i="6"/>
  <c r="R1123" i="6"/>
  <c r="T1123" i="6"/>
  <c r="Q1123" i="6" s="1"/>
  <c r="U1123" i="6"/>
  <c r="S1123" i="6" s="1"/>
  <c r="V1123" i="6"/>
  <c r="M1124" i="6"/>
  <c r="N1124" i="6"/>
  <c r="O1124" i="6"/>
  <c r="P1124" i="6"/>
  <c r="R1124" i="6"/>
  <c r="S1124" i="6"/>
  <c r="T1124" i="6"/>
  <c r="Q1124" i="6" s="1"/>
  <c r="U1124" i="6"/>
  <c r="V1124" i="6" s="1"/>
  <c r="M1125" i="6"/>
  <c r="N1125" i="6"/>
  <c r="O1125" i="6"/>
  <c r="P1125" i="6"/>
  <c r="Q1125" i="6"/>
  <c r="R1125" i="6"/>
  <c r="T1125" i="6"/>
  <c r="U1125" i="6"/>
  <c r="S1125" i="6" s="1"/>
  <c r="M1126" i="6"/>
  <c r="N1126" i="6"/>
  <c r="O1126" i="6"/>
  <c r="P1126" i="6"/>
  <c r="R1126" i="6"/>
  <c r="T1126" i="6"/>
  <c r="Q1126" i="6" s="1"/>
  <c r="U1126" i="6"/>
  <c r="S1126" i="6" s="1"/>
  <c r="V1126" i="6"/>
  <c r="M1127" i="6"/>
  <c r="N1127" i="6"/>
  <c r="O1127" i="6"/>
  <c r="P1127" i="6"/>
  <c r="Q1127" i="6"/>
  <c r="R1127" i="6"/>
  <c r="S1127" i="6"/>
  <c r="T1127" i="6"/>
  <c r="U1127" i="6"/>
  <c r="V1127" i="6"/>
  <c r="M1128" i="6"/>
  <c r="N1128" i="6"/>
  <c r="O1128" i="6"/>
  <c r="P1128" i="6"/>
  <c r="R1128" i="6"/>
  <c r="S1128" i="6"/>
  <c r="T1128" i="6"/>
  <c r="Q1128" i="6" s="1"/>
  <c r="U1128" i="6"/>
  <c r="V1128" i="6"/>
  <c r="M1129" i="6"/>
  <c r="N1129" i="6"/>
  <c r="O1129" i="6"/>
  <c r="P1129" i="6"/>
  <c r="R1129" i="6"/>
  <c r="S1129" i="6"/>
  <c r="T1129" i="6"/>
  <c r="Q1129" i="6" s="1"/>
  <c r="U1129" i="6"/>
  <c r="V1129" i="6" s="1"/>
  <c r="M1130" i="6"/>
  <c r="N1130" i="6"/>
  <c r="O1130" i="6"/>
  <c r="P1130" i="6"/>
  <c r="Q1130" i="6"/>
  <c r="R1130" i="6"/>
  <c r="T1130" i="6"/>
  <c r="U1130" i="6"/>
  <c r="M1131" i="6"/>
  <c r="N1131" i="6"/>
  <c r="O1131" i="6"/>
  <c r="P1131" i="6"/>
  <c r="R1131" i="6"/>
  <c r="T1131" i="6"/>
  <c r="Q1131" i="6" s="1"/>
  <c r="U1131" i="6"/>
  <c r="S1131" i="6" s="1"/>
  <c r="M1132" i="6"/>
  <c r="N1132" i="6"/>
  <c r="O1132" i="6"/>
  <c r="P1132" i="6"/>
  <c r="R1132" i="6"/>
  <c r="S1132" i="6"/>
  <c r="T1132" i="6"/>
  <c r="Q1132" i="6" s="1"/>
  <c r="U1132" i="6"/>
  <c r="V1132" i="6" s="1"/>
  <c r="M1133" i="6"/>
  <c r="N1133" i="6"/>
  <c r="O1133" i="6"/>
  <c r="P1133" i="6"/>
  <c r="R1133" i="6"/>
  <c r="T1133" i="6"/>
  <c r="Q1133" i="6" s="1"/>
  <c r="U1133" i="6"/>
  <c r="S1133" i="6" s="1"/>
  <c r="M1134" i="6"/>
  <c r="N1134" i="6"/>
  <c r="O1134" i="6"/>
  <c r="P1134" i="6"/>
  <c r="R1134" i="6"/>
  <c r="T1134" i="6"/>
  <c r="Q1134" i="6" s="1"/>
  <c r="U1134" i="6"/>
  <c r="S1134" i="6" s="1"/>
  <c r="M1135" i="6"/>
  <c r="N1135" i="6"/>
  <c r="O1135" i="6"/>
  <c r="P1135" i="6"/>
  <c r="Q1135" i="6"/>
  <c r="R1135" i="6"/>
  <c r="S1135" i="6"/>
  <c r="T1135" i="6"/>
  <c r="U1135" i="6"/>
  <c r="V1135" i="6"/>
  <c r="M1136" i="6"/>
  <c r="N1136" i="6"/>
  <c r="O1136" i="6"/>
  <c r="P1136" i="6"/>
  <c r="R1136" i="6"/>
  <c r="S1136" i="6"/>
  <c r="T1136" i="6"/>
  <c r="Q1136" i="6" s="1"/>
  <c r="U1136" i="6"/>
  <c r="V1136" i="6"/>
  <c r="M1137" i="6"/>
  <c r="N1137" i="6"/>
  <c r="O1137" i="6"/>
  <c r="P1137" i="6"/>
  <c r="R1137" i="6"/>
  <c r="S1137" i="6"/>
  <c r="T1137" i="6"/>
  <c r="Q1137" i="6" s="1"/>
  <c r="U1137" i="6"/>
  <c r="V1137" i="6" s="1"/>
  <c r="M1138" i="6"/>
  <c r="N1138" i="6"/>
  <c r="O1138" i="6"/>
  <c r="P1138" i="6"/>
  <c r="Q1138" i="6"/>
  <c r="R1138" i="6"/>
  <c r="T1138" i="6"/>
  <c r="U1138" i="6"/>
  <c r="M1139" i="6"/>
  <c r="N1139" i="6"/>
  <c r="O1139" i="6"/>
  <c r="P1139" i="6"/>
  <c r="R1139" i="6"/>
  <c r="T1139" i="6"/>
  <c r="Q1139" i="6" s="1"/>
  <c r="U1139" i="6"/>
  <c r="S1139" i="6" s="1"/>
  <c r="V1139" i="6"/>
  <c r="M1140" i="6"/>
  <c r="N1140" i="6"/>
  <c r="O1140" i="6"/>
  <c r="P1140" i="6"/>
  <c r="R1140" i="6"/>
  <c r="S1140" i="6"/>
  <c r="T1140" i="6"/>
  <c r="Q1140" i="6" s="1"/>
  <c r="U1140" i="6"/>
  <c r="V1140" i="6" s="1"/>
  <c r="M1141" i="6"/>
  <c r="N1141" i="6"/>
  <c r="O1141" i="6"/>
  <c r="P1141" i="6"/>
  <c r="R1141" i="6"/>
  <c r="T1141" i="6"/>
  <c r="Q1141" i="6" s="1"/>
  <c r="U1141" i="6"/>
  <c r="M1142" i="6"/>
  <c r="N1142" i="6"/>
  <c r="O1142" i="6"/>
  <c r="P1142" i="6"/>
  <c r="R1142" i="6"/>
  <c r="T1142" i="6"/>
  <c r="Q1142" i="6" s="1"/>
  <c r="U1142" i="6"/>
  <c r="S1142" i="6" s="1"/>
  <c r="V1142" i="6"/>
  <c r="M1143" i="6"/>
  <c r="N1143" i="6"/>
  <c r="O1143" i="6"/>
  <c r="P1143" i="6"/>
  <c r="Q1143" i="6"/>
  <c r="R1143" i="6"/>
  <c r="S1143" i="6"/>
  <c r="T1143" i="6"/>
  <c r="U1143" i="6"/>
  <c r="V1143" i="6"/>
  <c r="M1144" i="6"/>
  <c r="N1144" i="6"/>
  <c r="O1144" i="6"/>
  <c r="P1144" i="6"/>
  <c r="Q1144" i="6"/>
  <c r="R1144" i="6"/>
  <c r="S1144" i="6"/>
  <c r="T1144" i="6"/>
  <c r="U1144" i="6"/>
  <c r="V1144" i="6"/>
  <c r="M1145" i="6"/>
  <c r="N1145" i="6"/>
  <c r="O1145" i="6"/>
  <c r="P1145" i="6"/>
  <c r="Q1145" i="6"/>
  <c r="R1145" i="6"/>
  <c r="S1145" i="6"/>
  <c r="T1145" i="6"/>
  <c r="U1145" i="6"/>
  <c r="V1145" i="6"/>
  <c r="M1146" i="6"/>
  <c r="N1146" i="6"/>
  <c r="O1146" i="6"/>
  <c r="P1146" i="6"/>
  <c r="Q1146" i="6"/>
  <c r="R1146" i="6"/>
  <c r="T1146" i="6"/>
  <c r="U1146" i="6"/>
  <c r="S1146" i="6" s="1"/>
  <c r="V1146" i="6"/>
  <c r="M1147" i="6"/>
  <c r="N1147" i="6"/>
  <c r="O1147" i="6"/>
  <c r="P1147" i="6"/>
  <c r="R1147" i="6"/>
  <c r="T1147" i="6"/>
  <c r="Q1147" i="6" s="1"/>
  <c r="U1147" i="6"/>
  <c r="S1147" i="6" s="1"/>
  <c r="M1148" i="6"/>
  <c r="N1148" i="6"/>
  <c r="O1148" i="6"/>
  <c r="P1148" i="6"/>
  <c r="R1148" i="6"/>
  <c r="S1148" i="6"/>
  <c r="T1148" i="6"/>
  <c r="Q1148" i="6" s="1"/>
  <c r="U1148" i="6"/>
  <c r="V1148" i="6" s="1"/>
  <c r="M1149" i="6"/>
  <c r="N1149" i="6"/>
  <c r="O1149" i="6"/>
  <c r="P1149" i="6"/>
  <c r="Q1149" i="6"/>
  <c r="R1149" i="6"/>
  <c r="T1149" i="6"/>
  <c r="U1149" i="6"/>
  <c r="S1149" i="6" s="1"/>
  <c r="V1149" i="6"/>
  <c r="M1150" i="6"/>
  <c r="N1150" i="6"/>
  <c r="O1150" i="6"/>
  <c r="P1150" i="6"/>
  <c r="Q1150" i="6"/>
  <c r="R1150" i="6"/>
  <c r="S1150" i="6"/>
  <c r="T1150" i="6"/>
  <c r="U1150" i="6"/>
  <c r="V1150" i="6"/>
  <c r="M1151" i="6"/>
  <c r="N1151" i="6"/>
  <c r="O1151" i="6"/>
  <c r="P1151" i="6"/>
  <c r="R1151" i="6"/>
  <c r="T1151" i="6"/>
  <c r="Q1151" i="6" s="1"/>
  <c r="U1151" i="6"/>
  <c r="S1151" i="6" s="1"/>
  <c r="M1152" i="6"/>
  <c r="N1152" i="6"/>
  <c r="O1152" i="6"/>
  <c r="P1152" i="6"/>
  <c r="R1152" i="6"/>
  <c r="T1152" i="6"/>
  <c r="Q1152" i="6" s="1"/>
  <c r="U1152" i="6"/>
  <c r="V1152" i="6" s="1"/>
  <c r="M1153" i="6"/>
  <c r="N1153" i="6"/>
  <c r="O1153" i="6"/>
  <c r="P1153" i="6"/>
  <c r="Q1153" i="6"/>
  <c r="R1153" i="6"/>
  <c r="T1153" i="6"/>
  <c r="U1153" i="6"/>
  <c r="S1153" i="6" s="1"/>
  <c r="M1154" i="6"/>
  <c r="N1154" i="6"/>
  <c r="O1154" i="6"/>
  <c r="P1154" i="6"/>
  <c r="R1154" i="6"/>
  <c r="S1154" i="6"/>
  <c r="T1154" i="6"/>
  <c r="Q1154" i="6" s="1"/>
  <c r="U1154" i="6"/>
  <c r="V1154" i="6"/>
  <c r="M1155" i="6"/>
  <c r="N1155" i="6"/>
  <c r="O1155" i="6"/>
  <c r="P1155" i="6"/>
  <c r="R1155" i="6"/>
  <c r="S1155" i="6"/>
  <c r="T1155" i="6"/>
  <c r="Q1155" i="6" s="1"/>
  <c r="U1155" i="6"/>
  <c r="V1155" i="6"/>
  <c r="M1156" i="6"/>
  <c r="N1156" i="6"/>
  <c r="O1156" i="6"/>
  <c r="P1156" i="6"/>
  <c r="Q1156" i="6"/>
  <c r="R1156" i="6"/>
  <c r="T1156" i="6"/>
  <c r="U1156" i="6"/>
  <c r="S1156" i="6" s="1"/>
  <c r="V1156" i="6"/>
  <c r="M1157" i="6"/>
  <c r="N1157" i="6"/>
  <c r="O1157" i="6"/>
  <c r="P1157" i="6"/>
  <c r="Q1157" i="6"/>
  <c r="R1157" i="6"/>
  <c r="S1157" i="6"/>
  <c r="T1157" i="6"/>
  <c r="U1157" i="6"/>
  <c r="V1157" i="6"/>
  <c r="M1158" i="6"/>
  <c r="N1158" i="6"/>
  <c r="O1158" i="6"/>
  <c r="P1158" i="6"/>
  <c r="Q1158" i="6"/>
  <c r="R1158" i="6"/>
  <c r="S1158" i="6"/>
  <c r="T1158" i="6"/>
  <c r="U1158" i="6"/>
  <c r="V1158" i="6"/>
  <c r="M1159" i="6"/>
  <c r="N1159" i="6"/>
  <c r="O1159" i="6"/>
  <c r="P1159" i="6"/>
  <c r="R1159" i="6"/>
  <c r="T1159" i="6"/>
  <c r="Q1159" i="6" s="1"/>
  <c r="U1159" i="6"/>
  <c r="S1159" i="6" s="1"/>
  <c r="M1160" i="6"/>
  <c r="N1160" i="6"/>
  <c r="O1160" i="6"/>
  <c r="P1160" i="6"/>
  <c r="R1160" i="6"/>
  <c r="T1160" i="6"/>
  <c r="Q1160" i="6" s="1"/>
  <c r="U1160" i="6"/>
  <c r="V1160" i="6" s="1"/>
  <c r="M1161" i="6"/>
  <c r="N1161" i="6"/>
  <c r="O1161" i="6"/>
  <c r="P1161" i="6"/>
  <c r="Q1161" i="6"/>
  <c r="R1161" i="6"/>
  <c r="T1161" i="6"/>
  <c r="U1161" i="6"/>
  <c r="S1161" i="6" s="1"/>
  <c r="M1162" i="6"/>
  <c r="N1162" i="6"/>
  <c r="O1162" i="6"/>
  <c r="P1162" i="6"/>
  <c r="R1162" i="6"/>
  <c r="S1162" i="6"/>
  <c r="T1162" i="6"/>
  <c r="Q1162" i="6" s="1"/>
  <c r="U1162" i="6"/>
  <c r="V1162" i="6"/>
  <c r="M1163" i="6"/>
  <c r="N1163" i="6"/>
  <c r="O1163" i="6"/>
  <c r="P1163" i="6"/>
  <c r="R1163" i="6"/>
  <c r="S1163" i="6"/>
  <c r="T1163" i="6"/>
  <c r="Q1163" i="6" s="1"/>
  <c r="U1163" i="6"/>
  <c r="V1163" i="6"/>
  <c r="M1164" i="6"/>
  <c r="N1164" i="6"/>
  <c r="O1164" i="6"/>
  <c r="P1164" i="6"/>
  <c r="Q1164" i="6"/>
  <c r="R1164" i="6"/>
  <c r="T1164" i="6"/>
  <c r="U1164" i="6"/>
  <c r="S1164" i="6" s="1"/>
  <c r="V1164" i="6"/>
  <c r="M1165" i="6"/>
  <c r="N1165" i="6"/>
  <c r="O1165" i="6"/>
  <c r="P1165" i="6"/>
  <c r="Q1165" i="6"/>
  <c r="R1165" i="6"/>
  <c r="S1165" i="6"/>
  <c r="T1165" i="6"/>
  <c r="U1165" i="6"/>
  <c r="V1165" i="6"/>
  <c r="M1166" i="6"/>
  <c r="N1166" i="6"/>
  <c r="O1166" i="6"/>
  <c r="P1166" i="6"/>
  <c r="Q1166" i="6"/>
  <c r="R1166" i="6"/>
  <c r="S1166" i="6"/>
  <c r="T1166" i="6"/>
  <c r="U1166" i="6"/>
  <c r="V1166" i="6"/>
  <c r="M1167" i="6"/>
  <c r="N1167" i="6"/>
  <c r="O1167" i="6"/>
  <c r="P1167" i="6"/>
  <c r="R1167" i="6"/>
  <c r="T1167" i="6"/>
  <c r="Q1167" i="6" s="1"/>
  <c r="U1167" i="6"/>
  <c r="S1167" i="6" s="1"/>
  <c r="M1168" i="6"/>
  <c r="N1168" i="6"/>
  <c r="O1168" i="6"/>
  <c r="P1168" i="6"/>
  <c r="R1168" i="6"/>
  <c r="T1168" i="6"/>
  <c r="Q1168" i="6" s="1"/>
  <c r="U1168" i="6"/>
  <c r="V1168" i="6" s="1"/>
  <c r="M1169" i="6"/>
  <c r="N1169" i="6"/>
  <c r="O1169" i="6"/>
  <c r="P1169" i="6"/>
  <c r="Q1169" i="6"/>
  <c r="R1169" i="6"/>
  <c r="T1169" i="6"/>
  <c r="U1169" i="6"/>
  <c r="S1169" i="6" s="1"/>
  <c r="M1170" i="6"/>
  <c r="N1170" i="6"/>
  <c r="O1170" i="6"/>
  <c r="P1170" i="6"/>
  <c r="R1170" i="6"/>
  <c r="S1170" i="6"/>
  <c r="T1170" i="6"/>
  <c r="Q1170" i="6" s="1"/>
  <c r="U1170" i="6"/>
  <c r="V1170" i="6"/>
  <c r="M1171" i="6"/>
  <c r="N1171" i="6"/>
  <c r="O1171" i="6"/>
  <c r="P1171" i="6"/>
  <c r="R1171" i="6"/>
  <c r="S1171" i="6"/>
  <c r="T1171" i="6"/>
  <c r="Q1171" i="6" s="1"/>
  <c r="U1171" i="6"/>
  <c r="V1171" i="6"/>
  <c r="M1172" i="6"/>
  <c r="N1172" i="6"/>
  <c r="O1172" i="6"/>
  <c r="P1172" i="6"/>
  <c r="Q1172" i="6"/>
  <c r="R1172" i="6"/>
  <c r="T1172" i="6"/>
  <c r="U1172" i="6"/>
  <c r="S1172" i="6" s="1"/>
  <c r="V1172" i="6"/>
  <c r="M1173" i="6"/>
  <c r="N1173" i="6"/>
  <c r="O1173" i="6"/>
  <c r="P1173" i="6"/>
  <c r="Q1173" i="6"/>
  <c r="R1173" i="6"/>
  <c r="S1173" i="6"/>
  <c r="T1173" i="6"/>
  <c r="U1173" i="6"/>
  <c r="V1173" i="6"/>
  <c r="M1174" i="6"/>
  <c r="N1174" i="6"/>
  <c r="O1174" i="6"/>
  <c r="P1174" i="6"/>
  <c r="Q1174" i="6"/>
  <c r="R1174" i="6"/>
  <c r="S1174" i="6"/>
  <c r="T1174" i="6"/>
  <c r="U1174" i="6"/>
  <c r="V1174" i="6"/>
  <c r="M1175" i="6"/>
  <c r="N1175" i="6"/>
  <c r="O1175" i="6"/>
  <c r="P1175" i="6"/>
  <c r="R1175" i="6"/>
  <c r="T1175" i="6"/>
  <c r="Q1175" i="6" s="1"/>
  <c r="U1175" i="6"/>
  <c r="S1175" i="6" s="1"/>
  <c r="M1176" i="6"/>
  <c r="N1176" i="6"/>
  <c r="O1176" i="6"/>
  <c r="P1176" i="6"/>
  <c r="R1176" i="6"/>
  <c r="T1176" i="6"/>
  <c r="Q1176" i="6" s="1"/>
  <c r="U1176" i="6"/>
  <c r="V1176" i="6" s="1"/>
  <c r="M1177" i="6"/>
  <c r="N1177" i="6"/>
  <c r="O1177" i="6"/>
  <c r="P1177" i="6"/>
  <c r="Q1177" i="6"/>
  <c r="R1177" i="6"/>
  <c r="T1177" i="6"/>
  <c r="U1177" i="6"/>
  <c r="S1177" i="6" s="1"/>
  <c r="M1178" i="6"/>
  <c r="N1178" i="6"/>
  <c r="O1178" i="6"/>
  <c r="P1178" i="6"/>
  <c r="R1178" i="6"/>
  <c r="S1178" i="6"/>
  <c r="T1178" i="6"/>
  <c r="Q1178" i="6" s="1"/>
  <c r="U1178" i="6"/>
  <c r="V1178" i="6"/>
  <c r="M1179" i="6"/>
  <c r="N1179" i="6"/>
  <c r="O1179" i="6"/>
  <c r="P1179" i="6"/>
  <c r="R1179" i="6"/>
  <c r="S1179" i="6"/>
  <c r="T1179" i="6"/>
  <c r="Q1179" i="6" s="1"/>
  <c r="U1179" i="6"/>
  <c r="V1179" i="6"/>
  <c r="M1180" i="6"/>
  <c r="N1180" i="6"/>
  <c r="O1180" i="6"/>
  <c r="P1180" i="6"/>
  <c r="Q1180" i="6"/>
  <c r="R1180" i="6"/>
  <c r="T1180" i="6"/>
  <c r="U1180" i="6"/>
  <c r="S1180" i="6" s="1"/>
  <c r="M1181" i="6"/>
  <c r="N1181" i="6"/>
  <c r="O1181" i="6"/>
  <c r="P1181" i="6"/>
  <c r="R1181" i="6"/>
  <c r="S1181" i="6"/>
  <c r="T1181" i="6"/>
  <c r="Q1181" i="6" s="1"/>
  <c r="U1181" i="6"/>
  <c r="V1181" i="6" s="1"/>
  <c r="M1182" i="6"/>
  <c r="N1182" i="6"/>
  <c r="O1182" i="6"/>
  <c r="P1182" i="6"/>
  <c r="Q1182" i="6"/>
  <c r="R1182" i="6"/>
  <c r="S1182" i="6"/>
  <c r="T1182" i="6"/>
  <c r="U1182" i="6"/>
  <c r="V1182" i="6"/>
  <c r="M1183" i="6"/>
  <c r="N1183" i="6"/>
  <c r="O1183" i="6"/>
  <c r="P1183" i="6"/>
  <c r="R1183" i="6"/>
  <c r="S1183" i="6"/>
  <c r="T1183" i="6"/>
  <c r="Q1183" i="6" s="1"/>
  <c r="U1183" i="6"/>
  <c r="V1183" i="6"/>
  <c r="M1184" i="6"/>
  <c r="N1184" i="6"/>
  <c r="O1184" i="6"/>
  <c r="P1184" i="6"/>
  <c r="Q1184" i="6"/>
  <c r="R1184" i="6"/>
  <c r="T1184" i="6"/>
  <c r="U1184" i="6"/>
  <c r="S1184" i="6" s="1"/>
  <c r="M1185" i="6"/>
  <c r="N1185" i="6"/>
  <c r="O1185" i="6"/>
  <c r="P1185" i="6"/>
  <c r="R1185" i="6"/>
  <c r="S1185" i="6"/>
  <c r="T1185" i="6"/>
  <c r="Q1185" i="6" s="1"/>
  <c r="U1185" i="6"/>
  <c r="V1185" i="6" s="1"/>
  <c r="M1186" i="6"/>
  <c r="N1186" i="6"/>
  <c r="O1186" i="6"/>
  <c r="P1186" i="6"/>
  <c r="Q1186" i="6"/>
  <c r="R1186" i="6"/>
  <c r="S1186" i="6"/>
  <c r="T1186" i="6"/>
  <c r="U1186" i="6"/>
  <c r="V1186" i="6"/>
  <c r="M1187" i="6"/>
  <c r="N1187" i="6"/>
  <c r="O1187" i="6"/>
  <c r="P1187" i="6"/>
  <c r="R1187" i="6"/>
  <c r="S1187" i="6"/>
  <c r="T1187" i="6"/>
  <c r="Q1187" i="6" s="1"/>
  <c r="U1187" i="6"/>
  <c r="V1187" i="6"/>
  <c r="M1188" i="6"/>
  <c r="N1188" i="6"/>
  <c r="O1188" i="6"/>
  <c r="P1188" i="6"/>
  <c r="Q1188" i="6"/>
  <c r="R1188" i="6"/>
  <c r="T1188" i="6"/>
  <c r="U1188" i="6"/>
  <c r="S1188" i="6" s="1"/>
  <c r="M1189" i="6"/>
  <c r="N1189" i="6"/>
  <c r="O1189" i="6"/>
  <c r="P1189" i="6"/>
  <c r="R1189" i="6"/>
  <c r="S1189" i="6"/>
  <c r="T1189" i="6"/>
  <c r="Q1189" i="6" s="1"/>
  <c r="U1189" i="6"/>
  <c r="V1189" i="6" s="1"/>
  <c r="M1190" i="6"/>
  <c r="N1190" i="6"/>
  <c r="O1190" i="6"/>
  <c r="P1190" i="6"/>
  <c r="Q1190" i="6"/>
  <c r="R1190" i="6"/>
  <c r="S1190" i="6"/>
  <c r="T1190" i="6"/>
  <c r="U1190" i="6"/>
  <c r="V1190" i="6"/>
  <c r="M1191" i="6"/>
  <c r="N1191" i="6"/>
  <c r="O1191" i="6"/>
  <c r="P1191" i="6"/>
  <c r="R1191" i="6"/>
  <c r="S1191" i="6"/>
  <c r="T1191" i="6"/>
  <c r="Q1191" i="6" s="1"/>
  <c r="U1191" i="6"/>
  <c r="V1191" i="6"/>
  <c r="M1192" i="6"/>
  <c r="N1192" i="6"/>
  <c r="O1192" i="6"/>
  <c r="P1192" i="6"/>
  <c r="Q1192" i="6"/>
  <c r="R1192" i="6"/>
  <c r="T1192" i="6"/>
  <c r="U1192" i="6"/>
  <c r="S1192" i="6" s="1"/>
  <c r="M1193" i="6"/>
  <c r="N1193" i="6"/>
  <c r="O1193" i="6"/>
  <c r="P1193" i="6"/>
  <c r="R1193" i="6"/>
  <c r="S1193" i="6"/>
  <c r="T1193" i="6"/>
  <c r="Q1193" i="6" s="1"/>
  <c r="U1193" i="6"/>
  <c r="V1193" i="6" s="1"/>
  <c r="M1194" i="6"/>
  <c r="N1194" i="6"/>
  <c r="O1194" i="6"/>
  <c r="P1194" i="6"/>
  <c r="Q1194" i="6"/>
  <c r="R1194" i="6"/>
  <c r="S1194" i="6"/>
  <c r="T1194" i="6"/>
  <c r="U1194" i="6"/>
  <c r="V1194" i="6"/>
  <c r="M1195" i="6"/>
  <c r="N1195" i="6"/>
  <c r="O1195" i="6"/>
  <c r="P1195" i="6"/>
  <c r="R1195" i="6"/>
  <c r="S1195" i="6"/>
  <c r="T1195" i="6"/>
  <c r="Q1195" i="6" s="1"/>
  <c r="U1195" i="6"/>
  <c r="V1195" i="6"/>
  <c r="M1196" i="6"/>
  <c r="N1196" i="6"/>
  <c r="O1196" i="6"/>
  <c r="P1196" i="6"/>
  <c r="Q1196" i="6"/>
  <c r="R1196" i="6"/>
  <c r="T1196" i="6"/>
  <c r="U1196" i="6"/>
  <c r="S1196" i="6" s="1"/>
  <c r="M1197" i="6"/>
  <c r="N1197" i="6"/>
  <c r="O1197" i="6"/>
  <c r="P1197" i="6"/>
  <c r="R1197" i="6"/>
  <c r="S1197" i="6"/>
  <c r="T1197" i="6"/>
  <c r="Q1197" i="6" s="1"/>
  <c r="U1197" i="6"/>
  <c r="V1197" i="6" s="1"/>
  <c r="M1198" i="6"/>
  <c r="N1198" i="6"/>
  <c r="O1198" i="6"/>
  <c r="P1198" i="6"/>
  <c r="Q1198" i="6"/>
  <c r="R1198" i="6"/>
  <c r="S1198" i="6"/>
  <c r="T1198" i="6"/>
  <c r="U1198" i="6"/>
  <c r="V1198" i="6"/>
  <c r="M1199" i="6"/>
  <c r="N1199" i="6"/>
  <c r="O1199" i="6"/>
  <c r="P1199" i="6"/>
  <c r="R1199" i="6"/>
  <c r="S1199" i="6"/>
  <c r="T1199" i="6"/>
  <c r="Q1199" i="6" s="1"/>
  <c r="U1199" i="6"/>
  <c r="V1199" i="6"/>
  <c r="M1200" i="6"/>
  <c r="N1200" i="6"/>
  <c r="O1200" i="6"/>
  <c r="P1200" i="6"/>
  <c r="Q1200" i="6"/>
  <c r="R1200" i="6"/>
  <c r="T1200" i="6"/>
  <c r="U1200" i="6"/>
  <c r="S1200" i="6" s="1"/>
  <c r="M1201" i="6"/>
  <c r="N1201" i="6"/>
  <c r="O1201" i="6"/>
  <c r="P1201" i="6"/>
  <c r="R1201" i="6"/>
  <c r="S1201" i="6"/>
  <c r="T1201" i="6"/>
  <c r="Q1201" i="6" s="1"/>
  <c r="U1201" i="6"/>
  <c r="V1201" i="6" s="1"/>
  <c r="M1202" i="6"/>
  <c r="N1202" i="6"/>
  <c r="O1202" i="6"/>
  <c r="P1202" i="6"/>
  <c r="Q1202" i="6"/>
  <c r="R1202" i="6"/>
  <c r="T1202" i="6"/>
  <c r="U1202" i="6"/>
  <c r="S1202" i="6" s="1"/>
  <c r="V1202" i="6"/>
  <c r="M1203" i="6"/>
  <c r="N1203" i="6"/>
  <c r="O1203" i="6"/>
  <c r="P1203" i="6"/>
  <c r="R1203" i="6"/>
  <c r="S1203" i="6"/>
  <c r="T1203" i="6"/>
  <c r="Q1203" i="6" s="1"/>
  <c r="U1203" i="6"/>
  <c r="V1203" i="6"/>
  <c r="M1204" i="6"/>
  <c r="N1204" i="6"/>
  <c r="O1204" i="6"/>
  <c r="P1204" i="6"/>
  <c r="Q1204" i="6"/>
  <c r="R1204" i="6"/>
  <c r="T1204" i="6"/>
  <c r="U1204" i="6"/>
  <c r="S1204" i="6" s="1"/>
  <c r="M1205" i="6"/>
  <c r="N1205" i="6"/>
  <c r="O1205" i="6"/>
  <c r="P1205" i="6"/>
  <c r="R1205" i="6"/>
  <c r="S1205" i="6"/>
  <c r="T1205" i="6"/>
  <c r="Q1205" i="6" s="1"/>
  <c r="U1205" i="6"/>
  <c r="V1205" i="6" s="1"/>
  <c r="M1206" i="6"/>
  <c r="N1206" i="6"/>
  <c r="O1206" i="6"/>
  <c r="P1206" i="6"/>
  <c r="Q1206" i="6"/>
  <c r="R1206" i="6"/>
  <c r="T1206" i="6"/>
  <c r="U1206" i="6"/>
  <c r="S1206" i="6" s="1"/>
  <c r="V1206" i="6"/>
  <c r="M1207" i="6"/>
  <c r="N1207" i="6"/>
  <c r="O1207" i="6"/>
  <c r="P1207" i="6"/>
  <c r="R1207" i="6"/>
  <c r="S1207" i="6"/>
  <c r="T1207" i="6"/>
  <c r="Q1207" i="6" s="1"/>
  <c r="U1207" i="6"/>
  <c r="V1207" i="6"/>
  <c r="M1208" i="6"/>
  <c r="N1208" i="6"/>
  <c r="O1208" i="6"/>
  <c r="P1208" i="6"/>
  <c r="Q1208" i="6"/>
  <c r="R1208" i="6"/>
  <c r="T1208" i="6"/>
  <c r="U1208" i="6"/>
  <c r="S1208" i="6" s="1"/>
  <c r="M1209" i="6"/>
  <c r="N1209" i="6"/>
  <c r="O1209" i="6"/>
  <c r="P1209" i="6"/>
  <c r="R1209" i="6"/>
  <c r="S1209" i="6"/>
  <c r="T1209" i="6"/>
  <c r="Q1209" i="6" s="1"/>
  <c r="U1209" i="6"/>
  <c r="V1209" i="6" s="1"/>
  <c r="M1210" i="6"/>
  <c r="N1210" i="6"/>
  <c r="O1210" i="6"/>
  <c r="P1210" i="6"/>
  <c r="Q1210" i="6"/>
  <c r="R1210" i="6"/>
  <c r="T1210" i="6"/>
  <c r="U1210" i="6"/>
  <c r="S1210" i="6" s="1"/>
  <c r="V1210" i="6"/>
  <c r="M1211" i="6"/>
  <c r="N1211" i="6"/>
  <c r="O1211" i="6"/>
  <c r="P1211" i="6"/>
  <c r="R1211" i="6"/>
  <c r="S1211" i="6"/>
  <c r="T1211" i="6"/>
  <c r="Q1211" i="6" s="1"/>
  <c r="U1211" i="6"/>
  <c r="V1211" i="6"/>
  <c r="M1212" i="6"/>
  <c r="N1212" i="6"/>
  <c r="O1212" i="6"/>
  <c r="P1212" i="6"/>
  <c r="Q1212" i="6"/>
  <c r="R1212" i="6"/>
  <c r="T1212" i="6"/>
  <c r="U1212" i="6"/>
  <c r="S1212" i="6" s="1"/>
  <c r="M1213" i="6"/>
  <c r="N1213" i="6"/>
  <c r="O1213" i="6"/>
  <c r="P1213" i="6"/>
  <c r="R1213" i="6"/>
  <c r="S1213" i="6"/>
  <c r="T1213" i="6"/>
  <c r="Q1213" i="6" s="1"/>
  <c r="U1213" i="6"/>
  <c r="V1213" i="6" s="1"/>
  <c r="M1214" i="6"/>
  <c r="N1214" i="6"/>
  <c r="O1214" i="6"/>
  <c r="P1214" i="6"/>
  <c r="Q1214" i="6"/>
  <c r="R1214" i="6"/>
  <c r="T1214" i="6"/>
  <c r="U1214" i="6"/>
  <c r="S1214" i="6" s="1"/>
  <c r="V1214" i="6"/>
  <c r="M1215" i="6"/>
  <c r="N1215" i="6"/>
  <c r="O1215" i="6"/>
  <c r="P1215" i="6"/>
  <c r="R1215" i="6"/>
  <c r="S1215" i="6"/>
  <c r="T1215" i="6"/>
  <c r="Q1215" i="6" s="1"/>
  <c r="U1215" i="6"/>
  <c r="V1215" i="6"/>
  <c r="M1216" i="6"/>
  <c r="N1216" i="6"/>
  <c r="O1216" i="6"/>
  <c r="P1216" i="6"/>
  <c r="Q1216" i="6"/>
  <c r="R1216" i="6"/>
  <c r="T1216" i="6"/>
  <c r="U1216" i="6"/>
  <c r="S1216" i="6" s="1"/>
  <c r="M1217" i="6"/>
  <c r="N1217" i="6"/>
  <c r="O1217" i="6"/>
  <c r="P1217" i="6"/>
  <c r="R1217" i="6"/>
  <c r="S1217" i="6"/>
  <c r="T1217" i="6"/>
  <c r="Q1217" i="6" s="1"/>
  <c r="U1217" i="6"/>
  <c r="V1217" i="6" s="1"/>
  <c r="M1218" i="6"/>
  <c r="N1218" i="6"/>
  <c r="O1218" i="6"/>
  <c r="P1218" i="6"/>
  <c r="Q1218" i="6"/>
  <c r="R1218" i="6"/>
  <c r="T1218" i="6"/>
  <c r="U1218" i="6"/>
  <c r="S1218" i="6" s="1"/>
  <c r="V1218" i="6"/>
  <c r="M1219" i="6"/>
  <c r="N1219" i="6"/>
  <c r="O1219" i="6"/>
  <c r="P1219" i="6"/>
  <c r="R1219" i="6"/>
  <c r="S1219" i="6"/>
  <c r="T1219" i="6"/>
  <c r="Q1219" i="6" s="1"/>
  <c r="U1219" i="6"/>
  <c r="V1219" i="6"/>
  <c r="M1220" i="6"/>
  <c r="N1220" i="6"/>
  <c r="O1220" i="6"/>
  <c r="P1220" i="6"/>
  <c r="Q1220" i="6"/>
  <c r="R1220" i="6"/>
  <c r="S1220" i="6"/>
  <c r="T1220" i="6"/>
  <c r="U1220" i="6"/>
  <c r="V1220" i="6"/>
  <c r="M1221" i="6"/>
  <c r="N1221" i="6"/>
  <c r="O1221" i="6"/>
  <c r="P1221" i="6"/>
  <c r="Q1221" i="6"/>
  <c r="R1221" i="6"/>
  <c r="T1221" i="6"/>
  <c r="U1221" i="6"/>
  <c r="S1221" i="6" s="1"/>
  <c r="V1221" i="6"/>
  <c r="M1222" i="6"/>
  <c r="N1222" i="6"/>
  <c r="O1222" i="6"/>
  <c r="P1222" i="6"/>
  <c r="R1222" i="6"/>
  <c r="S1222" i="6"/>
  <c r="T1222" i="6"/>
  <c r="Q1222" i="6" s="1"/>
  <c r="U1222" i="6"/>
  <c r="V1222" i="6"/>
  <c r="M1223" i="6"/>
  <c r="N1223" i="6"/>
  <c r="O1223" i="6"/>
  <c r="P1223" i="6"/>
  <c r="Q1223" i="6"/>
  <c r="R1223" i="6"/>
  <c r="S1223" i="6"/>
  <c r="T1223" i="6"/>
  <c r="U1223" i="6"/>
  <c r="V1223" i="6" s="1"/>
  <c r="M1224" i="6"/>
  <c r="N1224" i="6"/>
  <c r="O1224" i="6"/>
  <c r="P1224" i="6"/>
  <c r="R1224" i="6"/>
  <c r="T1224" i="6"/>
  <c r="Q1224" i="6" s="1"/>
  <c r="U1224" i="6"/>
  <c r="V1224" i="6" s="1"/>
  <c r="M1225" i="6"/>
  <c r="N1225" i="6"/>
  <c r="O1225" i="6"/>
  <c r="P1225" i="6"/>
  <c r="Q1225" i="6"/>
  <c r="R1225" i="6"/>
  <c r="T1225" i="6"/>
  <c r="U1225" i="6"/>
  <c r="S1225" i="6" s="1"/>
  <c r="M1226" i="6"/>
  <c r="N1226" i="6"/>
  <c r="O1226" i="6"/>
  <c r="P1226" i="6"/>
  <c r="R1226" i="6"/>
  <c r="S1226" i="6"/>
  <c r="T1226" i="6"/>
  <c r="Q1226" i="6" s="1"/>
  <c r="U1226" i="6"/>
  <c r="V1226" i="6"/>
  <c r="M1227" i="6"/>
  <c r="N1227" i="6"/>
  <c r="O1227" i="6"/>
  <c r="P1227" i="6"/>
  <c r="R1227" i="6"/>
  <c r="S1227" i="6"/>
  <c r="T1227" i="6"/>
  <c r="Q1227" i="6" s="1"/>
  <c r="U1227" i="6"/>
  <c r="V1227" i="6"/>
  <c r="M1228" i="6"/>
  <c r="N1228" i="6"/>
  <c r="O1228" i="6"/>
  <c r="P1228" i="6"/>
  <c r="Q1228" i="6"/>
  <c r="R1228" i="6"/>
  <c r="T1228" i="6"/>
  <c r="U1228" i="6"/>
  <c r="S1228" i="6" s="1"/>
  <c r="M1229" i="6"/>
  <c r="N1229" i="6"/>
  <c r="O1229" i="6"/>
  <c r="P1229" i="6"/>
  <c r="Q1229" i="6"/>
  <c r="R1229" i="6"/>
  <c r="S1229" i="6"/>
  <c r="T1229" i="6"/>
  <c r="U1229" i="6"/>
  <c r="V1229" i="6" s="1"/>
  <c r="M1230" i="6"/>
  <c r="N1230" i="6"/>
  <c r="O1230" i="6"/>
  <c r="P1230" i="6"/>
  <c r="Q1230" i="6"/>
  <c r="R1230" i="6"/>
  <c r="T1230" i="6"/>
  <c r="U1230" i="6"/>
  <c r="S1230" i="6" s="1"/>
  <c r="V1230" i="6"/>
  <c r="M1231" i="6"/>
  <c r="N1231" i="6"/>
  <c r="O1231" i="6"/>
  <c r="P1231" i="6"/>
  <c r="R1231" i="6"/>
  <c r="S1231" i="6"/>
  <c r="T1231" i="6"/>
  <c r="Q1231" i="6" s="1"/>
  <c r="U1231" i="6"/>
  <c r="V1231" i="6"/>
  <c r="M1232" i="6"/>
  <c r="N1232" i="6"/>
  <c r="O1232" i="6"/>
  <c r="P1232" i="6"/>
  <c r="Q1232" i="6"/>
  <c r="R1232" i="6"/>
  <c r="T1232" i="6"/>
  <c r="U1232" i="6"/>
  <c r="S1232" i="6" s="1"/>
  <c r="M1233" i="6"/>
  <c r="N1233" i="6"/>
  <c r="O1233" i="6"/>
  <c r="P1233" i="6"/>
  <c r="Q1233" i="6"/>
  <c r="R1233" i="6"/>
  <c r="S1233" i="6"/>
  <c r="T1233" i="6"/>
  <c r="U1233" i="6"/>
  <c r="V1233" i="6" s="1"/>
  <c r="M1234" i="6"/>
  <c r="N1234" i="6"/>
  <c r="O1234" i="6"/>
  <c r="P1234" i="6"/>
  <c r="Q1234" i="6"/>
  <c r="R1234" i="6"/>
  <c r="T1234" i="6"/>
  <c r="U1234" i="6"/>
  <c r="S1234" i="6" s="1"/>
  <c r="V1234" i="6"/>
  <c r="M1235" i="6"/>
  <c r="N1235" i="6"/>
  <c r="O1235" i="6"/>
  <c r="P1235" i="6"/>
  <c r="R1235" i="6"/>
  <c r="S1235" i="6"/>
  <c r="T1235" i="6"/>
  <c r="Q1235" i="6" s="1"/>
  <c r="U1235" i="6"/>
  <c r="V1235" i="6"/>
  <c r="M1236" i="6"/>
  <c r="N1236" i="6"/>
  <c r="O1236" i="6"/>
  <c r="P1236" i="6"/>
  <c r="Q1236" i="6"/>
  <c r="R1236" i="6"/>
  <c r="T1236" i="6"/>
  <c r="U1236" i="6"/>
  <c r="S1236" i="6" s="1"/>
  <c r="M1237" i="6"/>
  <c r="N1237" i="6"/>
  <c r="O1237" i="6"/>
  <c r="P1237" i="6"/>
  <c r="Q1237" i="6"/>
  <c r="R1237" i="6"/>
  <c r="S1237" i="6"/>
  <c r="T1237" i="6"/>
  <c r="U1237" i="6"/>
  <c r="V1237" i="6" s="1"/>
  <c r="M1238" i="6"/>
  <c r="N1238" i="6"/>
  <c r="O1238" i="6"/>
  <c r="P1238" i="6"/>
  <c r="Q1238" i="6"/>
  <c r="R1238" i="6"/>
  <c r="T1238" i="6"/>
  <c r="U1238" i="6"/>
  <c r="S1238" i="6" s="1"/>
  <c r="V1238" i="6"/>
  <c r="M1239" i="6"/>
  <c r="N1239" i="6"/>
  <c r="O1239" i="6"/>
  <c r="P1239" i="6"/>
  <c r="R1239" i="6"/>
  <c r="S1239" i="6"/>
  <c r="T1239" i="6"/>
  <c r="Q1239" i="6" s="1"/>
  <c r="U1239" i="6"/>
  <c r="V1239" i="6"/>
  <c r="M1240" i="6"/>
  <c r="N1240" i="6"/>
  <c r="O1240" i="6"/>
  <c r="P1240" i="6"/>
  <c r="Q1240" i="6"/>
  <c r="R1240" i="6"/>
  <c r="T1240" i="6"/>
  <c r="U1240" i="6"/>
  <c r="S1240" i="6" s="1"/>
  <c r="M1241" i="6"/>
  <c r="N1241" i="6"/>
  <c r="O1241" i="6"/>
  <c r="P1241" i="6"/>
  <c r="Q1241" i="6"/>
  <c r="R1241" i="6"/>
  <c r="S1241" i="6"/>
  <c r="T1241" i="6"/>
  <c r="U1241" i="6"/>
  <c r="V1241" i="6" s="1"/>
  <c r="M1242" i="6"/>
  <c r="N1242" i="6"/>
  <c r="O1242" i="6"/>
  <c r="P1242" i="6"/>
  <c r="Q1242" i="6"/>
  <c r="R1242" i="6"/>
  <c r="T1242" i="6"/>
  <c r="U1242" i="6"/>
  <c r="S1242" i="6" s="1"/>
  <c r="V1242" i="6"/>
  <c r="M1243" i="6"/>
  <c r="N1243" i="6"/>
  <c r="O1243" i="6"/>
  <c r="P1243" i="6"/>
  <c r="R1243" i="6"/>
  <c r="S1243" i="6"/>
  <c r="T1243" i="6"/>
  <c r="Q1243" i="6" s="1"/>
  <c r="U1243" i="6"/>
  <c r="V1243" i="6" s="1"/>
  <c r="M1244" i="6"/>
  <c r="N1244" i="6"/>
  <c r="O1244" i="6"/>
  <c r="P1244" i="6"/>
  <c r="Q1244" i="6"/>
  <c r="R1244" i="6"/>
  <c r="T1244" i="6"/>
  <c r="U1244" i="6"/>
  <c r="S1244" i="6" s="1"/>
  <c r="M1245" i="6"/>
  <c r="N1245" i="6"/>
  <c r="O1245" i="6"/>
  <c r="P1245" i="6"/>
  <c r="Q1245" i="6"/>
  <c r="R1245" i="6"/>
  <c r="S1245" i="6"/>
  <c r="T1245" i="6"/>
  <c r="U1245" i="6"/>
  <c r="V1245" i="6" s="1"/>
  <c r="M1246" i="6"/>
  <c r="N1246" i="6"/>
  <c r="O1246" i="6"/>
  <c r="P1246" i="6"/>
  <c r="Q1246" i="6"/>
  <c r="R1246" i="6"/>
  <c r="T1246" i="6"/>
  <c r="U1246" i="6"/>
  <c r="S1246" i="6" s="1"/>
  <c r="V1246" i="6"/>
  <c r="M1247" i="6"/>
  <c r="N1247" i="6"/>
  <c r="O1247" i="6"/>
  <c r="P1247" i="6"/>
  <c r="R1247" i="6"/>
  <c r="S1247" i="6"/>
  <c r="T1247" i="6"/>
  <c r="Q1247" i="6" s="1"/>
  <c r="U1247" i="6"/>
  <c r="V1247" i="6" s="1"/>
  <c r="M1248" i="6"/>
  <c r="N1248" i="6"/>
  <c r="O1248" i="6"/>
  <c r="P1248" i="6"/>
  <c r="Q1248" i="6"/>
  <c r="R1248" i="6"/>
  <c r="T1248" i="6"/>
  <c r="U1248" i="6"/>
  <c r="S1248" i="6" s="1"/>
  <c r="M1249" i="6"/>
  <c r="N1249" i="6"/>
  <c r="O1249" i="6"/>
  <c r="P1249" i="6"/>
  <c r="Q1249" i="6"/>
  <c r="R1249" i="6"/>
  <c r="S1249" i="6"/>
  <c r="T1249" i="6"/>
  <c r="U1249" i="6"/>
  <c r="V1249" i="6" s="1"/>
  <c r="M1250" i="6"/>
  <c r="N1250" i="6"/>
  <c r="O1250" i="6"/>
  <c r="P1250" i="6"/>
  <c r="Q1250" i="6"/>
  <c r="R1250" i="6"/>
  <c r="T1250" i="6"/>
  <c r="U1250" i="6"/>
  <c r="S1250" i="6" s="1"/>
  <c r="V1250" i="6"/>
  <c r="M1251" i="6"/>
  <c r="N1251" i="6"/>
  <c r="O1251" i="6"/>
  <c r="P1251" i="6"/>
  <c r="R1251" i="6"/>
  <c r="S1251" i="6"/>
  <c r="T1251" i="6"/>
  <c r="Q1251" i="6" s="1"/>
  <c r="U1251" i="6"/>
  <c r="V1251" i="6" s="1"/>
  <c r="M1252" i="6"/>
  <c r="N1252" i="6"/>
  <c r="O1252" i="6"/>
  <c r="P1252" i="6"/>
  <c r="Q1252" i="6"/>
  <c r="R1252" i="6"/>
  <c r="T1252" i="6"/>
  <c r="U1252" i="6"/>
  <c r="S1252" i="6" s="1"/>
  <c r="M1253" i="6"/>
  <c r="N1253" i="6"/>
  <c r="O1253" i="6"/>
  <c r="P1253" i="6"/>
  <c r="Q1253" i="6"/>
  <c r="R1253" i="6"/>
  <c r="S1253" i="6"/>
  <c r="T1253" i="6"/>
  <c r="U1253" i="6"/>
  <c r="V1253" i="6" s="1"/>
  <c r="M1254" i="6"/>
  <c r="N1254" i="6"/>
  <c r="O1254" i="6"/>
  <c r="P1254" i="6"/>
  <c r="Q1254" i="6"/>
  <c r="R1254" i="6"/>
  <c r="T1254" i="6"/>
  <c r="U1254" i="6"/>
  <c r="S1254" i="6" s="1"/>
  <c r="V1254" i="6"/>
  <c r="M1255" i="6"/>
  <c r="N1255" i="6"/>
  <c r="O1255" i="6"/>
  <c r="P1255" i="6"/>
  <c r="R1255" i="6"/>
  <c r="S1255" i="6"/>
  <c r="T1255" i="6"/>
  <c r="Q1255" i="6" s="1"/>
  <c r="U1255" i="6"/>
  <c r="V1255" i="6" s="1"/>
  <c r="M1256" i="6"/>
  <c r="N1256" i="6"/>
  <c r="O1256" i="6"/>
  <c r="P1256" i="6"/>
  <c r="Q1256" i="6"/>
  <c r="R1256" i="6"/>
  <c r="T1256" i="6"/>
  <c r="U1256" i="6"/>
  <c r="S1256" i="6" s="1"/>
  <c r="M1257" i="6"/>
  <c r="N1257" i="6"/>
  <c r="O1257" i="6"/>
  <c r="P1257" i="6"/>
  <c r="Q1257" i="6"/>
  <c r="R1257" i="6"/>
  <c r="S1257" i="6"/>
  <c r="T1257" i="6"/>
  <c r="U1257" i="6"/>
  <c r="V1257" i="6" s="1"/>
  <c r="M1258" i="6"/>
  <c r="N1258" i="6"/>
  <c r="O1258" i="6"/>
  <c r="P1258" i="6"/>
  <c r="Q1258" i="6"/>
  <c r="R1258" i="6"/>
  <c r="T1258" i="6"/>
  <c r="U1258" i="6"/>
  <c r="S1258" i="6" s="1"/>
  <c r="V1258" i="6"/>
  <c r="M1259" i="6"/>
  <c r="N1259" i="6"/>
  <c r="O1259" i="6"/>
  <c r="P1259" i="6"/>
  <c r="R1259" i="6"/>
  <c r="S1259" i="6"/>
  <c r="T1259" i="6"/>
  <c r="Q1259" i="6" s="1"/>
  <c r="U1259" i="6"/>
  <c r="V1259" i="6" s="1"/>
  <c r="M1260" i="6"/>
  <c r="N1260" i="6"/>
  <c r="O1260" i="6"/>
  <c r="P1260" i="6"/>
  <c r="Q1260" i="6"/>
  <c r="R1260" i="6"/>
  <c r="T1260" i="6"/>
  <c r="U1260" i="6"/>
  <c r="S1260" i="6" s="1"/>
  <c r="M1261" i="6"/>
  <c r="N1261" i="6"/>
  <c r="O1261" i="6"/>
  <c r="P1261" i="6"/>
  <c r="Q1261" i="6"/>
  <c r="R1261" i="6"/>
  <c r="S1261" i="6"/>
  <c r="T1261" i="6"/>
  <c r="U1261" i="6"/>
  <c r="V1261" i="6" s="1"/>
  <c r="M1262" i="6"/>
  <c r="N1262" i="6"/>
  <c r="O1262" i="6"/>
  <c r="P1262" i="6"/>
  <c r="Q1262" i="6"/>
  <c r="R1262" i="6"/>
  <c r="T1262" i="6"/>
  <c r="U1262" i="6"/>
  <c r="S1262" i="6" s="1"/>
  <c r="V1262" i="6"/>
  <c r="M1263" i="6"/>
  <c r="N1263" i="6"/>
  <c r="O1263" i="6"/>
  <c r="P1263" i="6"/>
  <c r="R1263" i="6"/>
  <c r="S1263" i="6"/>
  <c r="T1263" i="6"/>
  <c r="Q1263" i="6" s="1"/>
  <c r="U1263" i="6"/>
  <c r="V1263" i="6" s="1"/>
  <c r="M1264" i="6"/>
  <c r="N1264" i="6"/>
  <c r="O1264" i="6"/>
  <c r="P1264" i="6"/>
  <c r="Q1264" i="6"/>
  <c r="R1264" i="6"/>
  <c r="T1264" i="6"/>
  <c r="U1264" i="6"/>
  <c r="S1264" i="6" s="1"/>
  <c r="M1265" i="6"/>
  <c r="N1265" i="6"/>
  <c r="O1265" i="6"/>
  <c r="P1265" i="6"/>
  <c r="Q1265" i="6"/>
  <c r="R1265" i="6"/>
  <c r="S1265" i="6"/>
  <c r="T1265" i="6"/>
  <c r="U1265" i="6"/>
  <c r="V1265" i="6" s="1"/>
  <c r="M1266" i="6"/>
  <c r="N1266" i="6"/>
  <c r="O1266" i="6"/>
  <c r="P1266" i="6"/>
  <c r="Q1266" i="6"/>
  <c r="R1266" i="6"/>
  <c r="T1266" i="6"/>
  <c r="U1266" i="6"/>
  <c r="S1266" i="6" s="1"/>
  <c r="V1266" i="6"/>
  <c r="M1267" i="6"/>
  <c r="N1267" i="6"/>
  <c r="O1267" i="6"/>
  <c r="P1267" i="6"/>
  <c r="R1267" i="6"/>
  <c r="S1267" i="6"/>
  <c r="T1267" i="6"/>
  <c r="Q1267" i="6" s="1"/>
  <c r="U1267" i="6"/>
  <c r="V1267" i="6" s="1"/>
  <c r="M1268" i="6"/>
  <c r="N1268" i="6"/>
  <c r="O1268" i="6"/>
  <c r="P1268" i="6"/>
  <c r="Q1268" i="6"/>
  <c r="R1268" i="6"/>
  <c r="T1268" i="6"/>
  <c r="U1268" i="6"/>
  <c r="S1268" i="6" s="1"/>
  <c r="M1269" i="6"/>
  <c r="N1269" i="6"/>
  <c r="O1269" i="6"/>
  <c r="P1269" i="6"/>
  <c r="Q1269" i="6"/>
  <c r="R1269" i="6"/>
  <c r="S1269" i="6"/>
  <c r="T1269" i="6"/>
  <c r="U1269" i="6"/>
  <c r="V1269" i="6" s="1"/>
  <c r="M1270" i="6"/>
  <c r="N1270" i="6"/>
  <c r="O1270" i="6"/>
  <c r="P1270" i="6"/>
  <c r="Q1270" i="6"/>
  <c r="R1270" i="6"/>
  <c r="T1270" i="6"/>
  <c r="U1270" i="6"/>
  <c r="S1270" i="6" s="1"/>
  <c r="V1270" i="6"/>
  <c r="M1271" i="6"/>
  <c r="N1271" i="6"/>
  <c r="O1271" i="6"/>
  <c r="P1271" i="6"/>
  <c r="R1271" i="6"/>
  <c r="S1271" i="6"/>
  <c r="T1271" i="6"/>
  <c r="Q1271" i="6" s="1"/>
  <c r="U1271" i="6"/>
  <c r="V1271" i="6" s="1"/>
  <c r="M1272" i="6"/>
  <c r="N1272" i="6"/>
  <c r="O1272" i="6"/>
  <c r="P1272" i="6"/>
  <c r="Q1272" i="6"/>
  <c r="R1272" i="6"/>
  <c r="T1272" i="6"/>
  <c r="U1272" i="6"/>
  <c r="S1272" i="6" s="1"/>
  <c r="M1273" i="6"/>
  <c r="N1273" i="6"/>
  <c r="O1273" i="6"/>
  <c r="P1273" i="6"/>
  <c r="Q1273" i="6"/>
  <c r="R1273" i="6"/>
  <c r="S1273" i="6"/>
  <c r="T1273" i="6"/>
  <c r="U1273" i="6"/>
  <c r="V1273" i="6" s="1"/>
  <c r="M1274" i="6"/>
  <c r="N1274" i="6"/>
  <c r="O1274" i="6"/>
  <c r="P1274" i="6"/>
  <c r="Q1274" i="6"/>
  <c r="R1274" i="6"/>
  <c r="T1274" i="6"/>
  <c r="U1274" i="6"/>
  <c r="S1274" i="6" s="1"/>
  <c r="V1274" i="6"/>
  <c r="M1275" i="6"/>
  <c r="N1275" i="6"/>
  <c r="O1275" i="6"/>
  <c r="P1275" i="6"/>
  <c r="R1275" i="6"/>
  <c r="S1275" i="6"/>
  <c r="T1275" i="6"/>
  <c r="Q1275" i="6" s="1"/>
  <c r="U1275" i="6"/>
  <c r="V1275" i="6" s="1"/>
  <c r="M1276" i="6"/>
  <c r="N1276" i="6"/>
  <c r="O1276" i="6"/>
  <c r="P1276" i="6"/>
  <c r="Q1276" i="6"/>
  <c r="R1276" i="6"/>
  <c r="T1276" i="6"/>
  <c r="U1276" i="6"/>
  <c r="S1276" i="6" s="1"/>
  <c r="M1277" i="6"/>
  <c r="N1277" i="6"/>
  <c r="O1277" i="6"/>
  <c r="P1277" i="6"/>
  <c r="Q1277" i="6"/>
  <c r="R1277" i="6"/>
  <c r="S1277" i="6"/>
  <c r="T1277" i="6"/>
  <c r="U1277" i="6"/>
  <c r="V1277" i="6" s="1"/>
  <c r="M1278" i="6"/>
  <c r="N1278" i="6"/>
  <c r="O1278" i="6"/>
  <c r="P1278" i="6"/>
  <c r="Q1278" i="6"/>
  <c r="R1278" i="6"/>
  <c r="T1278" i="6"/>
  <c r="U1278" i="6"/>
  <c r="S1278" i="6" s="1"/>
  <c r="V1278" i="6"/>
  <c r="M1279" i="6"/>
  <c r="N1279" i="6"/>
  <c r="O1279" i="6"/>
  <c r="P1279" i="6"/>
  <c r="R1279" i="6"/>
  <c r="S1279" i="6"/>
  <c r="T1279" i="6"/>
  <c r="Q1279" i="6" s="1"/>
  <c r="U1279" i="6"/>
  <c r="V1279" i="6" s="1"/>
  <c r="M1280" i="6"/>
  <c r="N1280" i="6"/>
  <c r="O1280" i="6"/>
  <c r="P1280" i="6"/>
  <c r="Q1280" i="6"/>
  <c r="R1280" i="6"/>
  <c r="T1280" i="6"/>
  <c r="U1280" i="6"/>
  <c r="S1280" i="6" s="1"/>
  <c r="M1281" i="6"/>
  <c r="N1281" i="6"/>
  <c r="O1281" i="6"/>
  <c r="P1281" i="6"/>
  <c r="Q1281" i="6"/>
  <c r="R1281" i="6"/>
  <c r="S1281" i="6"/>
  <c r="T1281" i="6"/>
  <c r="U1281" i="6"/>
  <c r="V1281" i="6" s="1"/>
  <c r="M1282" i="6"/>
  <c r="N1282" i="6"/>
  <c r="O1282" i="6"/>
  <c r="P1282" i="6"/>
  <c r="Q1282" i="6"/>
  <c r="R1282" i="6"/>
  <c r="T1282" i="6"/>
  <c r="U1282" i="6"/>
  <c r="S1282" i="6" s="1"/>
  <c r="V1282" i="6"/>
  <c r="B4" i="5"/>
  <c r="C4" i="5"/>
  <c r="D4" i="5"/>
  <c r="E4" i="5"/>
  <c r="F4" i="5"/>
  <c r="D8" i="1"/>
  <c r="I8" i="1" s="1"/>
  <c r="I22" i="1"/>
  <c r="C23" i="1"/>
  <c r="C24" i="1" s="1"/>
  <c r="U13" i="7"/>
  <c r="P30" i="7" s="1"/>
  <c r="V13" i="7"/>
  <c r="P36" i="7" s="1"/>
  <c r="M15" i="7"/>
  <c r="F18" i="7"/>
  <c r="G18" i="7"/>
  <c r="H18" i="7"/>
  <c r="P18" i="7"/>
  <c r="B19" i="7"/>
  <c r="E19" i="7"/>
  <c r="I19" i="7"/>
  <c r="J19" i="7"/>
  <c r="B21" i="7"/>
  <c r="F21" i="7"/>
  <c r="G21" i="7"/>
  <c r="J21" i="7"/>
  <c r="P21" i="7"/>
  <c r="B22" i="7"/>
  <c r="E22" i="7"/>
  <c r="I22" i="7"/>
  <c r="J22" i="7"/>
  <c r="B24" i="7"/>
  <c r="F24" i="7"/>
  <c r="G24" i="7"/>
  <c r="P24" i="7"/>
  <c r="B25" i="7"/>
  <c r="C25" i="7"/>
  <c r="E25" i="7"/>
  <c r="I25" i="7"/>
  <c r="J25" i="7"/>
  <c r="K25" i="7"/>
  <c r="B27" i="7"/>
  <c r="D27" i="7"/>
  <c r="F27" i="7"/>
  <c r="G27" i="7"/>
  <c r="H27" i="7"/>
  <c r="J27" i="7"/>
  <c r="P27" i="7"/>
  <c r="B28" i="7"/>
  <c r="J28" i="7"/>
  <c r="G30" i="7"/>
  <c r="B31" i="7"/>
  <c r="C31" i="7"/>
  <c r="J31" i="7"/>
  <c r="K31" i="7"/>
  <c r="D33" i="7"/>
  <c r="G33" i="7"/>
  <c r="H33" i="7"/>
  <c r="P33" i="7"/>
  <c r="B34" i="7"/>
  <c r="C34" i="7"/>
  <c r="J34" i="7"/>
  <c r="G36" i="7"/>
  <c r="H36" i="7"/>
  <c r="C37" i="7"/>
  <c r="E37" i="7"/>
  <c r="G37" i="7"/>
  <c r="I37" i="7"/>
  <c r="K37" i="7"/>
  <c r="B56" i="7"/>
  <c r="B18" i="7" s="1"/>
  <c r="C56" i="7"/>
  <c r="D56" i="7"/>
  <c r="E56" i="7"/>
  <c r="F56" i="7"/>
  <c r="B30" i="7" s="1"/>
  <c r="G56" i="7"/>
  <c r="B33" i="7" s="1"/>
  <c r="H56" i="7"/>
  <c r="B36" i="7" s="1"/>
  <c r="B57" i="7"/>
  <c r="C57" i="7"/>
  <c r="D57" i="7"/>
  <c r="E57" i="7"/>
  <c r="F57" i="7"/>
  <c r="G57" i="7"/>
  <c r="H57" i="7"/>
  <c r="B37" i="7" s="1"/>
  <c r="B72" i="7"/>
  <c r="C18" i="7" s="1"/>
  <c r="C72" i="7"/>
  <c r="C21" i="7" s="1"/>
  <c r="D72" i="7"/>
  <c r="C24" i="7" s="1"/>
  <c r="E72" i="7"/>
  <c r="C27" i="7" s="1"/>
  <c r="F72" i="7"/>
  <c r="C30" i="7" s="1"/>
  <c r="G72" i="7"/>
  <c r="C33" i="7" s="1"/>
  <c r="H72" i="7"/>
  <c r="C36" i="7" s="1"/>
  <c r="B73" i="7"/>
  <c r="C19" i="7" s="1"/>
  <c r="C73" i="7"/>
  <c r="C22" i="7" s="1"/>
  <c r="D73" i="7"/>
  <c r="E73" i="7"/>
  <c r="C28" i="7" s="1"/>
  <c r="F73" i="7"/>
  <c r="G73" i="7"/>
  <c r="H73" i="7"/>
  <c r="B93" i="7"/>
  <c r="D18" i="7" s="1"/>
  <c r="C93" i="7"/>
  <c r="D21" i="7" s="1"/>
  <c r="D93" i="7"/>
  <c r="D24" i="7" s="1"/>
  <c r="E93" i="7"/>
  <c r="F93" i="7"/>
  <c r="D30" i="7" s="1"/>
  <c r="G93" i="7"/>
  <c r="H93" i="7"/>
  <c r="D36" i="7" s="1"/>
  <c r="B94" i="7"/>
  <c r="D19" i="7" s="1"/>
  <c r="C94" i="7"/>
  <c r="D22" i="7" s="1"/>
  <c r="D94" i="7"/>
  <c r="D25" i="7" s="1"/>
  <c r="E94" i="7"/>
  <c r="D28" i="7" s="1"/>
  <c r="F94" i="7"/>
  <c r="D31" i="7" s="1"/>
  <c r="G94" i="7"/>
  <c r="D34" i="7" s="1"/>
  <c r="H94" i="7"/>
  <c r="D37" i="7" s="1"/>
  <c r="B112" i="7"/>
  <c r="E18" i="7" s="1"/>
  <c r="C112" i="7"/>
  <c r="E21" i="7" s="1"/>
  <c r="D112" i="7"/>
  <c r="E24" i="7" s="1"/>
  <c r="E112" i="7"/>
  <c r="E27" i="7" s="1"/>
  <c r="F112" i="7"/>
  <c r="E30" i="7" s="1"/>
  <c r="G112" i="7"/>
  <c r="E33" i="7" s="1"/>
  <c r="H112" i="7"/>
  <c r="E36" i="7" s="1"/>
  <c r="B113" i="7"/>
  <c r="C113" i="7"/>
  <c r="D113" i="7"/>
  <c r="E113" i="7"/>
  <c r="E28" i="7" s="1"/>
  <c r="F113" i="7"/>
  <c r="E31" i="7" s="1"/>
  <c r="G113" i="7"/>
  <c r="E34" i="7" s="1"/>
  <c r="H113" i="7"/>
  <c r="B121" i="7"/>
  <c r="C121" i="7"/>
  <c r="D121" i="7"/>
  <c r="E121" i="7"/>
  <c r="F121" i="7"/>
  <c r="F30" i="7" s="1"/>
  <c r="G121" i="7"/>
  <c r="F33" i="7" s="1"/>
  <c r="H121" i="7"/>
  <c r="F36" i="7" s="1"/>
  <c r="B122" i="7"/>
  <c r="F19" i="7" s="1"/>
  <c r="C122" i="7"/>
  <c r="F22" i="7" s="1"/>
  <c r="D122" i="7"/>
  <c r="F25" i="7" s="1"/>
  <c r="E122" i="7"/>
  <c r="F28" i="7" s="1"/>
  <c r="F122" i="7"/>
  <c r="F31" i="7" s="1"/>
  <c r="G122" i="7"/>
  <c r="F34" i="7" s="1"/>
  <c r="H122" i="7"/>
  <c r="F37" i="7" s="1"/>
  <c r="B137" i="7"/>
  <c r="C137" i="7"/>
  <c r="D137" i="7"/>
  <c r="E137" i="7"/>
  <c r="F137" i="7"/>
  <c r="G137" i="7"/>
  <c r="H137" i="7"/>
  <c r="B138" i="7"/>
  <c r="G19" i="7" s="1"/>
  <c r="C138" i="7"/>
  <c r="G22" i="7" s="1"/>
  <c r="D138" i="7"/>
  <c r="G25" i="7" s="1"/>
  <c r="E138" i="7"/>
  <c r="G28" i="7" s="1"/>
  <c r="F138" i="7"/>
  <c r="G31" i="7" s="1"/>
  <c r="G138" i="7"/>
  <c r="G34" i="7" s="1"/>
  <c r="H138" i="7"/>
  <c r="B147" i="7"/>
  <c r="C147" i="7"/>
  <c r="H21" i="7" s="1"/>
  <c r="D147" i="7"/>
  <c r="H24" i="7" s="1"/>
  <c r="E147" i="7"/>
  <c r="F147" i="7"/>
  <c r="H30" i="7" s="1"/>
  <c r="G147" i="7"/>
  <c r="H147" i="7"/>
  <c r="B148" i="7"/>
  <c r="H19" i="7" s="1"/>
  <c r="C148" i="7"/>
  <c r="H22" i="7" s="1"/>
  <c r="D148" i="7"/>
  <c r="H25" i="7" s="1"/>
  <c r="E148" i="7"/>
  <c r="H28" i="7" s="1"/>
  <c r="F148" i="7"/>
  <c r="H31" i="7" s="1"/>
  <c r="G148" i="7"/>
  <c r="H34" i="7" s="1"/>
  <c r="H148" i="7"/>
  <c r="H37" i="7" s="1"/>
  <c r="B170" i="7"/>
  <c r="I18" i="7" s="1"/>
  <c r="C170" i="7"/>
  <c r="I21" i="7" s="1"/>
  <c r="D170" i="7"/>
  <c r="I24" i="7" s="1"/>
  <c r="E170" i="7"/>
  <c r="I27" i="7" s="1"/>
  <c r="F170" i="7"/>
  <c r="I30" i="7" s="1"/>
  <c r="G170" i="7"/>
  <c r="I33" i="7" s="1"/>
  <c r="H170" i="7"/>
  <c r="I36" i="7" s="1"/>
  <c r="B171" i="7"/>
  <c r="C171" i="7"/>
  <c r="D171" i="7"/>
  <c r="E171" i="7"/>
  <c r="I28" i="7" s="1"/>
  <c r="F171" i="7"/>
  <c r="I31" i="7" s="1"/>
  <c r="G171" i="7"/>
  <c r="I34" i="7" s="1"/>
  <c r="H171" i="7"/>
  <c r="B205" i="7"/>
  <c r="J18" i="7" s="1"/>
  <c r="C205" i="7"/>
  <c r="D205" i="7"/>
  <c r="J24" i="7" s="1"/>
  <c r="E205" i="7"/>
  <c r="F205" i="7"/>
  <c r="J30" i="7" s="1"/>
  <c r="G205" i="7"/>
  <c r="J33" i="7" s="1"/>
  <c r="H205" i="7"/>
  <c r="J36" i="7" s="1"/>
  <c r="B206" i="7"/>
  <c r="C206" i="7"/>
  <c r="D206" i="7"/>
  <c r="E206" i="7"/>
  <c r="F206" i="7"/>
  <c r="G206" i="7"/>
  <c r="H206" i="7"/>
  <c r="J37" i="7" s="1"/>
  <c r="B230" i="7"/>
  <c r="K18" i="7" s="1"/>
  <c r="C230" i="7"/>
  <c r="K21" i="7" s="1"/>
  <c r="D230" i="7"/>
  <c r="K24" i="7" s="1"/>
  <c r="E230" i="7"/>
  <c r="K27" i="7" s="1"/>
  <c r="F230" i="7"/>
  <c r="K30" i="7" s="1"/>
  <c r="G230" i="7"/>
  <c r="K33" i="7" s="1"/>
  <c r="H230" i="7"/>
  <c r="K36" i="7" s="1"/>
  <c r="B231" i="7"/>
  <c r="K19" i="7" s="1"/>
  <c r="C231" i="7"/>
  <c r="K22" i="7" s="1"/>
  <c r="D231" i="7"/>
  <c r="E231" i="7"/>
  <c r="K28" i="7" s="1"/>
  <c r="F231" i="7"/>
  <c r="G231" i="7"/>
  <c r="K34" i="7" s="1"/>
  <c r="H231" i="7"/>
  <c r="N31" i="7" l="1"/>
  <c r="AL41" i="6" s="1"/>
  <c r="N25" i="7"/>
  <c r="AL27" i="6" s="1"/>
  <c r="N22" i="7"/>
  <c r="AL34" i="6" s="1"/>
  <c r="N34" i="7"/>
  <c r="AL55" i="6" s="1"/>
  <c r="N37" i="7"/>
  <c r="AL48" i="6" s="1"/>
  <c r="N33" i="7"/>
  <c r="R33" i="7" s="1"/>
  <c r="N19" i="7"/>
  <c r="AL13" i="6" s="1"/>
  <c r="N18" i="7"/>
  <c r="R18" i="7" s="1"/>
  <c r="N36" i="7"/>
  <c r="R36" i="7" s="1"/>
  <c r="N30" i="7"/>
  <c r="R30" i="7" s="1"/>
  <c r="N27" i="7"/>
  <c r="R27" i="7" s="1"/>
  <c r="N28" i="7"/>
  <c r="AL20" i="6" s="1"/>
  <c r="N24" i="7"/>
  <c r="R24" i="7" s="1"/>
  <c r="N21" i="7"/>
  <c r="R21" i="7" s="1"/>
  <c r="I6" i="1"/>
  <c r="I20" i="1"/>
  <c r="I30" i="1"/>
  <c r="I18" i="1"/>
  <c r="J5" i="1"/>
  <c r="S1224" i="6"/>
  <c r="S1176" i="6"/>
  <c r="V1175" i="6"/>
  <c r="S1168" i="6"/>
  <c r="V1167" i="6"/>
  <c r="S1160" i="6"/>
  <c r="V1159" i="6"/>
  <c r="S1152" i="6"/>
  <c r="V1151" i="6"/>
  <c r="V1147" i="6"/>
  <c r="V1134" i="6"/>
  <c r="I28" i="1"/>
  <c r="I16" i="1"/>
  <c r="I4" i="1"/>
  <c r="AI2" i="6" s="1"/>
  <c r="O4" i="6" s="1"/>
  <c r="S1130" i="6"/>
  <c r="V1130" i="6"/>
  <c r="I26" i="1"/>
  <c r="I14" i="1"/>
  <c r="V1280" i="6"/>
  <c r="V1276" i="6"/>
  <c r="V1272" i="6"/>
  <c r="V1268" i="6"/>
  <c r="V1264" i="6"/>
  <c r="V1260" i="6"/>
  <c r="V1256" i="6"/>
  <c r="V1252" i="6"/>
  <c r="V1248" i="6"/>
  <c r="V1244" i="6"/>
  <c r="V1240" i="6"/>
  <c r="V1236" i="6"/>
  <c r="V1232" i="6"/>
  <c r="V1228" i="6"/>
  <c r="V1225" i="6"/>
  <c r="V1216" i="6"/>
  <c r="V1212" i="6"/>
  <c r="V1208" i="6"/>
  <c r="V1204" i="6"/>
  <c r="V1200" i="6"/>
  <c r="V1196" i="6"/>
  <c r="V1192" i="6"/>
  <c r="V1188" i="6"/>
  <c r="V1184" i="6"/>
  <c r="V1180" i="6"/>
  <c r="V1177" i="6"/>
  <c r="V1169" i="6"/>
  <c r="V1161" i="6"/>
  <c r="V1153" i="6"/>
  <c r="V1131" i="6"/>
  <c r="I24" i="1"/>
  <c r="I12" i="1"/>
  <c r="V1115" i="6"/>
  <c r="S1115" i="6"/>
  <c r="I10" i="1"/>
  <c r="S1141" i="6"/>
  <c r="V1141" i="6"/>
  <c r="S1138" i="6"/>
  <c r="V1138" i="6"/>
  <c r="V1133" i="6"/>
  <c r="V1125" i="6"/>
  <c r="V1117" i="6"/>
  <c r="V1109" i="6"/>
  <c r="V1101" i="6"/>
  <c r="V1093" i="6"/>
  <c r="V1085" i="6"/>
  <c r="V1077" i="6"/>
  <c r="V1069" i="6"/>
  <c r="S1062" i="6"/>
  <c r="V1061" i="6"/>
  <c r="S1054" i="6"/>
  <c r="V1053" i="6"/>
  <c r="S1046" i="6"/>
  <c r="V1045" i="6"/>
  <c r="S1038" i="6"/>
  <c r="V1037" i="6"/>
  <c r="S1030" i="6"/>
  <c r="V1029" i="6"/>
  <c r="S1022" i="6"/>
  <c r="V1021" i="6"/>
  <c r="S1014" i="6"/>
  <c r="V1013" i="6"/>
  <c r="S1006" i="6"/>
  <c r="V1005" i="6"/>
  <c r="S998" i="6"/>
  <c r="V997" i="6"/>
  <c r="S990" i="6"/>
  <c r="V989" i="6"/>
  <c r="S982" i="6"/>
  <c r="V981" i="6"/>
  <c r="S974" i="6"/>
  <c r="V973" i="6"/>
  <c r="S966" i="6"/>
  <c r="V965" i="6"/>
  <c r="S958" i="6"/>
  <c r="V957" i="6"/>
  <c r="S950" i="6"/>
  <c r="V949" i="6"/>
  <c r="S942" i="6"/>
  <c r="V941" i="6"/>
  <c r="S934" i="6"/>
  <c r="V933" i="6"/>
  <c r="S928" i="6"/>
  <c r="V1122" i="6"/>
  <c r="V1114" i="6"/>
  <c r="S1107" i="6"/>
  <c r="V1106" i="6"/>
  <c r="S1099" i="6"/>
  <c r="V1098" i="6"/>
  <c r="S1091" i="6"/>
  <c r="V1090" i="6"/>
  <c r="S1083" i="6"/>
  <c r="V1082" i="6"/>
  <c r="S1075" i="6"/>
  <c r="V1074" i="6"/>
  <c r="S1067" i="6"/>
  <c r="V1066" i="6"/>
  <c r="S1059" i="6"/>
  <c r="V1058" i="6"/>
  <c r="S1051" i="6"/>
  <c r="V1050" i="6"/>
  <c r="S1043" i="6"/>
  <c r="V1042" i="6"/>
  <c r="S1035" i="6"/>
  <c r="V1034" i="6"/>
  <c r="S1027" i="6"/>
  <c r="V1026" i="6"/>
  <c r="S1019" i="6"/>
  <c r="V1018" i="6"/>
  <c r="S1011" i="6"/>
  <c r="V1010" i="6"/>
  <c r="S1003" i="6"/>
  <c r="V1002" i="6"/>
  <c r="S995" i="6"/>
  <c r="V994" i="6"/>
  <c r="S987" i="6"/>
  <c r="V986" i="6"/>
  <c r="S979" i="6"/>
  <c r="V978" i="6"/>
  <c r="S971" i="6"/>
  <c r="V970" i="6"/>
  <c r="S963" i="6"/>
  <c r="S955" i="6"/>
  <c r="S947" i="6"/>
  <c r="S939" i="6"/>
  <c r="S931" i="6"/>
  <c r="S924" i="6"/>
  <c r="S911" i="6"/>
  <c r="S905" i="6"/>
  <c r="V905" i="6"/>
  <c r="V921" i="6"/>
  <c r="V916" i="6"/>
  <c r="V913" i="6"/>
  <c r="AJ25" i="6"/>
  <c r="P5" i="6"/>
  <c r="AJ24" i="6"/>
  <c r="S786" i="6"/>
  <c r="V786" i="6"/>
  <c r="V897" i="6"/>
  <c r="V889" i="6"/>
  <c r="V881" i="6"/>
  <c r="V873" i="6"/>
  <c r="V865" i="6"/>
  <c r="V857" i="6"/>
  <c r="V849" i="6"/>
  <c r="V841" i="6"/>
  <c r="V833" i="6"/>
  <c r="V825" i="6"/>
  <c r="V817" i="6"/>
  <c r="V809" i="6"/>
  <c r="V801" i="6"/>
  <c r="V832" i="6"/>
  <c r="V824" i="6"/>
  <c r="V816" i="6"/>
  <c r="V808" i="6"/>
  <c r="S800" i="6"/>
  <c r="V799" i="6"/>
  <c r="S792" i="6"/>
  <c r="S778" i="6"/>
  <c r="V778" i="6"/>
  <c r="V788" i="6"/>
  <c r="S770" i="6"/>
  <c r="V770" i="6"/>
  <c r="Q635" i="6"/>
  <c r="U635" i="6"/>
  <c r="V762" i="6"/>
  <c r="V754" i="6"/>
  <c r="V746" i="6"/>
  <c r="V738" i="6"/>
  <c r="V730" i="6"/>
  <c r="V722" i="6"/>
  <c r="V714" i="6"/>
  <c r="V706" i="6"/>
  <c r="V698" i="6"/>
  <c r="V690" i="6"/>
  <c r="V682" i="6"/>
  <c r="V674" i="6"/>
  <c r="V666" i="6"/>
  <c r="V657" i="6"/>
  <c r="V651" i="6"/>
  <c r="V644" i="6"/>
  <c r="V640" i="6"/>
  <c r="Q636" i="6"/>
  <c r="M636" i="6"/>
  <c r="U636" i="6"/>
  <c r="V617" i="6"/>
  <c r="S604" i="6"/>
  <c r="V604" i="6"/>
  <c r="V630" i="6"/>
  <c r="V697" i="6"/>
  <c r="V689" i="6"/>
  <c r="V681" i="6"/>
  <c r="V673" i="6"/>
  <c r="V665" i="6"/>
  <c r="S650" i="6"/>
  <c r="S628" i="6"/>
  <c r="S612" i="6"/>
  <c r="V612" i="6"/>
  <c r="R636" i="6"/>
  <c r="S620" i="6"/>
  <c r="S642" i="6"/>
  <c r="O636" i="6"/>
  <c r="S471" i="6"/>
  <c r="V471" i="6"/>
  <c r="S629" i="6"/>
  <c r="S621" i="6"/>
  <c r="S613" i="6"/>
  <c r="S605" i="6"/>
  <c r="S597" i="6"/>
  <c r="V596" i="6"/>
  <c r="S589" i="6"/>
  <c r="V588" i="6"/>
  <c r="S581" i="6"/>
  <c r="V580" i="6"/>
  <c r="S573" i="6"/>
  <c r="V572" i="6"/>
  <c r="S565" i="6"/>
  <c r="V564" i="6"/>
  <c r="S557" i="6"/>
  <c r="V556" i="6"/>
  <c r="S549" i="6"/>
  <c r="V548" i="6"/>
  <c r="S541" i="6"/>
  <c r="V540" i="6"/>
  <c r="S533" i="6"/>
  <c r="V532" i="6"/>
  <c r="S525" i="6"/>
  <c r="V524" i="6"/>
  <c r="S517" i="6"/>
  <c r="V516" i="6"/>
  <c r="S509" i="6"/>
  <c r="V508" i="6"/>
  <c r="S497" i="6"/>
  <c r="V489" i="6"/>
  <c r="V483" i="6"/>
  <c r="S478" i="6"/>
  <c r="V478" i="6"/>
  <c r="S462" i="6"/>
  <c r="V462" i="6"/>
  <c r="S463" i="6"/>
  <c r="V463" i="6"/>
  <c r="S482" i="6"/>
  <c r="S498" i="6"/>
  <c r="V491" i="6"/>
  <c r="S470" i="6"/>
  <c r="V470" i="6"/>
  <c r="V455" i="6"/>
  <c r="V447" i="6"/>
  <c r="V439" i="6"/>
  <c r="V431" i="6"/>
  <c r="V423" i="6"/>
  <c r="V415" i="6"/>
  <c r="V407" i="6"/>
  <c r="V399" i="6"/>
  <c r="V391" i="6"/>
  <c r="V383" i="6"/>
  <c r="S363" i="6"/>
  <c r="V363" i="6"/>
  <c r="V454" i="6"/>
  <c r="V446" i="6"/>
  <c r="V438" i="6"/>
  <c r="V430" i="6"/>
  <c r="V422" i="6"/>
  <c r="V414" i="6"/>
  <c r="V406" i="6"/>
  <c r="V398" i="6"/>
  <c r="V390" i="6"/>
  <c r="V382" i="6"/>
  <c r="S375" i="6"/>
  <c r="V374" i="6"/>
  <c r="V369" i="6"/>
  <c r="S351" i="6"/>
  <c r="V351" i="6"/>
  <c r="S355" i="6"/>
  <c r="V355" i="6"/>
  <c r="S378" i="6"/>
  <c r="S367" i="6"/>
  <c r="V366" i="6"/>
  <c r="V343" i="6"/>
  <c r="V335" i="6"/>
  <c r="V327" i="6"/>
  <c r="V319" i="6"/>
  <c r="V311" i="6"/>
  <c r="V303" i="6"/>
  <c r="V295" i="6"/>
  <c r="V287" i="6"/>
  <c r="V279" i="6"/>
  <c r="V271" i="6"/>
  <c r="V263" i="6"/>
  <c r="V255" i="6"/>
  <c r="V252" i="6"/>
  <c r="V249" i="6"/>
  <c r="V321" i="6"/>
  <c r="S248" i="6"/>
  <c r="V248" i="6"/>
  <c r="V241" i="6"/>
  <c r="V236" i="6"/>
  <c r="S236" i="6"/>
  <c r="V347" i="6"/>
  <c r="V339" i="6"/>
  <c r="V331" i="6"/>
  <c r="V323" i="6"/>
  <c r="V315" i="6"/>
  <c r="V307" i="6"/>
  <c r="V299" i="6"/>
  <c r="V291" i="6"/>
  <c r="V283" i="6"/>
  <c r="V275" i="6"/>
  <c r="V267" i="6"/>
  <c r="V259" i="6"/>
  <c r="V245" i="6"/>
  <c r="S237" i="6"/>
  <c r="V237" i="6"/>
  <c r="S244" i="6"/>
  <c r="S159" i="6"/>
  <c r="S151" i="6"/>
  <c r="S143" i="6"/>
  <c r="S135" i="6"/>
  <c r="S123" i="6"/>
  <c r="V98" i="6"/>
  <c r="S98" i="6"/>
  <c r="S228" i="6"/>
  <c r="S220" i="6"/>
  <c r="S212" i="6"/>
  <c r="S204" i="6"/>
  <c r="S196" i="6"/>
  <c r="S188" i="6"/>
  <c r="S180" i="6"/>
  <c r="S172" i="6"/>
  <c r="S164" i="6"/>
  <c r="S156" i="6"/>
  <c r="S148" i="6"/>
  <c r="V127" i="6"/>
  <c r="V240" i="6"/>
  <c r="V232" i="6"/>
  <c r="V224" i="6"/>
  <c r="V216" i="6"/>
  <c r="V208" i="6"/>
  <c r="V200" i="6"/>
  <c r="V192" i="6"/>
  <c r="V184" i="6"/>
  <c r="V176" i="6"/>
  <c r="V168" i="6"/>
  <c r="V160" i="6"/>
  <c r="V152" i="6"/>
  <c r="S145" i="6"/>
  <c r="V144" i="6"/>
  <c r="S137" i="6"/>
  <c r="V136" i="6"/>
  <c r="S131" i="6"/>
  <c r="V130" i="6"/>
  <c r="S117" i="6"/>
  <c r="S107" i="6"/>
  <c r="V107" i="6"/>
  <c r="V106" i="6"/>
  <c r="S106" i="6"/>
  <c r="V82" i="6"/>
  <c r="S82" i="6"/>
  <c r="V66" i="6"/>
  <c r="S66" i="6"/>
  <c r="V50" i="6"/>
  <c r="S50" i="6"/>
  <c r="V48" i="6"/>
  <c r="S48" i="6"/>
  <c r="V229" i="6"/>
  <c r="V221" i="6"/>
  <c r="V213" i="6"/>
  <c r="V205" i="6"/>
  <c r="V197" i="6"/>
  <c r="V189" i="6"/>
  <c r="V181" i="6"/>
  <c r="V173" i="6"/>
  <c r="V165" i="6"/>
  <c r="V157" i="6"/>
  <c r="V141" i="6"/>
  <c r="V125" i="6"/>
  <c r="V119" i="6"/>
  <c r="V25" i="6"/>
  <c r="S25" i="6"/>
  <c r="V103" i="6"/>
  <c r="V90" i="6"/>
  <c r="S90" i="6"/>
  <c r="V12" i="6"/>
  <c r="S12" i="6"/>
  <c r="V74" i="6"/>
  <c r="S74" i="6"/>
  <c r="V14" i="6"/>
  <c r="S14" i="6"/>
  <c r="V111" i="6"/>
  <c r="AK41" i="6"/>
  <c r="AK13" i="6"/>
  <c r="V8" i="6"/>
  <c r="V99" i="6"/>
  <c r="V91" i="6"/>
  <c r="V83" i="6"/>
  <c r="V75" i="6"/>
  <c r="V67" i="6"/>
  <c r="V51" i="6"/>
  <c r="AK34" i="6"/>
  <c r="V32" i="6"/>
  <c r="V30" i="6"/>
  <c r="V21" i="6"/>
  <c r="V19" i="6"/>
  <c r="V17" i="6"/>
  <c r="V15" i="6"/>
  <c r="AK55" i="6"/>
  <c r="AK48" i="6"/>
  <c r="AK27" i="6"/>
  <c r="Z1281" i="6"/>
  <c r="Z1280" i="6"/>
  <c r="Z1261" i="6"/>
  <c r="Z1239" i="6"/>
  <c r="Z1199" i="6"/>
  <c r="Z970" i="6"/>
  <c r="Z1269" i="6"/>
  <c r="Z1254" i="6"/>
  <c r="Z1245" i="6"/>
  <c r="Z1155" i="6"/>
  <c r="Z1152" i="6"/>
  <c r="Z1097" i="6"/>
  <c r="Z1092" i="6"/>
  <c r="Z910" i="6"/>
  <c r="Z1282" i="6"/>
  <c r="Z1262" i="6"/>
  <c r="Z1251" i="6"/>
  <c r="Z1148" i="6"/>
  <c r="Z1096" i="6"/>
  <c r="Z1091" i="6"/>
  <c r="Z1034" i="6"/>
  <c r="Z1270" i="6"/>
  <c r="Z1255" i="6"/>
  <c r="Z1248" i="6"/>
  <c r="Z1189" i="6"/>
  <c r="Z1182" i="6"/>
  <c r="Z1179" i="6"/>
  <c r="Z1176" i="6"/>
  <c r="Z1124" i="6"/>
  <c r="Z1271" i="6"/>
  <c r="Z1263" i="6"/>
  <c r="Z1246" i="6"/>
  <c r="Z1170" i="6"/>
  <c r="Z1095" i="6"/>
  <c r="Z1252" i="6"/>
  <c r="Z1249" i="6"/>
  <c r="Z1142" i="6"/>
  <c r="Z1116" i="6"/>
  <c r="Z1070" i="6"/>
  <c r="Z983" i="6"/>
  <c r="Z1275" i="6"/>
  <c r="Z1274" i="6"/>
  <c r="Z1273" i="6"/>
  <c r="Z1272" i="6"/>
  <c r="Z1260" i="6"/>
  <c r="Z1244" i="6"/>
  <c r="Z1207" i="6"/>
  <c r="Z1115" i="6"/>
  <c r="Z1074" i="6"/>
  <c r="Z1069" i="6"/>
  <c r="Z1279" i="6"/>
  <c r="Z1278" i="6"/>
  <c r="Z1277" i="6"/>
  <c r="Z1276" i="6"/>
  <c r="Z1268" i="6"/>
  <c r="Z1253" i="6"/>
  <c r="Z1250" i="6"/>
  <c r="Z1247" i="6"/>
  <c r="Z1203" i="6"/>
  <c r="Z1184" i="6"/>
  <c r="Z1169" i="6"/>
  <c r="Z1141" i="6"/>
  <c r="Z1122" i="6"/>
  <c r="Z1047" i="6"/>
  <c r="Z867" i="6"/>
  <c r="Z1267" i="6"/>
  <c r="Z1266" i="6"/>
  <c r="Z1265" i="6"/>
  <c r="Z1264" i="6"/>
  <c r="Z1223" i="6"/>
  <c r="Z1222" i="6"/>
  <c r="Z1221" i="6"/>
  <c r="Z1220" i="6"/>
  <c r="Z1211" i="6"/>
  <c r="Z1208" i="6"/>
  <c r="Z1206" i="6"/>
  <c r="Z1204" i="6"/>
  <c r="Z1202" i="6"/>
  <c r="Z1200" i="6"/>
  <c r="Z1198" i="6"/>
  <c r="Z1195" i="6"/>
  <c r="Z1164" i="6"/>
  <c r="Z1159" i="6"/>
  <c r="Z1157" i="6"/>
  <c r="Z1137" i="6"/>
  <c r="Z1136" i="6"/>
  <c r="Z1132" i="6"/>
  <c r="Z1131" i="6"/>
  <c r="Z1126" i="6"/>
  <c r="Z1125" i="6"/>
  <c r="Z1123" i="6"/>
  <c r="Z1118" i="6"/>
  <c r="Z1117" i="6"/>
  <c r="Z1098" i="6"/>
  <c r="Z1094" i="6"/>
  <c r="Z1093" i="6"/>
  <c r="Z1063" i="6"/>
  <c r="Z1033" i="6"/>
  <c r="Z1016" i="6"/>
  <c r="Z1014" i="6"/>
  <c r="Z1013" i="6"/>
  <c r="Z969" i="6"/>
  <c r="Z921" i="6"/>
  <c r="Z920" i="6"/>
  <c r="Z873" i="6"/>
  <c r="Z854" i="6"/>
  <c r="Z1235" i="6"/>
  <c r="Z1231" i="6"/>
  <c r="Z1227" i="6"/>
  <c r="Z1224" i="6"/>
  <c r="Z1215" i="6"/>
  <c r="Z1212" i="6"/>
  <c r="Z1210" i="6"/>
  <c r="Z1209" i="6"/>
  <c r="Z1205" i="6"/>
  <c r="Z1201" i="6"/>
  <c r="Z1196" i="6"/>
  <c r="Z1194" i="6"/>
  <c r="Z1191" i="6"/>
  <c r="Z1174" i="6"/>
  <c r="Z1163" i="6"/>
  <c r="Z1160" i="6"/>
  <c r="Z1150" i="6"/>
  <c r="Z1143" i="6"/>
  <c r="Z1138" i="6"/>
  <c r="Z1135" i="6"/>
  <c r="Z1133" i="6"/>
  <c r="Z1081" i="6"/>
  <c r="Z1080" i="6"/>
  <c r="Z1079" i="6"/>
  <c r="Z1076" i="6"/>
  <c r="Z1075" i="6"/>
  <c r="Z1050" i="6"/>
  <c r="Z999" i="6"/>
  <c r="Z986" i="6"/>
  <c r="Z924" i="6"/>
  <c r="Z848" i="6"/>
  <c r="Z845" i="6"/>
  <c r="Z829" i="6"/>
  <c r="Z1243" i="6"/>
  <c r="Z1242" i="6"/>
  <c r="Z1241" i="6"/>
  <c r="Z1240" i="6"/>
  <c r="Z1238" i="6"/>
  <c r="Z1237" i="6"/>
  <c r="Z1236" i="6"/>
  <c r="Z1234" i="6"/>
  <c r="Z1233" i="6"/>
  <c r="Z1232" i="6"/>
  <c r="Z1230" i="6"/>
  <c r="Z1229" i="6"/>
  <c r="Z1228" i="6"/>
  <c r="Z1226" i="6"/>
  <c r="Z1225" i="6"/>
  <c r="Z1219" i="6"/>
  <c r="Z1216" i="6"/>
  <c r="Z1214" i="6"/>
  <c r="Z1213" i="6"/>
  <c r="Z1197" i="6"/>
  <c r="Z1192" i="6"/>
  <c r="Z1190" i="6"/>
  <c r="Z1187" i="6"/>
  <c r="Z1162" i="6"/>
  <c r="Z1161" i="6"/>
  <c r="Z1146" i="6"/>
  <c r="Z1140" i="6"/>
  <c r="Z1139" i="6"/>
  <c r="Z1134" i="6"/>
  <c r="Z1105" i="6"/>
  <c r="Z1104" i="6"/>
  <c r="Z1103" i="6"/>
  <c r="Z1100" i="6"/>
  <c r="Z1099" i="6"/>
  <c r="Z1082" i="6"/>
  <c r="Z1078" i="6"/>
  <c r="Z1077" i="6"/>
  <c r="Z1049" i="6"/>
  <c r="Z1032" i="6"/>
  <c r="Z1030" i="6"/>
  <c r="Z1029" i="6"/>
  <c r="Z985" i="6"/>
  <c r="Z968" i="6"/>
  <c r="Z966" i="6"/>
  <c r="Z965" i="6"/>
  <c r="Z949" i="6"/>
  <c r="Z909" i="6"/>
  <c r="Z1218" i="6"/>
  <c r="Z1217" i="6"/>
  <c r="Z1193" i="6"/>
  <c r="Z1188" i="6"/>
  <c r="Z1186" i="6"/>
  <c r="Z1183" i="6"/>
  <c r="Z1175" i="6"/>
  <c r="Z1173" i="6"/>
  <c r="Z1166" i="6"/>
  <c r="Z1156" i="6"/>
  <c r="Z1151" i="6"/>
  <c r="Z1149" i="6"/>
  <c r="Z1147" i="6"/>
  <c r="Z1145" i="6"/>
  <c r="Z1106" i="6"/>
  <c r="Z1102" i="6"/>
  <c r="Z1101" i="6"/>
  <c r="Z1065" i="6"/>
  <c r="Z1064" i="6"/>
  <c r="Z1015" i="6"/>
  <c r="Z1002" i="6"/>
  <c r="Z948" i="6"/>
  <c r="Z933" i="6"/>
  <c r="Z860" i="6"/>
  <c r="Z856" i="6"/>
  <c r="Z853" i="6"/>
  <c r="Z1113" i="6"/>
  <c r="Z1089" i="6"/>
  <c r="Z1088" i="6"/>
  <c r="Z1087" i="6"/>
  <c r="Z1084" i="6"/>
  <c r="Z1083" i="6"/>
  <c r="Z1066" i="6"/>
  <c r="Z1048" i="6"/>
  <c r="Z1046" i="6"/>
  <c r="Z1045" i="6"/>
  <c r="Z1001" i="6"/>
  <c r="Z984" i="6"/>
  <c r="Z982" i="6"/>
  <c r="Z981" i="6"/>
  <c r="Z932" i="6"/>
  <c r="Z919" i="6"/>
  <c r="Z866" i="6"/>
  <c r="Z847" i="6"/>
  <c r="Z802" i="6"/>
  <c r="Z1185" i="6"/>
  <c r="Z1180" i="6"/>
  <c r="Z1178" i="6"/>
  <c r="Z1177" i="6"/>
  <c r="Z1172" i="6"/>
  <c r="Z1167" i="6"/>
  <c r="Z1165" i="6"/>
  <c r="Z1154" i="6"/>
  <c r="Z1153" i="6"/>
  <c r="Z1129" i="6"/>
  <c r="Z1114" i="6"/>
  <c r="Z1112" i="6"/>
  <c r="Z1111" i="6"/>
  <c r="Z1108" i="6"/>
  <c r="Z1107" i="6"/>
  <c r="Z1090" i="6"/>
  <c r="Z1086" i="6"/>
  <c r="Z1085" i="6"/>
  <c r="Z1031" i="6"/>
  <c r="Z1018" i="6"/>
  <c r="Z967" i="6"/>
  <c r="Z947" i="6"/>
  <c r="Z925" i="6"/>
  <c r="Z868" i="6"/>
  <c r="Z859" i="6"/>
  <c r="Z808" i="6"/>
  <c r="Z1259" i="6"/>
  <c r="Z1258" i="6"/>
  <c r="Z1257" i="6"/>
  <c r="Z1256" i="6"/>
  <c r="Z1181" i="6"/>
  <c r="Z1171" i="6"/>
  <c r="Z1168" i="6"/>
  <c r="Z1158" i="6"/>
  <c r="Z1144" i="6"/>
  <c r="Z1130" i="6"/>
  <c r="Z1128" i="6"/>
  <c r="Z1127" i="6"/>
  <c r="Z1121" i="6"/>
  <c r="Z1120" i="6"/>
  <c r="Z1119" i="6"/>
  <c r="Z1110" i="6"/>
  <c r="Z1109" i="6"/>
  <c r="Z1073" i="6"/>
  <c r="Z1072" i="6"/>
  <c r="Z1071" i="6"/>
  <c r="Z1068" i="6"/>
  <c r="Z1067" i="6"/>
  <c r="Z1062" i="6"/>
  <c r="Z1061" i="6"/>
  <c r="Z1017" i="6"/>
  <c r="Z1000" i="6"/>
  <c r="Z998" i="6"/>
  <c r="Z997" i="6"/>
  <c r="Z931" i="6"/>
  <c r="Z874" i="6"/>
  <c r="Z865" i="6"/>
  <c r="Z855" i="6"/>
  <c r="Z846" i="6"/>
  <c r="Z831" i="6"/>
  <c r="Z822" i="6"/>
  <c r="Z741" i="6"/>
  <c r="Z737" i="6"/>
  <c r="Z699" i="6"/>
  <c r="Z692" i="6"/>
  <c r="Z625" i="6"/>
  <c r="Z954" i="6"/>
  <c r="Z951" i="6"/>
  <c r="Z950" i="6"/>
  <c r="Z938" i="6"/>
  <c r="Z935" i="6"/>
  <c r="Z934" i="6"/>
  <c r="Z918" i="6"/>
  <c r="Z912" i="6"/>
  <c r="Z911" i="6"/>
  <c r="Z904" i="6"/>
  <c r="Z903" i="6"/>
  <c r="Z902" i="6"/>
  <c r="Z901" i="6"/>
  <c r="Z858" i="6"/>
  <c r="Z857" i="6"/>
  <c r="Z852" i="6"/>
  <c r="Z851" i="6"/>
  <c r="Z840" i="6"/>
  <c r="Z839" i="6"/>
  <c r="Z838" i="6"/>
  <c r="Z837" i="6"/>
  <c r="Z815" i="6"/>
  <c r="Z812" i="6"/>
  <c r="Z795" i="6"/>
  <c r="Z791" i="6"/>
  <c r="Z785" i="6"/>
  <c r="Z746" i="6"/>
  <c r="Z735" i="6"/>
  <c r="Z717" i="6"/>
  <c r="Z1052" i="6"/>
  <c r="Z1051" i="6"/>
  <c r="Z1036" i="6"/>
  <c r="Z1035" i="6"/>
  <c r="Z1020" i="6"/>
  <c r="Z1019" i="6"/>
  <c r="Z1004" i="6"/>
  <c r="Z1003" i="6"/>
  <c r="Z988" i="6"/>
  <c r="Z987" i="6"/>
  <c r="Z972" i="6"/>
  <c r="Z971" i="6"/>
  <c r="Z953" i="6"/>
  <c r="Z952" i="6"/>
  <c r="Z937" i="6"/>
  <c r="Z936" i="6"/>
  <c r="Z917" i="6"/>
  <c r="Z896" i="6"/>
  <c r="Z895" i="6"/>
  <c r="Z894" i="6"/>
  <c r="Z893" i="6"/>
  <c r="Z850" i="6"/>
  <c r="Z849" i="6"/>
  <c r="Z844" i="6"/>
  <c r="Z843" i="6"/>
  <c r="Z814" i="6"/>
  <c r="Z721" i="6"/>
  <c r="Z1057" i="6"/>
  <c r="Z1056" i="6"/>
  <c r="Z1055" i="6"/>
  <c r="Z1053" i="6"/>
  <c r="Z1041" i="6"/>
  <c r="Z1040" i="6"/>
  <c r="Z1039" i="6"/>
  <c r="Z1037" i="6"/>
  <c r="Z1025" i="6"/>
  <c r="Z1024" i="6"/>
  <c r="Z1023" i="6"/>
  <c r="Z1021" i="6"/>
  <c r="Z1009" i="6"/>
  <c r="Z1008" i="6"/>
  <c r="Z1007" i="6"/>
  <c r="Z1005" i="6"/>
  <c r="Z993" i="6"/>
  <c r="Z992" i="6"/>
  <c r="Z991" i="6"/>
  <c r="Z989" i="6"/>
  <c r="Z977" i="6"/>
  <c r="Z976" i="6"/>
  <c r="Z975" i="6"/>
  <c r="Z973" i="6"/>
  <c r="Z956" i="6"/>
  <c r="Z955" i="6"/>
  <c r="Z940" i="6"/>
  <c r="Z939" i="6"/>
  <c r="Z915" i="6"/>
  <c r="Z914" i="6"/>
  <c r="Z913" i="6"/>
  <c r="Z908" i="6"/>
  <c r="Z907" i="6"/>
  <c r="Z906" i="6"/>
  <c r="Z905" i="6"/>
  <c r="Z900" i="6"/>
  <c r="Z899" i="6"/>
  <c r="Z888" i="6"/>
  <c r="Z887" i="6"/>
  <c r="Z886" i="6"/>
  <c r="Z885" i="6"/>
  <c r="Z842" i="6"/>
  <c r="Z841" i="6"/>
  <c r="Z830" i="6"/>
  <c r="Z799" i="6"/>
  <c r="Z683" i="6"/>
  <c r="Z1058" i="6"/>
  <c r="Z1054" i="6"/>
  <c r="Z1042" i="6"/>
  <c r="Z1038" i="6"/>
  <c r="Z1026" i="6"/>
  <c r="Z1022" i="6"/>
  <c r="Z1010" i="6"/>
  <c r="Z1006" i="6"/>
  <c r="Z994" i="6"/>
  <c r="Z990" i="6"/>
  <c r="Z978" i="6"/>
  <c r="Z974" i="6"/>
  <c r="Z962" i="6"/>
  <c r="Z961" i="6"/>
  <c r="Z960" i="6"/>
  <c r="Z959" i="6"/>
  <c r="Z957" i="6"/>
  <c r="Z941" i="6"/>
  <c r="Z916" i="6"/>
  <c r="Z898" i="6"/>
  <c r="Z897" i="6"/>
  <c r="Z892" i="6"/>
  <c r="Z891" i="6"/>
  <c r="Z880" i="6"/>
  <c r="Z879" i="6"/>
  <c r="Z878" i="6"/>
  <c r="Z877" i="6"/>
  <c r="Z803" i="6"/>
  <c r="Z739" i="6"/>
  <c r="Z540" i="6"/>
  <c r="Z958" i="6"/>
  <c r="Z946" i="6"/>
  <c r="Z943" i="6"/>
  <c r="Z942" i="6"/>
  <c r="Z930" i="6"/>
  <c r="Z890" i="6"/>
  <c r="Z889" i="6"/>
  <c r="Z884" i="6"/>
  <c r="Z883" i="6"/>
  <c r="Z872" i="6"/>
  <c r="Z871" i="6"/>
  <c r="Z870" i="6"/>
  <c r="Z869" i="6"/>
  <c r="Z782" i="6"/>
  <c r="Z1060" i="6"/>
  <c r="Z1059" i="6"/>
  <c r="Z1044" i="6"/>
  <c r="Z1043" i="6"/>
  <c r="Z1028" i="6"/>
  <c r="Z1027" i="6"/>
  <c r="Z1012" i="6"/>
  <c r="Z1011" i="6"/>
  <c r="Z996" i="6"/>
  <c r="Z995" i="6"/>
  <c r="Z980" i="6"/>
  <c r="Z979" i="6"/>
  <c r="Z964" i="6"/>
  <c r="Z963" i="6"/>
  <c r="Z945" i="6"/>
  <c r="Z944" i="6"/>
  <c r="Z929" i="6"/>
  <c r="Z928" i="6"/>
  <c r="Z927" i="6"/>
  <c r="Z926" i="6"/>
  <c r="Z923" i="6"/>
  <c r="Z922" i="6"/>
  <c r="Z882" i="6"/>
  <c r="Z881" i="6"/>
  <c r="Z876" i="6"/>
  <c r="Z875" i="6"/>
  <c r="Z864" i="6"/>
  <c r="Z863" i="6"/>
  <c r="Z862" i="6"/>
  <c r="Z861" i="6"/>
  <c r="Z832" i="6"/>
  <c r="Z823" i="6"/>
  <c r="Z757" i="6"/>
  <c r="Z715" i="6"/>
  <c r="Z662" i="6"/>
  <c r="Z651" i="6"/>
  <c r="Z644" i="6"/>
  <c r="Z585" i="6"/>
  <c r="Z836" i="6"/>
  <c r="Z835" i="6"/>
  <c r="Z824" i="6"/>
  <c r="Z821" i="6"/>
  <c r="Z805" i="6"/>
  <c r="Z796" i="6"/>
  <c r="Z777" i="6"/>
  <c r="Z764" i="6"/>
  <c r="Z760" i="6"/>
  <c r="Z718" i="6"/>
  <c r="Z624" i="6"/>
  <c r="Z608" i="6"/>
  <c r="Z594" i="6"/>
  <c r="Z834" i="6"/>
  <c r="Z833" i="6"/>
  <c r="Z828" i="6"/>
  <c r="Z827" i="6"/>
  <c r="Z804" i="6"/>
  <c r="Z792" i="6"/>
  <c r="Z788" i="6"/>
  <c r="Z783" i="6"/>
  <c r="Z775" i="6"/>
  <c r="Z773" i="6"/>
  <c r="Z758" i="6"/>
  <c r="Z736" i="6"/>
  <c r="Z734" i="6"/>
  <c r="Z712" i="6"/>
  <c r="Z693" i="6"/>
  <c r="Z687" i="6"/>
  <c r="Z559" i="6"/>
  <c r="Z507" i="6"/>
  <c r="Z826" i="6"/>
  <c r="Z825" i="6"/>
  <c r="Z820" i="6"/>
  <c r="Z819" i="6"/>
  <c r="Z797" i="6"/>
  <c r="Z789" i="6"/>
  <c r="Z700" i="6"/>
  <c r="Z681" i="6"/>
  <c r="Z680" i="6"/>
  <c r="Z671" i="6"/>
  <c r="Z565" i="6"/>
  <c r="Z537" i="6"/>
  <c r="Z502" i="6"/>
  <c r="Z818" i="6"/>
  <c r="Z817" i="6"/>
  <c r="Z809" i="6"/>
  <c r="Z800" i="6"/>
  <c r="Z793" i="6"/>
  <c r="Z781" i="6"/>
  <c r="Z762" i="6"/>
  <c r="Z740" i="6"/>
  <c r="Z716" i="6"/>
  <c r="Z698" i="6"/>
  <c r="Z686" i="6"/>
  <c r="Z684" i="6"/>
  <c r="Z582" i="6"/>
  <c r="Z536" i="6"/>
  <c r="Z798" i="6"/>
  <c r="Z790" i="6"/>
  <c r="Z786" i="6"/>
  <c r="Z763" i="6"/>
  <c r="Z697" i="6"/>
  <c r="Z677" i="6"/>
  <c r="Z670" i="6"/>
  <c r="Z663" i="6"/>
  <c r="Z636" i="6"/>
  <c r="Z635" i="6"/>
  <c r="Z619" i="6"/>
  <c r="Z811" i="6"/>
  <c r="Z810" i="6"/>
  <c r="Z801" i="6"/>
  <c r="Z794" i="6"/>
  <c r="Z787" i="6"/>
  <c r="Z774" i="6"/>
  <c r="Z761" i="6"/>
  <c r="Z759" i="6"/>
  <c r="Z722" i="6"/>
  <c r="Z719" i="6"/>
  <c r="Z690" i="6"/>
  <c r="Z623" i="6"/>
  <c r="Z600" i="6"/>
  <c r="Z691" i="6"/>
  <c r="Z689" i="6"/>
  <c r="Z685" i="6"/>
  <c r="Z679" i="6"/>
  <c r="Z678" i="6"/>
  <c r="Z672" i="6"/>
  <c r="Z664" i="6"/>
  <c r="Z637" i="6"/>
  <c r="Z634" i="6"/>
  <c r="Z609" i="6"/>
  <c r="Z607" i="6"/>
  <c r="Z591" i="6"/>
  <c r="Z577" i="6"/>
  <c r="Z543" i="6"/>
  <c r="Z520" i="6"/>
  <c r="Z518" i="6"/>
  <c r="Z486" i="6"/>
  <c r="Z484" i="6"/>
  <c r="Z368" i="6"/>
  <c r="Z780" i="6"/>
  <c r="Z779" i="6"/>
  <c r="Z776" i="6"/>
  <c r="Z756" i="6"/>
  <c r="Z755" i="6"/>
  <c r="Z752" i="6"/>
  <c r="Z738" i="6"/>
  <c r="Z733" i="6"/>
  <c r="Z713" i="6"/>
  <c r="Z711" i="6"/>
  <c r="Z710" i="6"/>
  <c r="Z682" i="6"/>
  <c r="Z676" i="6"/>
  <c r="Z675" i="6"/>
  <c r="Z673" i="6"/>
  <c r="Z669" i="6"/>
  <c r="Z665" i="6"/>
  <c r="Z661" i="6"/>
  <c r="Z659" i="6"/>
  <c r="Z658" i="6"/>
  <c r="Z656" i="6"/>
  <c r="Z633" i="6"/>
  <c r="Z620" i="6"/>
  <c r="Z603" i="6"/>
  <c r="Z601" i="6"/>
  <c r="Z571" i="6"/>
  <c r="Z483" i="6"/>
  <c r="Z753" i="6"/>
  <c r="Z751" i="6"/>
  <c r="Z750" i="6"/>
  <c r="Z732" i="6"/>
  <c r="Z731" i="6"/>
  <c r="Z728" i="6"/>
  <c r="Z714" i="6"/>
  <c r="Z709" i="6"/>
  <c r="Z674" i="6"/>
  <c r="Z668" i="6"/>
  <c r="Z667" i="6"/>
  <c r="Z666" i="6"/>
  <c r="Z660" i="6"/>
  <c r="Z657" i="6"/>
  <c r="Z655" i="6"/>
  <c r="Z632" i="6"/>
  <c r="Z627" i="6"/>
  <c r="Z622" i="6"/>
  <c r="Z621" i="6"/>
  <c r="Z618" i="6"/>
  <c r="Z602" i="6"/>
  <c r="Z581" i="6"/>
  <c r="Z576" i="6"/>
  <c r="Z554" i="6"/>
  <c r="Z538" i="6"/>
  <c r="Z517" i="6"/>
  <c r="Z501" i="6"/>
  <c r="Z481" i="6"/>
  <c r="Z479" i="6"/>
  <c r="Z778" i="6"/>
  <c r="Z772" i="6"/>
  <c r="Z771" i="6"/>
  <c r="Z768" i="6"/>
  <c r="Z754" i="6"/>
  <c r="Z749" i="6"/>
  <c r="Z729" i="6"/>
  <c r="Z727" i="6"/>
  <c r="Z726" i="6"/>
  <c r="Z708" i="6"/>
  <c r="Z707" i="6"/>
  <c r="Z704" i="6"/>
  <c r="Z648" i="6"/>
  <c r="Z641" i="6"/>
  <c r="Z640" i="6"/>
  <c r="Z639" i="6"/>
  <c r="Z628" i="6"/>
  <c r="Z616" i="6"/>
  <c r="Z611" i="6"/>
  <c r="Z596" i="6"/>
  <c r="Z588" i="6"/>
  <c r="Z586" i="6"/>
  <c r="Z566" i="6"/>
  <c r="Z468" i="6"/>
  <c r="Z769" i="6"/>
  <c r="Z767" i="6"/>
  <c r="Z766" i="6"/>
  <c r="Z748" i="6"/>
  <c r="Z747" i="6"/>
  <c r="Z744" i="6"/>
  <c r="Z730" i="6"/>
  <c r="Z725" i="6"/>
  <c r="Z705" i="6"/>
  <c r="Z703" i="6"/>
  <c r="Z702" i="6"/>
  <c r="Z696" i="6"/>
  <c r="Z654" i="6"/>
  <c r="Z649" i="6"/>
  <c r="Z647" i="6"/>
  <c r="Z631" i="6"/>
  <c r="Z629" i="6"/>
  <c r="Z626" i="6"/>
  <c r="Z617" i="6"/>
  <c r="Z615" i="6"/>
  <c r="Z604" i="6"/>
  <c r="Z599" i="6"/>
  <c r="Z584" i="6"/>
  <c r="Z503" i="6"/>
  <c r="Z316" i="6"/>
  <c r="Z816" i="6"/>
  <c r="Z813" i="6"/>
  <c r="Z807" i="6"/>
  <c r="Z806" i="6"/>
  <c r="Z784" i="6"/>
  <c r="Z770" i="6"/>
  <c r="Z765" i="6"/>
  <c r="Z745" i="6"/>
  <c r="Z743" i="6"/>
  <c r="Z742" i="6"/>
  <c r="Z724" i="6"/>
  <c r="Z723" i="6"/>
  <c r="Z720" i="6"/>
  <c r="Z706" i="6"/>
  <c r="Z701" i="6"/>
  <c r="Z695" i="6"/>
  <c r="Z694" i="6"/>
  <c r="Z688" i="6"/>
  <c r="Z653" i="6"/>
  <c r="Z652" i="6"/>
  <c r="Z650" i="6"/>
  <c r="Z646" i="6"/>
  <c r="Z645" i="6"/>
  <c r="Z643" i="6"/>
  <c r="Z642" i="6"/>
  <c r="Z638" i="6"/>
  <c r="Z630" i="6"/>
  <c r="Z614" i="6"/>
  <c r="Z613" i="6"/>
  <c r="Z612" i="6"/>
  <c r="Z610" i="6"/>
  <c r="Z556" i="6"/>
  <c r="Z555" i="6"/>
  <c r="Z521" i="6"/>
  <c r="Z480" i="6"/>
  <c r="Z606" i="6"/>
  <c r="Z605" i="6"/>
  <c r="Z595" i="6"/>
  <c r="Z583" i="6"/>
  <c r="Z580" i="6"/>
  <c r="Z578" i="6"/>
  <c r="Z561" i="6"/>
  <c r="Z560" i="6"/>
  <c r="Z542" i="6"/>
  <c r="Z541" i="6"/>
  <c r="Z531" i="6"/>
  <c r="Z519" i="6"/>
  <c r="Z516" i="6"/>
  <c r="Z514" i="6"/>
  <c r="Z485" i="6"/>
  <c r="Z482" i="6"/>
  <c r="Z478" i="6"/>
  <c r="Z396" i="6"/>
  <c r="Z364" i="6"/>
  <c r="Z558" i="6"/>
  <c r="Z557" i="6"/>
  <c r="Z547" i="6"/>
  <c r="Z535" i="6"/>
  <c r="Z532" i="6"/>
  <c r="Z530" i="6"/>
  <c r="Z513" i="6"/>
  <c r="Z512" i="6"/>
  <c r="Z500" i="6"/>
  <c r="Z497" i="6"/>
  <c r="Z496" i="6"/>
  <c r="Z463" i="6"/>
  <c r="Z384" i="6"/>
  <c r="Z373" i="6"/>
  <c r="Z598" i="6"/>
  <c r="Z597" i="6"/>
  <c r="Z587" i="6"/>
  <c r="Z575" i="6"/>
  <c r="Z572" i="6"/>
  <c r="Z570" i="6"/>
  <c r="Z553" i="6"/>
  <c r="Z552" i="6"/>
  <c r="Z534" i="6"/>
  <c r="Z533" i="6"/>
  <c r="Z523" i="6"/>
  <c r="Z511" i="6"/>
  <c r="Z508" i="6"/>
  <c r="Z506" i="6"/>
  <c r="Z499" i="6"/>
  <c r="Z498" i="6"/>
  <c r="Z471" i="6"/>
  <c r="Z466" i="6"/>
  <c r="Z360" i="6"/>
  <c r="Z593" i="6"/>
  <c r="Z592" i="6"/>
  <c r="Z574" i="6"/>
  <c r="Z573" i="6"/>
  <c r="Z563" i="6"/>
  <c r="Z551" i="6"/>
  <c r="Z548" i="6"/>
  <c r="Z546" i="6"/>
  <c r="Z529" i="6"/>
  <c r="Z528" i="6"/>
  <c r="Z510" i="6"/>
  <c r="Z509" i="6"/>
  <c r="Z495" i="6"/>
  <c r="Z494" i="6"/>
  <c r="Z477" i="6"/>
  <c r="Z476" i="6"/>
  <c r="Z469" i="6"/>
  <c r="Z464" i="6"/>
  <c r="Z323" i="6"/>
  <c r="Z569" i="6"/>
  <c r="Z568" i="6"/>
  <c r="Z550" i="6"/>
  <c r="Z549" i="6"/>
  <c r="Z539" i="6"/>
  <c r="Z527" i="6"/>
  <c r="Z524" i="6"/>
  <c r="Z522" i="6"/>
  <c r="Z505" i="6"/>
  <c r="Z504" i="6"/>
  <c r="Z493" i="6"/>
  <c r="Z488" i="6"/>
  <c r="Z487" i="6"/>
  <c r="Z590" i="6"/>
  <c r="Z589" i="6"/>
  <c r="Z579" i="6"/>
  <c r="Z567" i="6"/>
  <c r="Z564" i="6"/>
  <c r="Z562" i="6"/>
  <c r="Z545" i="6"/>
  <c r="Z544" i="6"/>
  <c r="Z526" i="6"/>
  <c r="Z525" i="6"/>
  <c r="Z515" i="6"/>
  <c r="Z492" i="6"/>
  <c r="Z491" i="6"/>
  <c r="Z490" i="6"/>
  <c r="Z489" i="6"/>
  <c r="Z467" i="6"/>
  <c r="Z231" i="6"/>
  <c r="Z397" i="6"/>
  <c r="Z389" i="6"/>
  <c r="Z377" i="6"/>
  <c r="Z366" i="6"/>
  <c r="Z362" i="6"/>
  <c r="Z302" i="6"/>
  <c r="Z232" i="6"/>
  <c r="Z174" i="6"/>
  <c r="Z461" i="6"/>
  <c r="Z398" i="6"/>
  <c r="Z390" i="6"/>
  <c r="Z374" i="6"/>
  <c r="Z475" i="6"/>
  <c r="Z474" i="6"/>
  <c r="Z473" i="6"/>
  <c r="Z472" i="6"/>
  <c r="Z470" i="6"/>
  <c r="Z465" i="6"/>
  <c r="Z460" i="6"/>
  <c r="Z459" i="6"/>
  <c r="Z458" i="6"/>
  <c r="Z453" i="6"/>
  <c r="Z452" i="6"/>
  <c r="Z451" i="6"/>
  <c r="Z450" i="6"/>
  <c r="Z445" i="6"/>
  <c r="Z444" i="6"/>
  <c r="Z443" i="6"/>
  <c r="Z442" i="6"/>
  <c r="Z437" i="6"/>
  <c r="Z436" i="6"/>
  <c r="Z435" i="6"/>
  <c r="Z434" i="6"/>
  <c r="Z429" i="6"/>
  <c r="Z428" i="6"/>
  <c r="Z427" i="6"/>
  <c r="Z426" i="6"/>
  <c r="Z421" i="6"/>
  <c r="Z420" i="6"/>
  <c r="Z419" i="6"/>
  <c r="Z418" i="6"/>
  <c r="Z413" i="6"/>
  <c r="Z412" i="6"/>
  <c r="Z411" i="6"/>
  <c r="Z410" i="6"/>
  <c r="Z405" i="6"/>
  <c r="Z404" i="6"/>
  <c r="Z403" i="6"/>
  <c r="Z402" i="6"/>
  <c r="Z382" i="6"/>
  <c r="Z359" i="6"/>
  <c r="Z250" i="6"/>
  <c r="Z462" i="6"/>
  <c r="Z457" i="6"/>
  <c r="Z449" i="6"/>
  <c r="Z441" i="6"/>
  <c r="Z433" i="6"/>
  <c r="Z425" i="6"/>
  <c r="Z417" i="6"/>
  <c r="Z409" i="6"/>
  <c r="Z401" i="6"/>
  <c r="Z400" i="6"/>
  <c r="Z399" i="6"/>
  <c r="Z392" i="6"/>
  <c r="Z391" i="6"/>
  <c r="Z367" i="6"/>
  <c r="Z361" i="6"/>
  <c r="Z315" i="6"/>
  <c r="Z199" i="6"/>
  <c r="Z184" i="6"/>
  <c r="Z456" i="6"/>
  <c r="Z454" i="6"/>
  <c r="Z448" i="6"/>
  <c r="Z446" i="6"/>
  <c r="Z440" i="6"/>
  <c r="Z438" i="6"/>
  <c r="Z432" i="6"/>
  <c r="Z430" i="6"/>
  <c r="Z424" i="6"/>
  <c r="Z422" i="6"/>
  <c r="Z416" i="6"/>
  <c r="Z414" i="6"/>
  <c r="Z408" i="6"/>
  <c r="Z406" i="6"/>
  <c r="Z394" i="6"/>
  <c r="Z363" i="6"/>
  <c r="Z304" i="6"/>
  <c r="Z455" i="6"/>
  <c r="Z447" i="6"/>
  <c r="Z439" i="6"/>
  <c r="Z431" i="6"/>
  <c r="Z423" i="6"/>
  <c r="Z415" i="6"/>
  <c r="Z407" i="6"/>
  <c r="Z395" i="6"/>
  <c r="Z383" i="6"/>
  <c r="Z372" i="6"/>
  <c r="Z214" i="6"/>
  <c r="Z365" i="6"/>
  <c r="Z306" i="6"/>
  <c r="Z294" i="6"/>
  <c r="Z313" i="6"/>
  <c r="Z293" i="6"/>
  <c r="Z259" i="6"/>
  <c r="Z388" i="6"/>
  <c r="Z387" i="6"/>
  <c r="Z386" i="6"/>
  <c r="Z381" i="6"/>
  <c r="Z380" i="6"/>
  <c r="Z379" i="6"/>
  <c r="Z378" i="6"/>
  <c r="Z376" i="6"/>
  <c r="Z375" i="6"/>
  <c r="Z371" i="6"/>
  <c r="Z370" i="6"/>
  <c r="Z369" i="6"/>
  <c r="Z358" i="6"/>
  <c r="Z357" i="6"/>
  <c r="Z303" i="6"/>
  <c r="Z301" i="6"/>
  <c r="Z296" i="6"/>
  <c r="Z393" i="6"/>
  <c r="Z385" i="6"/>
  <c r="Z354" i="6"/>
  <c r="Z353" i="6"/>
  <c r="Z352" i="6"/>
  <c r="Z351" i="6"/>
  <c r="Z350" i="6"/>
  <c r="Z349" i="6"/>
  <c r="Z344" i="6"/>
  <c r="Z343" i="6"/>
  <c r="Z342" i="6"/>
  <c r="Z341" i="6"/>
  <c r="Z336" i="6"/>
  <c r="Z335" i="6"/>
  <c r="Z334" i="6"/>
  <c r="Z333" i="6"/>
  <c r="Z328" i="6"/>
  <c r="Z327" i="6"/>
  <c r="Z326" i="6"/>
  <c r="Z325" i="6"/>
  <c r="Z320" i="6"/>
  <c r="Z319" i="6"/>
  <c r="Z314" i="6"/>
  <c r="Z305" i="6"/>
  <c r="Z249" i="6"/>
  <c r="Z204" i="6"/>
  <c r="Z186" i="6"/>
  <c r="Z356" i="6"/>
  <c r="Z355" i="6"/>
  <c r="Z346" i="6"/>
  <c r="Z345" i="6"/>
  <c r="Z338" i="6"/>
  <c r="Z337" i="6"/>
  <c r="Z330" i="6"/>
  <c r="Z329" i="6"/>
  <c r="Z318" i="6"/>
  <c r="Z317" i="6"/>
  <c r="Z251" i="6"/>
  <c r="Z224" i="6"/>
  <c r="Z201" i="6"/>
  <c r="Z348" i="6"/>
  <c r="Z347" i="6"/>
  <c r="Z340" i="6"/>
  <c r="Z339" i="6"/>
  <c r="Z332" i="6"/>
  <c r="Z331" i="6"/>
  <c r="Z324" i="6"/>
  <c r="Z322" i="6"/>
  <c r="Z321" i="6"/>
  <c r="Z308" i="6"/>
  <c r="Z295" i="6"/>
  <c r="Z248" i="6"/>
  <c r="Z164" i="6"/>
  <c r="Z141" i="6"/>
  <c r="Z105" i="6"/>
  <c r="Z82" i="6"/>
  <c r="Z275" i="6"/>
  <c r="Z268" i="6"/>
  <c r="Z266" i="6"/>
  <c r="Z265" i="6"/>
  <c r="Z256" i="6"/>
  <c r="Z255" i="6"/>
  <c r="Z254" i="6"/>
  <c r="Z253" i="6"/>
  <c r="Z245" i="6"/>
  <c r="Z239" i="6"/>
  <c r="Z238" i="6"/>
  <c r="Z237" i="6"/>
  <c r="Z229" i="6"/>
  <c r="Z227" i="6"/>
  <c r="Z220" i="6"/>
  <c r="Z182" i="6"/>
  <c r="Z177" i="6"/>
  <c r="Z142" i="6"/>
  <c r="Z135" i="6"/>
  <c r="Z85" i="6"/>
  <c r="Z312" i="6"/>
  <c r="Z311" i="6"/>
  <c r="Z310" i="6"/>
  <c r="Z309" i="6"/>
  <c r="Z267" i="6"/>
  <c r="Z260" i="6"/>
  <c r="Z258" i="6"/>
  <c r="Z257" i="6"/>
  <c r="Z252" i="6"/>
  <c r="Z247" i="6"/>
  <c r="Z246" i="6"/>
  <c r="Z241" i="6"/>
  <c r="Z240" i="6"/>
  <c r="Z233" i="6"/>
  <c r="Z230" i="6"/>
  <c r="Z205" i="6"/>
  <c r="Z179" i="6"/>
  <c r="Z126" i="6"/>
  <c r="Z107" i="6"/>
  <c r="Z307" i="6"/>
  <c r="Z300" i="6"/>
  <c r="Z298" i="6"/>
  <c r="Z297" i="6"/>
  <c r="Z288" i="6"/>
  <c r="Z287" i="6"/>
  <c r="Z286" i="6"/>
  <c r="Z285" i="6"/>
  <c r="Z188" i="6"/>
  <c r="Z181" i="6"/>
  <c r="Z178" i="6"/>
  <c r="Z176" i="6"/>
  <c r="Z299" i="6"/>
  <c r="Z292" i="6"/>
  <c r="Z290" i="6"/>
  <c r="Z289" i="6"/>
  <c r="Z280" i="6"/>
  <c r="Z279" i="6"/>
  <c r="Z278" i="6"/>
  <c r="Z277" i="6"/>
  <c r="Z225" i="6"/>
  <c r="Z223" i="6"/>
  <c r="Z206" i="6"/>
  <c r="Z183" i="6"/>
  <c r="Z140" i="6"/>
  <c r="Z42" i="6"/>
  <c r="Z291" i="6"/>
  <c r="Z284" i="6"/>
  <c r="Z282" i="6"/>
  <c r="Z281" i="6"/>
  <c r="Z272" i="6"/>
  <c r="Z271" i="6"/>
  <c r="Z270" i="6"/>
  <c r="Z269" i="6"/>
  <c r="Z243" i="6"/>
  <c r="Z235" i="6"/>
  <c r="Z226" i="6"/>
  <c r="Z185" i="6"/>
  <c r="Z180" i="6"/>
  <c r="Z173" i="6"/>
  <c r="Z163" i="6"/>
  <c r="Z128" i="6"/>
  <c r="Z283" i="6"/>
  <c r="Z276" i="6"/>
  <c r="Z274" i="6"/>
  <c r="Z273" i="6"/>
  <c r="Z264" i="6"/>
  <c r="Z263" i="6"/>
  <c r="Z262" i="6"/>
  <c r="Z261" i="6"/>
  <c r="Z244" i="6"/>
  <c r="Z242" i="6"/>
  <c r="Z236" i="6"/>
  <c r="Z234" i="6"/>
  <c r="Z216" i="6"/>
  <c r="Z213" i="6"/>
  <c r="Z202" i="6"/>
  <c r="Z200" i="6"/>
  <c r="Z187" i="6"/>
  <c r="Z175" i="6"/>
  <c r="Z139" i="6"/>
  <c r="Z132" i="6"/>
  <c r="Z100" i="6"/>
  <c r="Z162" i="6"/>
  <c r="Z161" i="6"/>
  <c r="Z160" i="6"/>
  <c r="Z159" i="6"/>
  <c r="Z131" i="6"/>
  <c r="Z99" i="6"/>
  <c r="Z83" i="6"/>
  <c r="Z80" i="6"/>
  <c r="Z228" i="6"/>
  <c r="Z222" i="6"/>
  <c r="Z221" i="6"/>
  <c r="Z217" i="6"/>
  <c r="Z215" i="6"/>
  <c r="Z203" i="6"/>
  <c r="Z172" i="6"/>
  <c r="Z171" i="6"/>
  <c r="Z170" i="6"/>
  <c r="Z169" i="6"/>
  <c r="Z168" i="6"/>
  <c r="Z167" i="6"/>
  <c r="Z166" i="6"/>
  <c r="Z165" i="6"/>
  <c r="Z134" i="6"/>
  <c r="Z133" i="6"/>
  <c r="Z116" i="6"/>
  <c r="Z110" i="6"/>
  <c r="Z103" i="6"/>
  <c r="Z207" i="6"/>
  <c r="Z190" i="6"/>
  <c r="Z189" i="6"/>
  <c r="Z138" i="6"/>
  <c r="Z136" i="6"/>
  <c r="Z123" i="6"/>
  <c r="Z108" i="6"/>
  <c r="Z61" i="6"/>
  <c r="Z210" i="6"/>
  <c r="Z209" i="6"/>
  <c r="Z208" i="6"/>
  <c r="Z194" i="6"/>
  <c r="Z193" i="6"/>
  <c r="Z192" i="6"/>
  <c r="Z191" i="6"/>
  <c r="Z143" i="6"/>
  <c r="Z137" i="6"/>
  <c r="Z111" i="6"/>
  <c r="Z102" i="6"/>
  <c r="Z98" i="6"/>
  <c r="Z94" i="6"/>
  <c r="Z84" i="6"/>
  <c r="Z60" i="6"/>
  <c r="Z211" i="6"/>
  <c r="Z196" i="6"/>
  <c r="Z195" i="6"/>
  <c r="Z150" i="6"/>
  <c r="Z149" i="6"/>
  <c r="Z144" i="6"/>
  <c r="Z130" i="6"/>
  <c r="Z219" i="6"/>
  <c r="Z218" i="6"/>
  <c r="Z212" i="6"/>
  <c r="Z198" i="6"/>
  <c r="Z197" i="6"/>
  <c r="Z158" i="6"/>
  <c r="Z157" i="6"/>
  <c r="Z156" i="6"/>
  <c r="Z155" i="6"/>
  <c r="Z154" i="6"/>
  <c r="Z153" i="6"/>
  <c r="Z152" i="6"/>
  <c r="Z151" i="6"/>
  <c r="Z148" i="6"/>
  <c r="Z147" i="6"/>
  <c r="Z146" i="6"/>
  <c r="Z145" i="6"/>
  <c r="Z127" i="6"/>
  <c r="Z124" i="6"/>
  <c r="Z118" i="6"/>
  <c r="Z115" i="6"/>
  <c r="Z112" i="6"/>
  <c r="Z109" i="6"/>
  <c r="Z106" i="6"/>
  <c r="Z95" i="6"/>
  <c r="Z129" i="6"/>
  <c r="Z104" i="6"/>
  <c r="Z89" i="6"/>
  <c r="Z59" i="6"/>
  <c r="Z58" i="6"/>
  <c r="Z37" i="6"/>
  <c r="Z27" i="6"/>
  <c r="Z10" i="6"/>
  <c r="Z8" i="6"/>
  <c r="Z93" i="6"/>
  <c r="Z92" i="6"/>
  <c r="Z91" i="6"/>
  <c r="Z90" i="6"/>
  <c r="Z79" i="6"/>
  <c r="Z78" i="6"/>
  <c r="Z73" i="6"/>
  <c r="Z57" i="6"/>
  <c r="Z56" i="6"/>
  <c r="Z55" i="6"/>
  <c r="Z54" i="6"/>
  <c r="Z41" i="6"/>
  <c r="Z36" i="6"/>
  <c r="Z33" i="6"/>
  <c r="Z26" i="6"/>
  <c r="Z24" i="6"/>
  <c r="Z11" i="6"/>
  <c r="Z9" i="6"/>
  <c r="Z88" i="6"/>
  <c r="Z77" i="6"/>
  <c r="Z76" i="6"/>
  <c r="Z75" i="6"/>
  <c r="Z74" i="6"/>
  <c r="Z53" i="6"/>
  <c r="Z49" i="6"/>
  <c r="Z47" i="6"/>
  <c r="Z32" i="6"/>
  <c r="Z25" i="6"/>
  <c r="Z23" i="6"/>
  <c r="Z13" i="6"/>
  <c r="Z12" i="6"/>
  <c r="Z125" i="6"/>
  <c r="Z122" i="6"/>
  <c r="Z121" i="6"/>
  <c r="Z101" i="6"/>
  <c r="Z97" i="6"/>
  <c r="Z72" i="6"/>
  <c r="Z52" i="6"/>
  <c r="Z51" i="6"/>
  <c r="Z50" i="6"/>
  <c r="Z48" i="6"/>
  <c r="Z46" i="6"/>
  <c r="Z45" i="6"/>
  <c r="Z40" i="6"/>
  <c r="Z31" i="6"/>
  <c r="Z22" i="6"/>
  <c r="Z21" i="6"/>
  <c r="Z20" i="6"/>
  <c r="Z19" i="6"/>
  <c r="Z18" i="6"/>
  <c r="Z14" i="6"/>
  <c r="Z87" i="6"/>
  <c r="Z86" i="6"/>
  <c r="Z71" i="6"/>
  <c r="Z70" i="6"/>
  <c r="Z65" i="6"/>
  <c r="Z44" i="6"/>
  <c r="Z35" i="6"/>
  <c r="Z30" i="6"/>
  <c r="Z17" i="6"/>
  <c r="Z16" i="6"/>
  <c r="Z15" i="6"/>
  <c r="Z120" i="6"/>
  <c r="Z119" i="6"/>
  <c r="Z117" i="6"/>
  <c r="Z114" i="6"/>
  <c r="Z113" i="6"/>
  <c r="Z96" i="6"/>
  <c r="Z81" i="6"/>
  <c r="Z69" i="6"/>
  <c r="Z68" i="6"/>
  <c r="Z67" i="6"/>
  <c r="Z66" i="6"/>
  <c r="Z64" i="6"/>
  <c r="Z43" i="6"/>
  <c r="Z39" i="6"/>
  <c r="Z29" i="6"/>
  <c r="Z63" i="6"/>
  <c r="Z62" i="6"/>
  <c r="Z38" i="6"/>
  <c r="Z34" i="6"/>
  <c r="Z28" i="6"/>
  <c r="V16" i="7" l="1"/>
  <c r="S636" i="6"/>
  <c r="V636" i="6"/>
  <c r="AJ29" i="6"/>
  <c r="AJ31" i="6"/>
  <c r="O5" i="6"/>
  <c r="AJ30" i="6"/>
  <c r="AJ32" i="6"/>
  <c r="AJ16" i="6"/>
  <c r="AJ18" i="6"/>
  <c r="M5" i="6"/>
  <c r="AJ15" i="6"/>
  <c r="AJ17" i="6"/>
  <c r="N5" i="6"/>
  <c r="AJ36" i="6"/>
  <c r="AJ38" i="6"/>
  <c r="AJ39" i="6"/>
  <c r="AJ37" i="6"/>
  <c r="AJ58" i="6"/>
  <c r="AJ60" i="6"/>
  <c r="AJ57" i="6"/>
  <c r="AJ59" i="6"/>
  <c r="R5" i="6"/>
  <c r="Q5" i="6"/>
  <c r="AJ43" i="6"/>
  <c r="AJ45" i="6"/>
  <c r="AJ44" i="6"/>
  <c r="AJ46" i="6"/>
  <c r="V635" i="6"/>
  <c r="S635" i="6"/>
  <c r="S5" i="6"/>
  <c r="AJ53" i="6"/>
  <c r="AJ52" i="6"/>
  <c r="AA1265" i="6"/>
  <c r="AA1254" i="6"/>
  <c r="AA1136" i="6"/>
  <c r="AA1098" i="6"/>
  <c r="AA1093" i="6"/>
  <c r="AA1258" i="6"/>
  <c r="AA1251" i="6"/>
  <c r="AA1223" i="6"/>
  <c r="AA1206" i="6"/>
  <c r="AA1180" i="6"/>
  <c r="AA1177" i="6"/>
  <c r="AA1167" i="6"/>
  <c r="AA1132" i="6"/>
  <c r="AA1125" i="6"/>
  <c r="AA1270" i="6"/>
  <c r="AA1266" i="6"/>
  <c r="AA1255" i="6"/>
  <c r="AA1248" i="6"/>
  <c r="AA1243" i="6"/>
  <c r="AA1202" i="6"/>
  <c r="AA1195" i="6"/>
  <c r="AA1164" i="6"/>
  <c r="AA1118" i="6"/>
  <c r="AA938" i="6"/>
  <c r="AA1271" i="6"/>
  <c r="AA1259" i="6"/>
  <c r="AA1240" i="6"/>
  <c r="AA1237" i="6"/>
  <c r="AA1222" i="6"/>
  <c r="AA1198" i="6"/>
  <c r="AA1157" i="6"/>
  <c r="AA1131" i="6"/>
  <c r="AA1267" i="6"/>
  <c r="AA1252" i="6"/>
  <c r="AA1249" i="6"/>
  <c r="AA1208" i="6"/>
  <c r="AA1154" i="6"/>
  <c r="AA1117" i="6"/>
  <c r="AA1275" i="6"/>
  <c r="AA1274" i="6"/>
  <c r="AA1273" i="6"/>
  <c r="AA1272" i="6"/>
  <c r="AA1256" i="6"/>
  <c r="AA1241" i="6"/>
  <c r="AA1238" i="6"/>
  <c r="AA1221" i="6"/>
  <c r="AA1211" i="6"/>
  <c r="AA1204" i="6"/>
  <c r="AA1185" i="6"/>
  <c r="AA1172" i="6"/>
  <c r="AA1165" i="6"/>
  <c r="AA1129" i="6"/>
  <c r="AA1123" i="6"/>
  <c r="AA1014" i="6"/>
  <c r="AA935" i="6"/>
  <c r="AA1279" i="6"/>
  <c r="AA1278" i="6"/>
  <c r="AA1277" i="6"/>
  <c r="AA1276" i="6"/>
  <c r="AA1264" i="6"/>
  <c r="AA1253" i="6"/>
  <c r="AA1250" i="6"/>
  <c r="AA1200" i="6"/>
  <c r="AA1178" i="6"/>
  <c r="AA1159" i="6"/>
  <c r="AA1137" i="6"/>
  <c r="AA921" i="6"/>
  <c r="AA1282" i="6"/>
  <c r="AA1281" i="6"/>
  <c r="AA1280" i="6"/>
  <c r="AA1257" i="6"/>
  <c r="AA1242" i="6"/>
  <c r="AA1220" i="6"/>
  <c r="AA1153" i="6"/>
  <c r="AA1126" i="6"/>
  <c r="AA1094" i="6"/>
  <c r="AA1269" i="6"/>
  <c r="AA1268" i="6"/>
  <c r="AA1239" i="6"/>
  <c r="AA1235" i="6"/>
  <c r="AA1231" i="6"/>
  <c r="AA1227" i="6"/>
  <c r="AA1224" i="6"/>
  <c r="AA1215" i="6"/>
  <c r="AA1212" i="6"/>
  <c r="AA1210" i="6"/>
  <c r="AA1209" i="6"/>
  <c r="AA1205" i="6"/>
  <c r="AA1201" i="6"/>
  <c r="AA1196" i="6"/>
  <c r="AA1194" i="6"/>
  <c r="AA1191" i="6"/>
  <c r="AA1174" i="6"/>
  <c r="AA1163" i="6"/>
  <c r="AA1160" i="6"/>
  <c r="AA1150" i="6"/>
  <c r="AA1143" i="6"/>
  <c r="AA1138" i="6"/>
  <c r="AA1135" i="6"/>
  <c r="AA1133" i="6"/>
  <c r="AA1081" i="6"/>
  <c r="AA1080" i="6"/>
  <c r="AA1079" i="6"/>
  <c r="AA1076" i="6"/>
  <c r="AA1075" i="6"/>
  <c r="AA1050" i="6"/>
  <c r="AA986" i="6"/>
  <c r="AA924" i="6"/>
  <c r="AA903" i="6"/>
  <c r="AA852" i="6"/>
  <c r="AA848" i="6"/>
  <c r="AA845" i="6"/>
  <c r="AA839" i="6"/>
  <c r="AA829" i="6"/>
  <c r="AA791" i="6"/>
  <c r="AA1236" i="6"/>
  <c r="AA1234" i="6"/>
  <c r="AA1233" i="6"/>
  <c r="AA1232" i="6"/>
  <c r="AA1230" i="6"/>
  <c r="AA1229" i="6"/>
  <c r="AA1228" i="6"/>
  <c r="AA1226" i="6"/>
  <c r="AA1225" i="6"/>
  <c r="AA1219" i="6"/>
  <c r="AA1216" i="6"/>
  <c r="AA1214" i="6"/>
  <c r="AA1213" i="6"/>
  <c r="AA1197" i="6"/>
  <c r="AA1192" i="6"/>
  <c r="AA1190" i="6"/>
  <c r="AA1187" i="6"/>
  <c r="AA1162" i="6"/>
  <c r="AA1161" i="6"/>
  <c r="AA1146" i="6"/>
  <c r="AA1140" i="6"/>
  <c r="AA1139" i="6"/>
  <c r="AA1134" i="6"/>
  <c r="AA1105" i="6"/>
  <c r="AA1104" i="6"/>
  <c r="AA1103" i="6"/>
  <c r="AA1100" i="6"/>
  <c r="AA1099" i="6"/>
  <c r="AA1082" i="6"/>
  <c r="AA1078" i="6"/>
  <c r="AA1077" i="6"/>
  <c r="AA1030" i="6"/>
  <c r="AA966" i="6"/>
  <c r="AA949" i="6"/>
  <c r="AA909" i="6"/>
  <c r="AA858" i="6"/>
  <c r="AA1247" i="6"/>
  <c r="AA1246" i="6"/>
  <c r="AA1245" i="6"/>
  <c r="AA1244" i="6"/>
  <c r="AA1218" i="6"/>
  <c r="AA1217" i="6"/>
  <c r="AA1193" i="6"/>
  <c r="AA1188" i="6"/>
  <c r="AA1186" i="6"/>
  <c r="AA1183" i="6"/>
  <c r="AA1175" i="6"/>
  <c r="AA1173" i="6"/>
  <c r="AA1166" i="6"/>
  <c r="AA1156" i="6"/>
  <c r="AA1151" i="6"/>
  <c r="AA1149" i="6"/>
  <c r="AA1147" i="6"/>
  <c r="AA1145" i="6"/>
  <c r="AA1106" i="6"/>
  <c r="AA1102" i="6"/>
  <c r="AA1101" i="6"/>
  <c r="AA1065" i="6"/>
  <c r="AA1064" i="6"/>
  <c r="AA1002" i="6"/>
  <c r="AA934" i="6"/>
  <c r="AA933" i="6"/>
  <c r="AA902" i="6"/>
  <c r="AA860" i="6"/>
  <c r="AA851" i="6"/>
  <c r="AA838" i="6"/>
  <c r="AA1189" i="6"/>
  <c r="AA1184" i="6"/>
  <c r="AA1182" i="6"/>
  <c r="AA1179" i="6"/>
  <c r="AA1176" i="6"/>
  <c r="AA1155" i="6"/>
  <c r="AA1152" i="6"/>
  <c r="AA1148" i="6"/>
  <c r="AA1142" i="6"/>
  <c r="AA1141" i="6"/>
  <c r="AA1113" i="6"/>
  <c r="AA1089" i="6"/>
  <c r="AA1088" i="6"/>
  <c r="AA1087" i="6"/>
  <c r="AA1084" i="6"/>
  <c r="AA1083" i="6"/>
  <c r="AA1066" i="6"/>
  <c r="AA1046" i="6"/>
  <c r="AA982" i="6"/>
  <c r="AA919" i="6"/>
  <c r="AA912" i="6"/>
  <c r="AA866" i="6"/>
  <c r="AA857" i="6"/>
  <c r="AA847" i="6"/>
  <c r="AA802" i="6"/>
  <c r="AA1114" i="6"/>
  <c r="AA1112" i="6"/>
  <c r="AA1111" i="6"/>
  <c r="AA1108" i="6"/>
  <c r="AA1107" i="6"/>
  <c r="AA1090" i="6"/>
  <c r="AA1086" i="6"/>
  <c r="AA1085" i="6"/>
  <c r="AA1018" i="6"/>
  <c r="AA859" i="6"/>
  <c r="AA1181" i="6"/>
  <c r="AA1171" i="6"/>
  <c r="AA1168" i="6"/>
  <c r="AA1158" i="6"/>
  <c r="AA1144" i="6"/>
  <c r="AA1130" i="6"/>
  <c r="AA1128" i="6"/>
  <c r="AA1127" i="6"/>
  <c r="AA1121" i="6"/>
  <c r="AA1120" i="6"/>
  <c r="AA1119" i="6"/>
  <c r="AA1110" i="6"/>
  <c r="AA1109" i="6"/>
  <c r="AA1073" i="6"/>
  <c r="AA1072" i="6"/>
  <c r="AA1071" i="6"/>
  <c r="AA1068" i="6"/>
  <c r="AA1067" i="6"/>
  <c r="AA1062" i="6"/>
  <c r="AA998" i="6"/>
  <c r="AA904" i="6"/>
  <c r="AA901" i="6"/>
  <c r="AA865" i="6"/>
  <c r="AA846" i="6"/>
  <c r="AA840" i="6"/>
  <c r="AA837" i="6"/>
  <c r="AA822" i="6"/>
  <c r="AA1263" i="6"/>
  <c r="AA1262" i="6"/>
  <c r="AA1261" i="6"/>
  <c r="AA1260" i="6"/>
  <c r="AA1207" i="6"/>
  <c r="AA1203" i="6"/>
  <c r="AA1199" i="6"/>
  <c r="AA1170" i="6"/>
  <c r="AA1169" i="6"/>
  <c r="AA1124" i="6"/>
  <c r="AA1122" i="6"/>
  <c r="AA1116" i="6"/>
  <c r="AA1115" i="6"/>
  <c r="AA1097" i="6"/>
  <c r="AA1096" i="6"/>
  <c r="AA1095" i="6"/>
  <c r="AA1092" i="6"/>
  <c r="AA1091" i="6"/>
  <c r="AA1074" i="6"/>
  <c r="AA1070" i="6"/>
  <c r="AA1069" i="6"/>
  <c r="AA1034" i="6"/>
  <c r="AA970" i="6"/>
  <c r="AA954" i="6"/>
  <c r="AA951" i="6"/>
  <c r="AA918" i="6"/>
  <c r="AA911" i="6"/>
  <c r="AA910" i="6"/>
  <c r="AA815" i="6"/>
  <c r="AA606" i="6"/>
  <c r="AA389" i="6"/>
  <c r="AA713" i="6"/>
  <c r="AA685" i="6"/>
  <c r="AA1052" i="6"/>
  <c r="AA1051" i="6"/>
  <c r="AA1036" i="6"/>
  <c r="AA1035" i="6"/>
  <c r="AA1020" i="6"/>
  <c r="AA1019" i="6"/>
  <c r="AA1004" i="6"/>
  <c r="AA1003" i="6"/>
  <c r="AA988" i="6"/>
  <c r="AA987" i="6"/>
  <c r="AA972" i="6"/>
  <c r="AA971" i="6"/>
  <c r="AA953" i="6"/>
  <c r="AA952" i="6"/>
  <c r="AA937" i="6"/>
  <c r="AA936" i="6"/>
  <c r="AA917" i="6"/>
  <c r="AA896" i="6"/>
  <c r="AA895" i="6"/>
  <c r="AA894" i="6"/>
  <c r="AA893" i="6"/>
  <c r="AA850" i="6"/>
  <c r="AA849" i="6"/>
  <c r="AA844" i="6"/>
  <c r="AA843" i="6"/>
  <c r="AA836" i="6"/>
  <c r="AA1057" i="6"/>
  <c r="AA1056" i="6"/>
  <c r="AA1055" i="6"/>
  <c r="AA1053" i="6"/>
  <c r="AA1041" i="6"/>
  <c r="AA1040" i="6"/>
  <c r="AA1039" i="6"/>
  <c r="AA1037" i="6"/>
  <c r="AA1025" i="6"/>
  <c r="AA1024" i="6"/>
  <c r="AA1023" i="6"/>
  <c r="AA1021" i="6"/>
  <c r="AA1009" i="6"/>
  <c r="AA1008" i="6"/>
  <c r="AA1007" i="6"/>
  <c r="AA1005" i="6"/>
  <c r="AA993" i="6"/>
  <c r="AA992" i="6"/>
  <c r="AA991" i="6"/>
  <c r="AA989" i="6"/>
  <c r="AA977" i="6"/>
  <c r="AA976" i="6"/>
  <c r="AA975" i="6"/>
  <c r="AA973" i="6"/>
  <c r="AA956" i="6"/>
  <c r="AA955" i="6"/>
  <c r="AA940" i="6"/>
  <c r="AA939" i="6"/>
  <c r="AA915" i="6"/>
  <c r="AA914" i="6"/>
  <c r="AA913" i="6"/>
  <c r="AA908" i="6"/>
  <c r="AA907" i="6"/>
  <c r="AA906" i="6"/>
  <c r="AA905" i="6"/>
  <c r="AA899" i="6"/>
  <c r="AA888" i="6"/>
  <c r="AA887" i="6"/>
  <c r="AA886" i="6"/>
  <c r="AA885" i="6"/>
  <c r="AA842" i="6"/>
  <c r="AA841" i="6"/>
  <c r="AA799" i="6"/>
  <c r="AA755" i="6"/>
  <c r="AA676" i="6"/>
  <c r="AA609" i="6"/>
  <c r="AA1058" i="6"/>
  <c r="AA1054" i="6"/>
  <c r="AA1042" i="6"/>
  <c r="AA1038" i="6"/>
  <c r="AA1026" i="6"/>
  <c r="AA1022" i="6"/>
  <c r="AA1010" i="6"/>
  <c r="AA1006" i="6"/>
  <c r="AA994" i="6"/>
  <c r="AA990" i="6"/>
  <c r="AA978" i="6"/>
  <c r="AA974" i="6"/>
  <c r="AA962" i="6"/>
  <c r="AA961" i="6"/>
  <c r="AA960" i="6"/>
  <c r="AA959" i="6"/>
  <c r="AA957" i="6"/>
  <c r="AA941" i="6"/>
  <c r="AA916" i="6"/>
  <c r="AA898" i="6"/>
  <c r="AA897" i="6"/>
  <c r="AA892" i="6"/>
  <c r="AA891" i="6"/>
  <c r="AA880" i="6"/>
  <c r="AA879" i="6"/>
  <c r="AA878" i="6"/>
  <c r="AA877" i="6"/>
  <c r="AA821" i="6"/>
  <c r="AA803" i="6"/>
  <c r="AA779" i="6"/>
  <c r="AA739" i="6"/>
  <c r="AA659" i="6"/>
  <c r="AA958" i="6"/>
  <c r="AA946" i="6"/>
  <c r="AA943" i="6"/>
  <c r="AA942" i="6"/>
  <c r="AA930" i="6"/>
  <c r="AA890" i="6"/>
  <c r="AA889" i="6"/>
  <c r="AA884" i="6"/>
  <c r="AA883" i="6"/>
  <c r="AA872" i="6"/>
  <c r="AA871" i="6"/>
  <c r="AA870" i="6"/>
  <c r="AA869" i="6"/>
  <c r="AA835" i="6"/>
  <c r="AA824" i="6"/>
  <c r="AA673" i="6"/>
  <c r="AA672" i="6"/>
  <c r="AA634" i="6"/>
  <c r="AA1060" i="6"/>
  <c r="AA1059" i="6"/>
  <c r="AA1044" i="6"/>
  <c r="AA1043" i="6"/>
  <c r="AA1028" i="6"/>
  <c r="AA1027" i="6"/>
  <c r="AA1012" i="6"/>
  <c r="AA1011" i="6"/>
  <c r="AA996" i="6"/>
  <c r="AA995" i="6"/>
  <c r="AA980" i="6"/>
  <c r="AA979" i="6"/>
  <c r="AA964" i="6"/>
  <c r="AA963" i="6"/>
  <c r="AA945" i="6"/>
  <c r="AA944" i="6"/>
  <c r="AA929" i="6"/>
  <c r="AA928" i="6"/>
  <c r="AA927" i="6"/>
  <c r="AA926" i="6"/>
  <c r="AA923" i="6"/>
  <c r="AA922" i="6"/>
  <c r="AA882" i="6"/>
  <c r="AA881" i="6"/>
  <c r="AA876" i="6"/>
  <c r="AA875" i="6"/>
  <c r="AA864" i="6"/>
  <c r="AA863" i="6"/>
  <c r="AA862" i="6"/>
  <c r="AA861" i="6"/>
  <c r="AA832" i="6"/>
  <c r="AA823" i="6"/>
  <c r="AA757" i="6"/>
  <c r="AA733" i="6"/>
  <c r="AA715" i="6"/>
  <c r="AA678" i="6"/>
  <c r="AA656" i="6"/>
  <c r="AA577" i="6"/>
  <c r="AA1063" i="6"/>
  <c r="AA1061" i="6"/>
  <c r="AA1049" i="6"/>
  <c r="AA1048" i="6"/>
  <c r="AA1047" i="6"/>
  <c r="AA1045" i="6"/>
  <c r="AA1033" i="6"/>
  <c r="AA1032" i="6"/>
  <c r="AA1031" i="6"/>
  <c r="AA1029" i="6"/>
  <c r="AA1017" i="6"/>
  <c r="AA1016" i="6"/>
  <c r="AA1015" i="6"/>
  <c r="AA1013" i="6"/>
  <c r="AA1001" i="6"/>
  <c r="AA1000" i="6"/>
  <c r="AA999" i="6"/>
  <c r="AA997" i="6"/>
  <c r="AA985" i="6"/>
  <c r="AA984" i="6"/>
  <c r="AA983" i="6"/>
  <c r="AA981" i="6"/>
  <c r="AA969" i="6"/>
  <c r="AA968" i="6"/>
  <c r="AA967" i="6"/>
  <c r="AA965" i="6"/>
  <c r="AA948" i="6"/>
  <c r="AA932" i="6"/>
  <c r="AA931" i="6"/>
  <c r="AA925" i="6"/>
  <c r="AA920" i="6"/>
  <c r="AA874" i="6"/>
  <c r="AA873" i="6"/>
  <c r="AA868" i="6"/>
  <c r="AA867" i="6"/>
  <c r="AA856" i="6"/>
  <c r="AA855" i="6"/>
  <c r="AA854" i="6"/>
  <c r="AA853" i="6"/>
  <c r="AA737" i="6"/>
  <c r="AA834" i="6"/>
  <c r="AA833" i="6"/>
  <c r="AA828" i="6"/>
  <c r="AA827" i="6"/>
  <c r="AA816" i="6"/>
  <c r="AA804" i="6"/>
  <c r="AA792" i="6"/>
  <c r="AA788" i="6"/>
  <c r="AA758" i="6"/>
  <c r="AA736" i="6"/>
  <c r="AA734" i="6"/>
  <c r="AA712" i="6"/>
  <c r="AA710" i="6"/>
  <c r="AA669" i="6"/>
  <c r="AA665" i="6"/>
  <c r="AA664" i="6"/>
  <c r="AA637" i="6"/>
  <c r="AA572" i="6"/>
  <c r="AA496" i="6"/>
  <c r="AA463" i="6"/>
  <c r="AA826" i="6"/>
  <c r="AA825" i="6"/>
  <c r="AA820" i="6"/>
  <c r="AA819" i="6"/>
  <c r="AA806" i="6"/>
  <c r="AA789" i="6"/>
  <c r="AA780" i="6"/>
  <c r="AA752" i="6"/>
  <c r="AA691" i="6"/>
  <c r="AA682" i="6"/>
  <c r="AA818" i="6"/>
  <c r="AA817" i="6"/>
  <c r="AA809" i="6"/>
  <c r="AA800" i="6"/>
  <c r="AA793" i="6"/>
  <c r="AA784" i="6"/>
  <c r="AA781" i="6"/>
  <c r="AA762" i="6"/>
  <c r="AA740" i="6"/>
  <c r="AA716" i="6"/>
  <c r="AA698" i="6"/>
  <c r="AA675" i="6"/>
  <c r="AA661" i="6"/>
  <c r="AA658" i="6"/>
  <c r="AA297" i="6"/>
  <c r="AA807" i="6"/>
  <c r="AA790" i="6"/>
  <c r="AA786" i="6"/>
  <c r="AA776" i="6"/>
  <c r="AA756" i="6"/>
  <c r="AA633" i="6"/>
  <c r="AA620" i="6"/>
  <c r="AA597" i="6"/>
  <c r="AA575" i="6"/>
  <c r="AA811" i="6"/>
  <c r="AA810" i="6"/>
  <c r="AA801" i="6"/>
  <c r="AA794" i="6"/>
  <c r="AA787" i="6"/>
  <c r="AA778" i="6"/>
  <c r="AA761" i="6"/>
  <c r="AA759" i="6"/>
  <c r="AA722" i="6"/>
  <c r="AA607" i="6"/>
  <c r="AA595" i="6"/>
  <c r="AA475" i="6"/>
  <c r="AA294" i="6"/>
  <c r="AA831" i="6"/>
  <c r="AA830" i="6"/>
  <c r="AA814" i="6"/>
  <c r="AA813" i="6"/>
  <c r="AA812" i="6"/>
  <c r="AA772" i="6"/>
  <c r="AA768" i="6"/>
  <c r="AA738" i="6"/>
  <c r="AA735" i="6"/>
  <c r="AA717" i="6"/>
  <c r="AA711" i="6"/>
  <c r="AA692" i="6"/>
  <c r="AA689" i="6"/>
  <c r="AA679" i="6"/>
  <c r="AA603" i="6"/>
  <c r="AA500" i="6"/>
  <c r="AA690" i="6"/>
  <c r="AA684" i="6"/>
  <c r="AA683" i="6"/>
  <c r="AA681" i="6"/>
  <c r="AA677" i="6"/>
  <c r="AA671" i="6"/>
  <c r="AA670" i="6"/>
  <c r="AA663" i="6"/>
  <c r="AA662" i="6"/>
  <c r="AA636" i="6"/>
  <c r="AA623" i="6"/>
  <c r="AA619" i="6"/>
  <c r="AA589" i="6"/>
  <c r="AA570" i="6"/>
  <c r="AA561" i="6"/>
  <c r="AA530" i="6"/>
  <c r="AA514" i="6"/>
  <c r="AA777" i="6"/>
  <c r="AA775" i="6"/>
  <c r="AA774" i="6"/>
  <c r="AA773" i="6"/>
  <c r="AA753" i="6"/>
  <c r="AA751" i="6"/>
  <c r="AA750" i="6"/>
  <c r="AA732" i="6"/>
  <c r="AA731" i="6"/>
  <c r="AA728" i="6"/>
  <c r="AA714" i="6"/>
  <c r="AA709" i="6"/>
  <c r="AA674" i="6"/>
  <c r="AA668" i="6"/>
  <c r="AA667" i="6"/>
  <c r="AA666" i="6"/>
  <c r="AA660" i="6"/>
  <c r="AA657" i="6"/>
  <c r="AA655" i="6"/>
  <c r="AA632" i="6"/>
  <c r="AA627" i="6"/>
  <c r="AA622" i="6"/>
  <c r="AA621" i="6"/>
  <c r="AA618" i="6"/>
  <c r="AA602" i="6"/>
  <c r="AA598" i="6"/>
  <c r="AA583" i="6"/>
  <c r="AA578" i="6"/>
  <c r="AA576" i="6"/>
  <c r="AA560" i="6"/>
  <c r="AA558" i="6"/>
  <c r="AA482" i="6"/>
  <c r="AA754" i="6"/>
  <c r="AA749" i="6"/>
  <c r="AA729" i="6"/>
  <c r="AA727" i="6"/>
  <c r="AA726" i="6"/>
  <c r="AA708" i="6"/>
  <c r="AA707" i="6"/>
  <c r="AA704" i="6"/>
  <c r="AA648" i="6"/>
  <c r="AA641" i="6"/>
  <c r="AA640" i="6"/>
  <c r="AA639" i="6"/>
  <c r="AA628" i="6"/>
  <c r="AA616" i="6"/>
  <c r="AA611" i="6"/>
  <c r="AA596" i="6"/>
  <c r="AA547" i="6"/>
  <c r="AA542" i="6"/>
  <c r="AA532" i="6"/>
  <c r="AA531" i="6"/>
  <c r="AA516" i="6"/>
  <c r="AA485" i="6"/>
  <c r="AA474" i="6"/>
  <c r="AA769" i="6"/>
  <c r="AA767" i="6"/>
  <c r="AA766" i="6"/>
  <c r="AA748" i="6"/>
  <c r="AA747" i="6"/>
  <c r="AA744" i="6"/>
  <c r="AA730" i="6"/>
  <c r="AA725" i="6"/>
  <c r="AA705" i="6"/>
  <c r="AA702" i="6"/>
  <c r="AA696" i="6"/>
  <c r="AA654" i="6"/>
  <c r="AA649" i="6"/>
  <c r="AA647" i="6"/>
  <c r="AA631" i="6"/>
  <c r="AA629" i="6"/>
  <c r="AA626" i="6"/>
  <c r="AA617" i="6"/>
  <c r="AA615" i="6"/>
  <c r="AA604" i="6"/>
  <c r="AA599" i="6"/>
  <c r="AA590" i="6"/>
  <c r="AA580" i="6"/>
  <c r="AA519" i="6"/>
  <c r="AA513" i="6"/>
  <c r="AA478" i="6"/>
  <c r="AA770" i="6"/>
  <c r="AA765" i="6"/>
  <c r="AA745" i="6"/>
  <c r="AA743" i="6"/>
  <c r="AA742" i="6"/>
  <c r="AA724" i="6"/>
  <c r="AA723" i="6"/>
  <c r="AA720" i="6"/>
  <c r="AA706" i="6"/>
  <c r="AA701" i="6"/>
  <c r="AA695" i="6"/>
  <c r="AA694" i="6"/>
  <c r="AA688" i="6"/>
  <c r="AA653" i="6"/>
  <c r="AA652" i="6"/>
  <c r="AA650" i="6"/>
  <c r="AA646" i="6"/>
  <c r="AA645" i="6"/>
  <c r="AA643" i="6"/>
  <c r="AA642" i="6"/>
  <c r="AA638" i="6"/>
  <c r="AA630" i="6"/>
  <c r="AA614" i="6"/>
  <c r="AA613" i="6"/>
  <c r="AA612" i="6"/>
  <c r="AA610" i="6"/>
  <c r="AA557" i="6"/>
  <c r="AA535" i="6"/>
  <c r="AA808" i="6"/>
  <c r="AA805" i="6"/>
  <c r="AA798" i="6"/>
  <c r="AA797" i="6"/>
  <c r="AA796" i="6"/>
  <c r="AA795" i="6"/>
  <c r="AA785" i="6"/>
  <c r="AA783" i="6"/>
  <c r="AA782" i="6"/>
  <c r="AA764" i="6"/>
  <c r="AA763" i="6"/>
  <c r="AA760" i="6"/>
  <c r="AA746" i="6"/>
  <c r="AA741" i="6"/>
  <c r="AA721" i="6"/>
  <c r="AA719" i="6"/>
  <c r="AA718" i="6"/>
  <c r="AA700" i="6"/>
  <c r="AA699" i="6"/>
  <c r="AA697" i="6"/>
  <c r="AA693" i="6"/>
  <c r="AA687" i="6"/>
  <c r="AA686" i="6"/>
  <c r="AA680" i="6"/>
  <c r="AA651" i="6"/>
  <c r="AA644" i="6"/>
  <c r="AA635" i="6"/>
  <c r="AA625" i="6"/>
  <c r="AA624" i="6"/>
  <c r="AA608" i="6"/>
  <c r="AA605" i="6"/>
  <c r="AA594" i="6"/>
  <c r="AA587" i="6"/>
  <c r="AA541" i="6"/>
  <c r="AA512" i="6"/>
  <c r="AA497" i="6"/>
  <c r="AA601" i="6"/>
  <c r="AA600" i="6"/>
  <c r="AA582" i="6"/>
  <c r="AA581" i="6"/>
  <c r="AA571" i="6"/>
  <c r="AA559" i="6"/>
  <c r="AA556" i="6"/>
  <c r="AA554" i="6"/>
  <c r="AA537" i="6"/>
  <c r="AA536" i="6"/>
  <c r="AA518" i="6"/>
  <c r="AA517" i="6"/>
  <c r="AA507" i="6"/>
  <c r="AA502" i="6"/>
  <c r="AA501" i="6"/>
  <c r="AA484" i="6"/>
  <c r="AA483" i="6"/>
  <c r="AA479" i="6"/>
  <c r="AA553" i="6"/>
  <c r="AA552" i="6"/>
  <c r="AA534" i="6"/>
  <c r="AA533" i="6"/>
  <c r="AA523" i="6"/>
  <c r="AA511" i="6"/>
  <c r="AA508" i="6"/>
  <c r="AA506" i="6"/>
  <c r="AA499" i="6"/>
  <c r="AA498" i="6"/>
  <c r="AA374" i="6"/>
  <c r="AA593" i="6"/>
  <c r="AA592" i="6"/>
  <c r="AA574" i="6"/>
  <c r="AA573" i="6"/>
  <c r="AA563" i="6"/>
  <c r="AA551" i="6"/>
  <c r="AA548" i="6"/>
  <c r="AA546" i="6"/>
  <c r="AA529" i="6"/>
  <c r="AA528" i="6"/>
  <c r="AA510" i="6"/>
  <c r="AA509" i="6"/>
  <c r="AA495" i="6"/>
  <c r="AA494" i="6"/>
  <c r="AA477" i="6"/>
  <c r="AA476" i="6"/>
  <c r="AA472" i="6"/>
  <c r="AA366" i="6"/>
  <c r="AA591" i="6"/>
  <c r="AA588" i="6"/>
  <c r="AA586" i="6"/>
  <c r="AA569" i="6"/>
  <c r="AA568" i="6"/>
  <c r="AA550" i="6"/>
  <c r="AA549" i="6"/>
  <c r="AA539" i="6"/>
  <c r="AA527" i="6"/>
  <c r="AA524" i="6"/>
  <c r="AA522" i="6"/>
  <c r="AA505" i="6"/>
  <c r="AA504" i="6"/>
  <c r="AA493" i="6"/>
  <c r="AA488" i="6"/>
  <c r="AA487" i="6"/>
  <c r="AA579" i="6"/>
  <c r="AA567" i="6"/>
  <c r="AA564" i="6"/>
  <c r="AA562" i="6"/>
  <c r="AA545" i="6"/>
  <c r="AA544" i="6"/>
  <c r="AA526" i="6"/>
  <c r="AA525" i="6"/>
  <c r="AA515" i="6"/>
  <c r="AA492" i="6"/>
  <c r="AA491" i="6"/>
  <c r="AA490" i="6"/>
  <c r="AA489" i="6"/>
  <c r="AA473" i="6"/>
  <c r="AA461" i="6"/>
  <c r="AA397" i="6"/>
  <c r="AA585" i="6"/>
  <c r="AA584" i="6"/>
  <c r="AA566" i="6"/>
  <c r="AA565" i="6"/>
  <c r="AA555" i="6"/>
  <c r="AA543" i="6"/>
  <c r="AA540" i="6"/>
  <c r="AA538" i="6"/>
  <c r="AA521" i="6"/>
  <c r="AA520" i="6"/>
  <c r="AA503" i="6"/>
  <c r="AA486" i="6"/>
  <c r="AA481" i="6"/>
  <c r="AA480" i="6"/>
  <c r="AA377" i="6"/>
  <c r="AA469" i="6"/>
  <c r="AA468" i="6"/>
  <c r="AA467" i="6"/>
  <c r="AA466" i="6"/>
  <c r="AA381" i="6"/>
  <c r="AA370" i="6"/>
  <c r="AA364" i="6"/>
  <c r="AA358" i="6"/>
  <c r="AA312" i="6"/>
  <c r="AA470" i="6"/>
  <c r="AA465" i="6"/>
  <c r="AA460" i="6"/>
  <c r="AA459" i="6"/>
  <c r="AA458" i="6"/>
  <c r="AA453" i="6"/>
  <c r="AA452" i="6"/>
  <c r="AA451" i="6"/>
  <c r="AA450" i="6"/>
  <c r="AA445" i="6"/>
  <c r="AA444" i="6"/>
  <c r="AA443" i="6"/>
  <c r="AA442" i="6"/>
  <c r="AA437" i="6"/>
  <c r="AA436" i="6"/>
  <c r="AA435" i="6"/>
  <c r="AA434" i="6"/>
  <c r="AA429" i="6"/>
  <c r="AA428" i="6"/>
  <c r="AA427" i="6"/>
  <c r="AA426" i="6"/>
  <c r="AA421" i="6"/>
  <c r="AA420" i="6"/>
  <c r="AA419" i="6"/>
  <c r="AA418" i="6"/>
  <c r="AA413" i="6"/>
  <c r="AA412" i="6"/>
  <c r="AA411" i="6"/>
  <c r="AA410" i="6"/>
  <c r="AA405" i="6"/>
  <c r="AA404" i="6"/>
  <c r="AA403" i="6"/>
  <c r="AA402" i="6"/>
  <c r="AA386" i="6"/>
  <c r="AA378" i="6"/>
  <c r="AA365" i="6"/>
  <c r="AA471" i="6"/>
  <c r="AA464" i="6"/>
  <c r="AA462" i="6"/>
  <c r="AA457" i="6"/>
  <c r="AA449" i="6"/>
  <c r="AA441" i="6"/>
  <c r="AA433" i="6"/>
  <c r="AA425" i="6"/>
  <c r="AA417" i="6"/>
  <c r="AA409" i="6"/>
  <c r="AA401" i="6"/>
  <c r="AA399" i="6"/>
  <c r="AA391" i="6"/>
  <c r="AA371" i="6"/>
  <c r="AA367" i="6"/>
  <c r="AA357" i="6"/>
  <c r="AA306" i="6"/>
  <c r="AA169" i="6"/>
  <c r="AA456" i="6"/>
  <c r="AA454" i="6"/>
  <c r="AA448" i="6"/>
  <c r="AA446" i="6"/>
  <c r="AA440" i="6"/>
  <c r="AA438" i="6"/>
  <c r="AA432" i="6"/>
  <c r="AA430" i="6"/>
  <c r="AA424" i="6"/>
  <c r="AA422" i="6"/>
  <c r="AA416" i="6"/>
  <c r="AA414" i="6"/>
  <c r="AA408" i="6"/>
  <c r="AA406" i="6"/>
  <c r="AA394" i="6"/>
  <c r="AA393" i="6"/>
  <c r="AA387" i="6"/>
  <c r="AA379" i="6"/>
  <c r="AA375" i="6"/>
  <c r="AA369" i="6"/>
  <c r="AA363" i="6"/>
  <c r="AA300" i="6"/>
  <c r="AA455" i="6"/>
  <c r="AA447" i="6"/>
  <c r="AA439" i="6"/>
  <c r="AA431" i="6"/>
  <c r="AA423" i="6"/>
  <c r="AA415" i="6"/>
  <c r="AA407" i="6"/>
  <c r="AA395" i="6"/>
  <c r="AA383" i="6"/>
  <c r="AA372" i="6"/>
  <c r="AA309" i="6"/>
  <c r="AA396" i="6"/>
  <c r="AA388" i="6"/>
  <c r="AA380" i="6"/>
  <c r="AA376" i="6"/>
  <c r="AA373" i="6"/>
  <c r="AA368" i="6"/>
  <c r="AA298" i="6"/>
  <c r="AA362" i="6"/>
  <c r="AA361" i="6"/>
  <c r="AA360" i="6"/>
  <c r="AA359" i="6"/>
  <c r="AA207" i="6"/>
  <c r="AA138" i="6"/>
  <c r="AA310" i="6"/>
  <c r="AA296" i="6"/>
  <c r="AA287" i="6"/>
  <c r="AA385" i="6"/>
  <c r="AA354" i="6"/>
  <c r="AA353" i="6"/>
  <c r="AA352" i="6"/>
  <c r="AA351" i="6"/>
  <c r="AA350" i="6"/>
  <c r="AA349" i="6"/>
  <c r="AA344" i="6"/>
  <c r="AA343" i="6"/>
  <c r="AA342" i="6"/>
  <c r="AA341" i="6"/>
  <c r="AA336" i="6"/>
  <c r="AA335" i="6"/>
  <c r="AA334" i="6"/>
  <c r="AA333" i="6"/>
  <c r="AA328" i="6"/>
  <c r="AA327" i="6"/>
  <c r="AA326" i="6"/>
  <c r="AA325" i="6"/>
  <c r="AA320" i="6"/>
  <c r="AA319" i="6"/>
  <c r="AA305" i="6"/>
  <c r="AA249" i="6"/>
  <c r="AA188" i="6"/>
  <c r="AA181" i="6"/>
  <c r="AA400" i="6"/>
  <c r="AA398" i="6"/>
  <c r="AA392" i="6"/>
  <c r="AA390" i="6"/>
  <c r="AA384" i="6"/>
  <c r="AA382" i="6"/>
  <c r="AA356" i="6"/>
  <c r="AA355" i="6"/>
  <c r="AA346" i="6"/>
  <c r="AA345" i="6"/>
  <c r="AA338" i="6"/>
  <c r="AA337" i="6"/>
  <c r="AA330" i="6"/>
  <c r="AA329" i="6"/>
  <c r="AA318" i="6"/>
  <c r="AA317" i="6"/>
  <c r="AA307" i="6"/>
  <c r="AA286" i="6"/>
  <c r="AA129" i="6"/>
  <c r="AA348" i="6"/>
  <c r="AA347" i="6"/>
  <c r="AA340" i="6"/>
  <c r="AA339" i="6"/>
  <c r="AA332" i="6"/>
  <c r="AA331" i="6"/>
  <c r="AA324" i="6"/>
  <c r="AA322" i="6"/>
  <c r="AA321" i="6"/>
  <c r="AA311" i="6"/>
  <c r="AA308" i="6"/>
  <c r="AA295" i="6"/>
  <c r="AA248" i="6"/>
  <c r="AA171" i="6"/>
  <c r="AA141" i="6"/>
  <c r="AA323" i="6"/>
  <c r="AA316" i="6"/>
  <c r="AA315" i="6"/>
  <c r="AA285" i="6"/>
  <c r="AA217" i="6"/>
  <c r="AA267" i="6"/>
  <c r="AA260" i="6"/>
  <c r="AA258" i="6"/>
  <c r="AA257" i="6"/>
  <c r="AA252" i="6"/>
  <c r="AA247" i="6"/>
  <c r="AA246" i="6"/>
  <c r="AA241" i="6"/>
  <c r="AA240" i="6"/>
  <c r="AA233" i="6"/>
  <c r="AA230" i="6"/>
  <c r="AA222" i="6"/>
  <c r="AA215" i="6"/>
  <c r="AA205" i="6"/>
  <c r="AA172" i="6"/>
  <c r="AA165" i="6"/>
  <c r="AA314" i="6"/>
  <c r="AA313" i="6"/>
  <c r="AA304" i="6"/>
  <c r="AA303" i="6"/>
  <c r="AA302" i="6"/>
  <c r="AA301" i="6"/>
  <c r="AA259" i="6"/>
  <c r="AA251" i="6"/>
  <c r="AA250" i="6"/>
  <c r="AA232" i="6"/>
  <c r="AA231" i="6"/>
  <c r="AA224" i="6"/>
  <c r="AA189" i="6"/>
  <c r="AA186" i="6"/>
  <c r="AA184" i="6"/>
  <c r="AA167" i="6"/>
  <c r="AA299" i="6"/>
  <c r="AA292" i="6"/>
  <c r="AA290" i="6"/>
  <c r="AA289" i="6"/>
  <c r="AA280" i="6"/>
  <c r="AA279" i="6"/>
  <c r="AA278" i="6"/>
  <c r="AA277" i="6"/>
  <c r="AA228" i="6"/>
  <c r="AA206" i="6"/>
  <c r="AA203" i="6"/>
  <c r="AA183" i="6"/>
  <c r="AA166" i="6"/>
  <c r="AA140" i="6"/>
  <c r="AA125" i="6"/>
  <c r="AA291" i="6"/>
  <c r="AA284" i="6"/>
  <c r="AA282" i="6"/>
  <c r="AA281" i="6"/>
  <c r="AA272" i="6"/>
  <c r="AA270" i="6"/>
  <c r="AA269" i="6"/>
  <c r="AA243" i="6"/>
  <c r="AA235" i="6"/>
  <c r="AA226" i="6"/>
  <c r="AA221" i="6"/>
  <c r="AA185" i="6"/>
  <c r="AA119" i="6"/>
  <c r="AA283" i="6"/>
  <c r="AA276" i="6"/>
  <c r="AA274" i="6"/>
  <c r="AA273" i="6"/>
  <c r="AA264" i="6"/>
  <c r="AA263" i="6"/>
  <c r="AA262" i="6"/>
  <c r="AA261" i="6"/>
  <c r="AA244" i="6"/>
  <c r="AA242" i="6"/>
  <c r="AA236" i="6"/>
  <c r="AA234" i="6"/>
  <c r="AA190" i="6"/>
  <c r="AA187" i="6"/>
  <c r="AA170" i="6"/>
  <c r="AA168" i="6"/>
  <c r="AA104" i="6"/>
  <c r="AA275" i="6"/>
  <c r="AA268" i="6"/>
  <c r="AA266" i="6"/>
  <c r="AA265" i="6"/>
  <c r="AA256" i="6"/>
  <c r="AA255" i="6"/>
  <c r="AA254" i="6"/>
  <c r="AA253" i="6"/>
  <c r="AA245" i="6"/>
  <c r="AA239" i="6"/>
  <c r="AA238" i="6"/>
  <c r="AA237" i="6"/>
  <c r="AA229" i="6"/>
  <c r="AA227" i="6"/>
  <c r="AA182" i="6"/>
  <c r="AA142" i="6"/>
  <c r="AA136" i="6"/>
  <c r="AA135" i="6"/>
  <c r="AA123" i="6"/>
  <c r="AA108" i="6"/>
  <c r="AA134" i="6"/>
  <c r="AA133" i="6"/>
  <c r="AA103" i="6"/>
  <c r="AA96" i="6"/>
  <c r="AA59" i="6"/>
  <c r="AA225" i="6"/>
  <c r="AA223" i="6"/>
  <c r="AA216" i="6"/>
  <c r="AA204" i="6"/>
  <c r="AA180" i="6"/>
  <c r="AA179" i="6"/>
  <c r="AA178" i="6"/>
  <c r="AA177" i="6"/>
  <c r="AA176" i="6"/>
  <c r="AA175" i="6"/>
  <c r="AA174" i="6"/>
  <c r="AA173" i="6"/>
  <c r="AA128" i="6"/>
  <c r="AA122" i="6"/>
  <c r="AA113" i="6"/>
  <c r="AA107" i="6"/>
  <c r="AA97" i="6"/>
  <c r="AA58" i="6"/>
  <c r="AA37" i="6"/>
  <c r="AA10" i="6"/>
  <c r="AA210" i="6"/>
  <c r="AA209" i="6"/>
  <c r="AA208" i="6"/>
  <c r="AA194" i="6"/>
  <c r="AA193" i="6"/>
  <c r="AA192" i="6"/>
  <c r="AA191" i="6"/>
  <c r="AA143" i="6"/>
  <c r="AA137" i="6"/>
  <c r="AA114" i="6"/>
  <c r="AA111" i="6"/>
  <c r="AA101" i="6"/>
  <c r="AA94" i="6"/>
  <c r="AA211" i="6"/>
  <c r="AA196" i="6"/>
  <c r="AA195" i="6"/>
  <c r="AA150" i="6"/>
  <c r="AA149" i="6"/>
  <c r="AA144" i="6"/>
  <c r="AA120" i="6"/>
  <c r="AA117" i="6"/>
  <c r="AA89" i="6"/>
  <c r="AA219" i="6"/>
  <c r="AA218" i="6"/>
  <c r="AA212" i="6"/>
  <c r="AA198" i="6"/>
  <c r="AA197" i="6"/>
  <c r="AA158" i="6"/>
  <c r="AA157" i="6"/>
  <c r="AA156" i="6"/>
  <c r="AA155" i="6"/>
  <c r="AA154" i="6"/>
  <c r="AA153" i="6"/>
  <c r="AA152" i="6"/>
  <c r="AA151" i="6"/>
  <c r="AA148" i="6"/>
  <c r="AA147" i="6"/>
  <c r="AA146" i="6"/>
  <c r="AA145" i="6"/>
  <c r="AA127" i="6"/>
  <c r="AA124" i="6"/>
  <c r="AA121" i="6"/>
  <c r="AA109" i="6"/>
  <c r="AA106" i="6"/>
  <c r="AA95" i="6"/>
  <c r="AA27" i="6"/>
  <c r="AA220" i="6"/>
  <c r="AA214" i="6"/>
  <c r="AA213" i="6"/>
  <c r="AA202" i="6"/>
  <c r="AA201" i="6"/>
  <c r="AA200" i="6"/>
  <c r="AA199" i="6"/>
  <c r="AA164" i="6"/>
  <c r="AA163" i="6"/>
  <c r="AA162" i="6"/>
  <c r="AA161" i="6"/>
  <c r="AA160" i="6"/>
  <c r="AA159" i="6"/>
  <c r="AA80" i="6"/>
  <c r="AA8" i="6"/>
  <c r="AA132" i="6"/>
  <c r="AA131" i="6"/>
  <c r="AA130" i="6"/>
  <c r="AA126" i="6"/>
  <c r="AA102" i="6"/>
  <c r="AA93" i="6"/>
  <c r="AA92" i="6"/>
  <c r="AA91" i="6"/>
  <c r="AA90" i="6"/>
  <c r="AA79" i="6"/>
  <c r="AA78" i="6"/>
  <c r="AA73" i="6"/>
  <c r="AA57" i="6"/>
  <c r="AA56" i="6"/>
  <c r="AA55" i="6"/>
  <c r="AA54" i="6"/>
  <c r="AA41" i="6"/>
  <c r="AA36" i="6"/>
  <c r="AA33" i="6"/>
  <c r="AA26" i="6"/>
  <c r="AA24" i="6"/>
  <c r="AA11" i="6"/>
  <c r="AA9" i="6"/>
  <c r="AA88" i="6"/>
  <c r="AA77" i="6"/>
  <c r="AA76" i="6"/>
  <c r="AA75" i="6"/>
  <c r="AA74" i="6"/>
  <c r="AA53" i="6"/>
  <c r="AA49" i="6"/>
  <c r="AA47" i="6"/>
  <c r="AA32" i="6"/>
  <c r="AA25" i="6"/>
  <c r="AA23" i="6"/>
  <c r="AA13" i="6"/>
  <c r="AA12" i="6"/>
  <c r="AA72" i="6"/>
  <c r="AA52" i="6"/>
  <c r="AA51" i="6"/>
  <c r="AA50" i="6"/>
  <c r="AA48" i="6"/>
  <c r="AA46" i="6"/>
  <c r="AA45" i="6"/>
  <c r="AA40" i="6"/>
  <c r="AA31" i="6"/>
  <c r="AA22" i="6"/>
  <c r="AA21" i="6"/>
  <c r="AA20" i="6"/>
  <c r="AA19" i="6"/>
  <c r="AA18" i="6"/>
  <c r="AA14" i="6"/>
  <c r="AA118" i="6"/>
  <c r="AA116" i="6"/>
  <c r="AA115" i="6"/>
  <c r="AA100" i="6"/>
  <c r="AA99" i="6"/>
  <c r="AA98" i="6"/>
  <c r="AA87" i="6"/>
  <c r="AA86" i="6"/>
  <c r="AA71" i="6"/>
  <c r="AA70" i="6"/>
  <c r="AA65" i="6"/>
  <c r="AA44" i="6"/>
  <c r="AA35" i="6"/>
  <c r="AA30" i="6"/>
  <c r="AA17" i="6"/>
  <c r="AA15" i="6"/>
  <c r="AA81" i="6"/>
  <c r="AA69" i="6"/>
  <c r="AA68" i="6"/>
  <c r="AA67" i="6"/>
  <c r="AA66" i="6"/>
  <c r="AA64" i="6"/>
  <c r="AA43" i="6"/>
  <c r="AA39" i="6"/>
  <c r="AA29" i="6"/>
  <c r="AA112" i="6"/>
  <c r="AA110" i="6"/>
  <c r="AA105" i="6"/>
  <c r="AA85" i="6"/>
  <c r="AA84" i="6"/>
  <c r="AA83" i="6"/>
  <c r="AA82" i="6"/>
  <c r="AA63" i="6"/>
  <c r="AA62" i="6"/>
  <c r="AA38" i="6"/>
  <c r="AA34" i="6"/>
  <c r="AA28" i="6"/>
  <c r="AA61" i="6"/>
  <c r="AA60" i="6"/>
  <c r="AA42" i="6"/>
  <c r="AC1066" i="6"/>
  <c r="AB1269" i="6"/>
  <c r="AB1258" i="6"/>
  <c r="AB1251" i="6"/>
  <c r="AB1245" i="6"/>
  <c r="AB1196" i="6"/>
  <c r="AB1171" i="6"/>
  <c r="AB1168" i="6"/>
  <c r="AB1143" i="6"/>
  <c r="AB1121" i="6"/>
  <c r="AB1079" i="6"/>
  <c r="AB1279" i="6"/>
  <c r="AB1270" i="6"/>
  <c r="AB1262" i="6"/>
  <c r="AB1255" i="6"/>
  <c r="AB1271" i="6"/>
  <c r="AB1259" i="6"/>
  <c r="AB1209" i="6"/>
  <c r="AB1135" i="6"/>
  <c r="AB1127" i="6"/>
  <c r="AB1120" i="6"/>
  <c r="AB1263" i="6"/>
  <c r="AB1252" i="6"/>
  <c r="AB1246" i="6"/>
  <c r="AB1215" i="6"/>
  <c r="AB1212" i="6"/>
  <c r="AB1205" i="6"/>
  <c r="AB1150" i="6"/>
  <c r="AB1144" i="6"/>
  <c r="AB1130" i="6"/>
  <c r="AB1275" i="6"/>
  <c r="AB1274" i="6"/>
  <c r="AB1273" i="6"/>
  <c r="AB1272" i="6"/>
  <c r="AB1256" i="6"/>
  <c r="AB1235" i="6"/>
  <c r="AB1227" i="6"/>
  <c r="AB1201" i="6"/>
  <c r="AB1194" i="6"/>
  <c r="AB1191" i="6"/>
  <c r="AB1163" i="6"/>
  <c r="AB1160" i="6"/>
  <c r="AB1138" i="6"/>
  <c r="AB843" i="6"/>
  <c r="AB1277" i="6"/>
  <c r="AB1276" i="6"/>
  <c r="AB1260" i="6"/>
  <c r="AB1253" i="6"/>
  <c r="AB1244" i="6"/>
  <c r="AB1231" i="6"/>
  <c r="AB1174" i="6"/>
  <c r="AB1119" i="6"/>
  <c r="AB1081" i="6"/>
  <c r="AB1076" i="6"/>
  <c r="AB852" i="6"/>
  <c r="AB1282" i="6"/>
  <c r="AB1281" i="6"/>
  <c r="AB1280" i="6"/>
  <c r="AB1268" i="6"/>
  <c r="AB1257" i="6"/>
  <c r="AB1247" i="6"/>
  <c r="AB1158" i="6"/>
  <c r="AB1080" i="6"/>
  <c r="AB1075" i="6"/>
  <c r="AB1278" i="6"/>
  <c r="AB1261" i="6"/>
  <c r="AB1254" i="6"/>
  <c r="AB1239" i="6"/>
  <c r="AB1224" i="6"/>
  <c r="AB1210" i="6"/>
  <c r="AB1181" i="6"/>
  <c r="AB1133" i="6"/>
  <c r="AB1128" i="6"/>
  <c r="AB903" i="6"/>
  <c r="AB839" i="6"/>
  <c r="AB1243" i="6"/>
  <c r="AB1242" i="6"/>
  <c r="AB1241" i="6"/>
  <c r="AB1240" i="6"/>
  <c r="AB1238" i="6"/>
  <c r="AB1237" i="6"/>
  <c r="AB1236" i="6"/>
  <c r="AB1234" i="6"/>
  <c r="AB1233" i="6"/>
  <c r="AB1232" i="6"/>
  <c r="AB1230" i="6"/>
  <c r="AB1229" i="6"/>
  <c r="AB1228" i="6"/>
  <c r="AB1226" i="6"/>
  <c r="AB1225" i="6"/>
  <c r="AB1219" i="6"/>
  <c r="AB1216" i="6"/>
  <c r="AB1214" i="6"/>
  <c r="AB1213" i="6"/>
  <c r="AB1197" i="6"/>
  <c r="AB1192" i="6"/>
  <c r="AB1190" i="6"/>
  <c r="AB1187" i="6"/>
  <c r="AB1162" i="6"/>
  <c r="AB1161" i="6"/>
  <c r="AB1146" i="6"/>
  <c r="AB1140" i="6"/>
  <c r="AB1139" i="6"/>
  <c r="AB1134" i="6"/>
  <c r="AB1105" i="6"/>
  <c r="AB1104" i="6"/>
  <c r="AB1103" i="6"/>
  <c r="AB1100" i="6"/>
  <c r="AB1099" i="6"/>
  <c r="AB1082" i="6"/>
  <c r="AB1078" i="6"/>
  <c r="AB1077" i="6"/>
  <c r="AB1051" i="6"/>
  <c r="AB1004" i="6"/>
  <c r="AB987" i="6"/>
  <c r="AB950" i="6"/>
  <c r="AB858" i="6"/>
  <c r="AB849" i="6"/>
  <c r="AB1218" i="6"/>
  <c r="AB1217" i="6"/>
  <c r="AB1193" i="6"/>
  <c r="AB1188" i="6"/>
  <c r="AB1186" i="6"/>
  <c r="AB1183" i="6"/>
  <c r="AB1175" i="6"/>
  <c r="AB1173" i="6"/>
  <c r="AB1166" i="6"/>
  <c r="AB1156" i="6"/>
  <c r="AB1151" i="6"/>
  <c r="AB1149" i="6"/>
  <c r="AB1147" i="6"/>
  <c r="AB1145" i="6"/>
  <c r="AB1106" i="6"/>
  <c r="AB1102" i="6"/>
  <c r="AB1101" i="6"/>
  <c r="AB1065" i="6"/>
  <c r="AB1064" i="6"/>
  <c r="AB934" i="6"/>
  <c r="AB917" i="6"/>
  <c r="AB902" i="6"/>
  <c r="AB896" i="6"/>
  <c r="AB893" i="6"/>
  <c r="AB851" i="6"/>
  <c r="AB838" i="6"/>
  <c r="AB836" i="6"/>
  <c r="AB1250" i="6"/>
  <c r="AB1249" i="6"/>
  <c r="AB1248" i="6"/>
  <c r="AB1189" i="6"/>
  <c r="AB1184" i="6"/>
  <c r="AB1182" i="6"/>
  <c r="AB1179" i="6"/>
  <c r="AB1176" i="6"/>
  <c r="AB1155" i="6"/>
  <c r="AB1152" i="6"/>
  <c r="AB1148" i="6"/>
  <c r="AB1142" i="6"/>
  <c r="AB1141" i="6"/>
  <c r="AB1113" i="6"/>
  <c r="AB1089" i="6"/>
  <c r="AB1088" i="6"/>
  <c r="AB1087" i="6"/>
  <c r="AB1084" i="6"/>
  <c r="AB1083" i="6"/>
  <c r="AB1066" i="6"/>
  <c r="AB1020" i="6"/>
  <c r="AB1003" i="6"/>
  <c r="AB953" i="6"/>
  <c r="AB912" i="6"/>
  <c r="AB857" i="6"/>
  <c r="AB777" i="6"/>
  <c r="AB1185" i="6"/>
  <c r="AB1180" i="6"/>
  <c r="AB1178" i="6"/>
  <c r="AB1177" i="6"/>
  <c r="AB1172" i="6"/>
  <c r="AB1167" i="6"/>
  <c r="AB1165" i="6"/>
  <c r="AB1154" i="6"/>
  <c r="AB1153" i="6"/>
  <c r="AB1129" i="6"/>
  <c r="AB1114" i="6"/>
  <c r="AB1112" i="6"/>
  <c r="AB1111" i="6"/>
  <c r="AB1108" i="6"/>
  <c r="AB1107" i="6"/>
  <c r="AB1090" i="6"/>
  <c r="AB1086" i="6"/>
  <c r="AB1085" i="6"/>
  <c r="AB937" i="6"/>
  <c r="AB1110" i="6"/>
  <c r="AB1109" i="6"/>
  <c r="AB1073" i="6"/>
  <c r="AB1072" i="6"/>
  <c r="AB1071" i="6"/>
  <c r="AB1068" i="6"/>
  <c r="AB1067" i="6"/>
  <c r="AB1036" i="6"/>
  <c r="AB1019" i="6"/>
  <c r="AB972" i="6"/>
  <c r="AB952" i="6"/>
  <c r="AB904" i="6"/>
  <c r="AB901" i="6"/>
  <c r="AB895" i="6"/>
  <c r="AB840" i="6"/>
  <c r="AB837" i="6"/>
  <c r="AB796" i="6"/>
  <c r="AB1207" i="6"/>
  <c r="AB1203" i="6"/>
  <c r="AB1199" i="6"/>
  <c r="AB1170" i="6"/>
  <c r="AB1169" i="6"/>
  <c r="AB1124" i="6"/>
  <c r="AB1122" i="6"/>
  <c r="AB1116" i="6"/>
  <c r="AB1115" i="6"/>
  <c r="AB1097" i="6"/>
  <c r="AB1096" i="6"/>
  <c r="AB1095" i="6"/>
  <c r="AB1092" i="6"/>
  <c r="AB1091" i="6"/>
  <c r="AB1074" i="6"/>
  <c r="AB1070" i="6"/>
  <c r="AB1069" i="6"/>
  <c r="AB954" i="6"/>
  <c r="AB951" i="6"/>
  <c r="AB936" i="6"/>
  <c r="AB918" i="6"/>
  <c r="AB911" i="6"/>
  <c r="AB844" i="6"/>
  <c r="AB834" i="6"/>
  <c r="AB831" i="6"/>
  <c r="AB816" i="6"/>
  <c r="AB1267" i="6"/>
  <c r="AB1266" i="6"/>
  <c r="AB1265" i="6"/>
  <c r="AB1264" i="6"/>
  <c r="AB1223" i="6"/>
  <c r="AB1222" i="6"/>
  <c r="AB1221" i="6"/>
  <c r="AB1220" i="6"/>
  <c r="AB1211" i="6"/>
  <c r="AB1208" i="6"/>
  <c r="AB1206" i="6"/>
  <c r="AB1204" i="6"/>
  <c r="AB1202" i="6"/>
  <c r="AB1200" i="6"/>
  <c r="AB1198" i="6"/>
  <c r="AB1195" i="6"/>
  <c r="AB1164" i="6"/>
  <c r="AB1159" i="6"/>
  <c r="AB1157" i="6"/>
  <c r="AB1137" i="6"/>
  <c r="AB1136" i="6"/>
  <c r="AB1132" i="6"/>
  <c r="AB1131" i="6"/>
  <c r="AB1126" i="6"/>
  <c r="AB1125" i="6"/>
  <c r="AB1123" i="6"/>
  <c r="AB1118" i="6"/>
  <c r="AB1117" i="6"/>
  <c r="AB1098" i="6"/>
  <c r="AB1094" i="6"/>
  <c r="AB1093" i="6"/>
  <c r="AB1052" i="6"/>
  <c r="AB1035" i="6"/>
  <c r="AB988" i="6"/>
  <c r="AB971" i="6"/>
  <c r="AB938" i="6"/>
  <c r="AB935" i="6"/>
  <c r="AB894" i="6"/>
  <c r="AB850" i="6"/>
  <c r="AB632" i="6"/>
  <c r="AB437" i="6"/>
  <c r="AB390" i="6"/>
  <c r="AB453" i="6"/>
  <c r="AB1057" i="6"/>
  <c r="AB1056" i="6"/>
  <c r="AB1055" i="6"/>
  <c r="AB1053" i="6"/>
  <c r="AB1041" i="6"/>
  <c r="AB1040" i="6"/>
  <c r="AB1039" i="6"/>
  <c r="AB1037" i="6"/>
  <c r="AB1025" i="6"/>
  <c r="AB1024" i="6"/>
  <c r="AB1023" i="6"/>
  <c r="AB1021" i="6"/>
  <c r="AB1009" i="6"/>
  <c r="AB1008" i="6"/>
  <c r="AB1007" i="6"/>
  <c r="AB1005" i="6"/>
  <c r="AB993" i="6"/>
  <c r="AB992" i="6"/>
  <c r="AB991" i="6"/>
  <c r="AB989" i="6"/>
  <c r="AB977" i="6"/>
  <c r="AB976" i="6"/>
  <c r="AB975" i="6"/>
  <c r="AB973" i="6"/>
  <c r="AB956" i="6"/>
  <c r="AB955" i="6"/>
  <c r="AB940" i="6"/>
  <c r="AB939" i="6"/>
  <c r="AB915" i="6"/>
  <c r="AB914" i="6"/>
  <c r="AB913" i="6"/>
  <c r="AB908" i="6"/>
  <c r="AB907" i="6"/>
  <c r="AB906" i="6"/>
  <c r="AB905" i="6"/>
  <c r="AB900" i="6"/>
  <c r="AB899" i="6"/>
  <c r="AB888" i="6"/>
  <c r="AB887" i="6"/>
  <c r="AB886" i="6"/>
  <c r="AB885" i="6"/>
  <c r="AB842" i="6"/>
  <c r="AB841" i="6"/>
  <c r="AB755" i="6"/>
  <c r="AB728" i="6"/>
  <c r="AB712" i="6"/>
  <c r="AB511" i="6"/>
  <c r="AB484" i="6"/>
  <c r="AB1058" i="6"/>
  <c r="AB1054" i="6"/>
  <c r="AB1042" i="6"/>
  <c r="AB1038" i="6"/>
  <c r="AB1026" i="6"/>
  <c r="AB1022" i="6"/>
  <c r="AB1010" i="6"/>
  <c r="AB1006" i="6"/>
  <c r="AB994" i="6"/>
  <c r="AB990" i="6"/>
  <c r="AB978" i="6"/>
  <c r="AB974" i="6"/>
  <c r="AB962" i="6"/>
  <c r="AB961" i="6"/>
  <c r="AB960" i="6"/>
  <c r="AB959" i="6"/>
  <c r="AB957" i="6"/>
  <c r="AB941" i="6"/>
  <c r="AB916" i="6"/>
  <c r="AB898" i="6"/>
  <c r="AB897" i="6"/>
  <c r="AB892" i="6"/>
  <c r="AB891" i="6"/>
  <c r="AB880" i="6"/>
  <c r="AB879" i="6"/>
  <c r="AB878" i="6"/>
  <c r="AB877" i="6"/>
  <c r="AB830" i="6"/>
  <c r="AB821" i="6"/>
  <c r="AB804" i="6"/>
  <c r="AB734" i="6"/>
  <c r="AB958" i="6"/>
  <c r="AB946" i="6"/>
  <c r="AB943" i="6"/>
  <c r="AB942" i="6"/>
  <c r="AB930" i="6"/>
  <c r="AB890" i="6"/>
  <c r="AB889" i="6"/>
  <c r="AB884" i="6"/>
  <c r="AB883" i="6"/>
  <c r="AB872" i="6"/>
  <c r="AB871" i="6"/>
  <c r="AB870" i="6"/>
  <c r="AB869" i="6"/>
  <c r="AB835" i="6"/>
  <c r="AB833" i="6"/>
  <c r="AB824" i="6"/>
  <c r="AB1060" i="6"/>
  <c r="AB1059" i="6"/>
  <c r="AB1044" i="6"/>
  <c r="AB1043" i="6"/>
  <c r="AB1028" i="6"/>
  <c r="AB1027" i="6"/>
  <c r="AB1012" i="6"/>
  <c r="AB1011" i="6"/>
  <c r="AB996" i="6"/>
  <c r="AB995" i="6"/>
  <c r="AB980" i="6"/>
  <c r="AB979" i="6"/>
  <c r="AB964" i="6"/>
  <c r="AB963" i="6"/>
  <c r="AB945" i="6"/>
  <c r="AB944" i="6"/>
  <c r="AB929" i="6"/>
  <c r="AB928" i="6"/>
  <c r="AB927" i="6"/>
  <c r="AB926" i="6"/>
  <c r="AB923" i="6"/>
  <c r="AB922" i="6"/>
  <c r="AB882" i="6"/>
  <c r="AB881" i="6"/>
  <c r="AB876" i="6"/>
  <c r="AB875" i="6"/>
  <c r="AB864" i="6"/>
  <c r="AB863" i="6"/>
  <c r="AB862" i="6"/>
  <c r="AB861" i="6"/>
  <c r="AB828" i="6"/>
  <c r="AB753" i="6"/>
  <c r="AB710" i="6"/>
  <c r="AB1063" i="6"/>
  <c r="AB1061" i="6"/>
  <c r="AB1049" i="6"/>
  <c r="AB1048" i="6"/>
  <c r="AB1047" i="6"/>
  <c r="AB1045" i="6"/>
  <c r="AB1033" i="6"/>
  <c r="AB1032" i="6"/>
  <c r="AB1031" i="6"/>
  <c r="AB1029" i="6"/>
  <c r="AB1017" i="6"/>
  <c r="AB1016" i="6"/>
  <c r="AB1015" i="6"/>
  <c r="AB1013" i="6"/>
  <c r="AB1001" i="6"/>
  <c r="AB1000" i="6"/>
  <c r="AB999" i="6"/>
  <c r="AB997" i="6"/>
  <c r="AB985" i="6"/>
  <c r="AB984" i="6"/>
  <c r="AB983" i="6"/>
  <c r="AB981" i="6"/>
  <c r="AB969" i="6"/>
  <c r="AB968" i="6"/>
  <c r="AB967" i="6"/>
  <c r="AB965" i="6"/>
  <c r="AB948" i="6"/>
  <c r="AB947" i="6"/>
  <c r="AB932" i="6"/>
  <c r="AB931" i="6"/>
  <c r="AB925" i="6"/>
  <c r="AB920" i="6"/>
  <c r="AB874" i="6"/>
  <c r="AB873" i="6"/>
  <c r="AB868" i="6"/>
  <c r="AB867" i="6"/>
  <c r="AB856" i="6"/>
  <c r="AB855" i="6"/>
  <c r="AB854" i="6"/>
  <c r="AB853" i="6"/>
  <c r="AB666" i="6"/>
  <c r="AB1062" i="6"/>
  <c r="AB1050" i="6"/>
  <c r="AB1046" i="6"/>
  <c r="AB1034" i="6"/>
  <c r="AB1030" i="6"/>
  <c r="AB1018" i="6"/>
  <c r="AB1014" i="6"/>
  <c r="AB1002" i="6"/>
  <c r="AB998" i="6"/>
  <c r="AB986" i="6"/>
  <c r="AB982" i="6"/>
  <c r="AB970" i="6"/>
  <c r="AB966" i="6"/>
  <c r="AB949" i="6"/>
  <c r="AB933" i="6"/>
  <c r="AB924" i="6"/>
  <c r="AB921" i="6"/>
  <c r="AB919" i="6"/>
  <c r="AB910" i="6"/>
  <c r="AB909" i="6"/>
  <c r="AB866" i="6"/>
  <c r="AB865" i="6"/>
  <c r="AB860" i="6"/>
  <c r="AB859" i="6"/>
  <c r="AB848" i="6"/>
  <c r="AB847" i="6"/>
  <c r="AB846" i="6"/>
  <c r="AB845" i="6"/>
  <c r="AB827" i="6"/>
  <c r="AB805" i="6"/>
  <c r="AB788" i="6"/>
  <c r="AB826" i="6"/>
  <c r="AB825" i="6"/>
  <c r="AB820" i="6"/>
  <c r="AB819" i="6"/>
  <c r="AB783" i="6"/>
  <c r="AB780" i="6"/>
  <c r="AB775" i="6"/>
  <c r="AB773" i="6"/>
  <c r="AB752" i="6"/>
  <c r="AB750" i="6"/>
  <c r="AB627" i="6"/>
  <c r="AB622" i="6"/>
  <c r="AB618" i="6"/>
  <c r="AB571" i="6"/>
  <c r="AB518" i="6"/>
  <c r="AB483" i="6"/>
  <c r="AB452" i="6"/>
  <c r="AB818" i="6"/>
  <c r="AB817" i="6"/>
  <c r="AB809" i="6"/>
  <c r="AB800" i="6"/>
  <c r="AB797" i="6"/>
  <c r="AB769" i="6"/>
  <c r="AB767" i="6"/>
  <c r="AB762" i="6"/>
  <c r="AB716" i="6"/>
  <c r="AB681" i="6"/>
  <c r="AB671" i="6"/>
  <c r="AB655" i="6"/>
  <c r="AB602" i="6"/>
  <c r="AB598" i="6"/>
  <c r="AB470" i="6"/>
  <c r="AB786" i="6"/>
  <c r="AB776" i="6"/>
  <c r="AB756" i="6"/>
  <c r="AB732" i="6"/>
  <c r="AB684" i="6"/>
  <c r="AB621" i="6"/>
  <c r="AB810" i="6"/>
  <c r="AB801" i="6"/>
  <c r="AB798" i="6"/>
  <c r="AB677" i="6"/>
  <c r="AB670" i="6"/>
  <c r="AB668" i="6"/>
  <c r="AB663" i="6"/>
  <c r="AB636" i="6"/>
  <c r="AB619" i="6"/>
  <c r="AB592" i="6"/>
  <c r="AB570" i="6"/>
  <c r="AB814" i="6"/>
  <c r="AB813" i="6"/>
  <c r="AB774" i="6"/>
  <c r="AB738" i="6"/>
  <c r="AB735" i="6"/>
  <c r="AB714" i="6"/>
  <c r="AB711" i="6"/>
  <c r="AB709" i="6"/>
  <c r="AB690" i="6"/>
  <c r="AB623" i="6"/>
  <c r="AB601" i="6"/>
  <c r="AB343" i="6"/>
  <c r="AB832" i="6"/>
  <c r="AB829" i="6"/>
  <c r="AB823" i="6"/>
  <c r="AB822" i="6"/>
  <c r="AB815" i="6"/>
  <c r="AB808" i="6"/>
  <c r="AB803" i="6"/>
  <c r="AB802" i="6"/>
  <c r="AB795" i="6"/>
  <c r="AB785" i="6"/>
  <c r="AB782" i="6"/>
  <c r="AB779" i="6"/>
  <c r="AB766" i="6"/>
  <c r="AB757" i="6"/>
  <c r="AB751" i="6"/>
  <c r="AB737" i="6"/>
  <c r="AB733" i="6"/>
  <c r="AB731" i="6"/>
  <c r="AB715" i="6"/>
  <c r="AB713" i="6"/>
  <c r="AB683" i="6"/>
  <c r="AB674" i="6"/>
  <c r="AB667" i="6"/>
  <c r="AB662" i="6"/>
  <c r="AB660" i="6"/>
  <c r="AB657" i="6"/>
  <c r="AB682" i="6"/>
  <c r="AB676" i="6"/>
  <c r="AB675" i="6"/>
  <c r="AB673" i="6"/>
  <c r="AB669" i="6"/>
  <c r="AB665" i="6"/>
  <c r="AB661" i="6"/>
  <c r="AB659" i="6"/>
  <c r="AB658" i="6"/>
  <c r="AB656" i="6"/>
  <c r="AB633" i="6"/>
  <c r="AB620" i="6"/>
  <c r="AB603" i="6"/>
  <c r="AB585" i="6"/>
  <c r="AB572" i="6"/>
  <c r="AB552" i="6"/>
  <c r="AB536" i="6"/>
  <c r="AB534" i="6"/>
  <c r="AB523" i="6"/>
  <c r="AB508" i="6"/>
  <c r="AB507" i="6"/>
  <c r="AB502" i="6"/>
  <c r="AB404" i="6"/>
  <c r="AB381" i="6"/>
  <c r="AB778" i="6"/>
  <c r="AB772" i="6"/>
  <c r="AB771" i="6"/>
  <c r="AB768" i="6"/>
  <c r="AB754" i="6"/>
  <c r="AB749" i="6"/>
  <c r="AB729" i="6"/>
  <c r="AB727" i="6"/>
  <c r="AB726" i="6"/>
  <c r="AB708" i="6"/>
  <c r="AB707" i="6"/>
  <c r="AB704" i="6"/>
  <c r="AB648" i="6"/>
  <c r="AB641" i="6"/>
  <c r="AB640" i="6"/>
  <c r="AB639" i="6"/>
  <c r="AB628" i="6"/>
  <c r="AB616" i="6"/>
  <c r="AB611" i="6"/>
  <c r="AB581" i="6"/>
  <c r="AB574" i="6"/>
  <c r="AB554" i="6"/>
  <c r="AB533" i="6"/>
  <c r="AB517" i="6"/>
  <c r="AB501" i="6"/>
  <c r="AB499" i="6"/>
  <c r="AB479" i="6"/>
  <c r="AB465" i="6"/>
  <c r="AB403" i="6"/>
  <c r="AB748" i="6"/>
  <c r="AB747" i="6"/>
  <c r="AB744" i="6"/>
  <c r="AB730" i="6"/>
  <c r="AB725" i="6"/>
  <c r="AB705" i="6"/>
  <c r="AB703" i="6"/>
  <c r="AB702" i="6"/>
  <c r="AB696" i="6"/>
  <c r="AB654" i="6"/>
  <c r="AB649" i="6"/>
  <c r="AB647" i="6"/>
  <c r="AB631" i="6"/>
  <c r="AB629" i="6"/>
  <c r="AB626" i="6"/>
  <c r="AB617" i="6"/>
  <c r="AB615" i="6"/>
  <c r="AB604" i="6"/>
  <c r="AB419" i="6"/>
  <c r="AB351" i="6"/>
  <c r="AB807" i="6"/>
  <c r="AB806" i="6"/>
  <c r="AB784" i="6"/>
  <c r="AB770" i="6"/>
  <c r="AB765" i="6"/>
  <c r="AB745" i="6"/>
  <c r="AB743" i="6"/>
  <c r="AB742" i="6"/>
  <c r="AB724" i="6"/>
  <c r="AB723" i="6"/>
  <c r="AB720" i="6"/>
  <c r="AB706" i="6"/>
  <c r="AB701" i="6"/>
  <c r="AB695" i="6"/>
  <c r="AB694" i="6"/>
  <c r="AB688" i="6"/>
  <c r="AB653" i="6"/>
  <c r="AB652" i="6"/>
  <c r="AB650" i="6"/>
  <c r="AB646" i="6"/>
  <c r="AB645" i="6"/>
  <c r="AB643" i="6"/>
  <c r="AB642" i="6"/>
  <c r="AB638" i="6"/>
  <c r="AB630" i="6"/>
  <c r="AB614" i="6"/>
  <c r="AB613" i="6"/>
  <c r="AB612" i="6"/>
  <c r="AB610" i="6"/>
  <c r="AB593" i="6"/>
  <c r="AB584" i="6"/>
  <c r="AB498" i="6"/>
  <c r="AB362" i="6"/>
  <c r="AB764" i="6"/>
  <c r="AB763" i="6"/>
  <c r="AB760" i="6"/>
  <c r="AB746" i="6"/>
  <c r="AB741" i="6"/>
  <c r="AB721" i="6"/>
  <c r="AB719" i="6"/>
  <c r="AB718" i="6"/>
  <c r="AB700" i="6"/>
  <c r="AB699" i="6"/>
  <c r="AB697" i="6"/>
  <c r="AB693" i="6"/>
  <c r="AB687" i="6"/>
  <c r="AB686" i="6"/>
  <c r="AB680" i="6"/>
  <c r="AB651" i="6"/>
  <c r="AB644" i="6"/>
  <c r="AB635" i="6"/>
  <c r="AB625" i="6"/>
  <c r="AB624" i="6"/>
  <c r="AB608" i="6"/>
  <c r="AB605" i="6"/>
  <c r="AB587" i="6"/>
  <c r="AB556" i="6"/>
  <c r="AB506" i="6"/>
  <c r="AB434" i="6"/>
  <c r="AB418" i="6"/>
  <c r="AB812" i="6"/>
  <c r="AB811" i="6"/>
  <c r="AB799" i="6"/>
  <c r="AB794" i="6"/>
  <c r="AB793" i="6"/>
  <c r="AB792" i="6"/>
  <c r="AB791" i="6"/>
  <c r="AB790" i="6"/>
  <c r="AB789" i="6"/>
  <c r="AB787" i="6"/>
  <c r="AB781" i="6"/>
  <c r="AB761" i="6"/>
  <c r="AB759" i="6"/>
  <c r="AB758" i="6"/>
  <c r="AB740" i="6"/>
  <c r="AB739" i="6"/>
  <c r="AB736" i="6"/>
  <c r="AB722" i="6"/>
  <c r="AB717" i="6"/>
  <c r="AB698" i="6"/>
  <c r="AB692" i="6"/>
  <c r="AB691" i="6"/>
  <c r="AB689" i="6"/>
  <c r="AB685" i="6"/>
  <c r="AB679" i="6"/>
  <c r="AB678" i="6"/>
  <c r="AB672" i="6"/>
  <c r="AB664" i="6"/>
  <c r="AB637" i="6"/>
  <c r="AB634" i="6"/>
  <c r="AB609" i="6"/>
  <c r="AB607" i="6"/>
  <c r="AB606" i="6"/>
  <c r="AB600" i="6"/>
  <c r="AB597" i="6"/>
  <c r="AB595" i="6"/>
  <c r="AB582" i="6"/>
  <c r="AB575" i="6"/>
  <c r="AB573" i="6"/>
  <c r="AB559" i="6"/>
  <c r="AB553" i="6"/>
  <c r="AB537" i="6"/>
  <c r="AB287" i="6"/>
  <c r="AB599" i="6"/>
  <c r="AB596" i="6"/>
  <c r="AB594" i="6"/>
  <c r="AB577" i="6"/>
  <c r="AB576" i="6"/>
  <c r="AB558" i="6"/>
  <c r="AB557" i="6"/>
  <c r="AB547" i="6"/>
  <c r="AB535" i="6"/>
  <c r="AB532" i="6"/>
  <c r="AB530" i="6"/>
  <c r="AB513" i="6"/>
  <c r="AB512" i="6"/>
  <c r="AB500" i="6"/>
  <c r="AB497" i="6"/>
  <c r="AB496" i="6"/>
  <c r="AB475" i="6"/>
  <c r="AB468" i="6"/>
  <c r="AB460" i="6"/>
  <c r="AB445" i="6"/>
  <c r="AB426" i="6"/>
  <c r="AB411" i="6"/>
  <c r="AB370" i="6"/>
  <c r="AB341" i="6"/>
  <c r="AB563" i="6"/>
  <c r="AB551" i="6"/>
  <c r="AB548" i="6"/>
  <c r="AB546" i="6"/>
  <c r="AB529" i="6"/>
  <c r="AB528" i="6"/>
  <c r="AB510" i="6"/>
  <c r="AB509" i="6"/>
  <c r="AB495" i="6"/>
  <c r="AB494" i="6"/>
  <c r="AB477" i="6"/>
  <c r="AB476" i="6"/>
  <c r="AB472" i="6"/>
  <c r="AB471" i="6"/>
  <c r="AB466" i="6"/>
  <c r="AB459" i="6"/>
  <c r="AB444" i="6"/>
  <c r="AB429" i="6"/>
  <c r="AB410" i="6"/>
  <c r="AB591" i="6"/>
  <c r="AB588" i="6"/>
  <c r="AB586" i="6"/>
  <c r="AB569" i="6"/>
  <c r="AB568" i="6"/>
  <c r="AB550" i="6"/>
  <c r="AB549" i="6"/>
  <c r="AB539" i="6"/>
  <c r="AB527" i="6"/>
  <c r="AB524" i="6"/>
  <c r="AB522" i="6"/>
  <c r="AB505" i="6"/>
  <c r="AB504" i="6"/>
  <c r="AB493" i="6"/>
  <c r="AB488" i="6"/>
  <c r="AB487" i="6"/>
  <c r="AB469" i="6"/>
  <c r="AB451" i="6"/>
  <c r="AB436" i="6"/>
  <c r="AB421" i="6"/>
  <c r="AB402" i="6"/>
  <c r="AB313" i="6"/>
  <c r="AB590" i="6"/>
  <c r="AB589" i="6"/>
  <c r="AB579" i="6"/>
  <c r="AB567" i="6"/>
  <c r="AB564" i="6"/>
  <c r="AB562" i="6"/>
  <c r="AB545" i="6"/>
  <c r="AB544" i="6"/>
  <c r="AB526" i="6"/>
  <c r="AB525" i="6"/>
  <c r="AB515" i="6"/>
  <c r="AB492" i="6"/>
  <c r="AB491" i="6"/>
  <c r="AB490" i="6"/>
  <c r="AB489" i="6"/>
  <c r="AB473" i="6"/>
  <c r="AB458" i="6"/>
  <c r="AB443" i="6"/>
  <c r="AB428" i="6"/>
  <c r="AB413" i="6"/>
  <c r="AB566" i="6"/>
  <c r="AB565" i="6"/>
  <c r="AB555" i="6"/>
  <c r="AB543" i="6"/>
  <c r="AB540" i="6"/>
  <c r="AB538" i="6"/>
  <c r="AB521" i="6"/>
  <c r="AB520" i="6"/>
  <c r="AB503" i="6"/>
  <c r="AB486" i="6"/>
  <c r="AB481" i="6"/>
  <c r="AB480" i="6"/>
  <c r="AB467" i="6"/>
  <c r="AB450" i="6"/>
  <c r="AB435" i="6"/>
  <c r="AB420" i="6"/>
  <c r="AB405" i="6"/>
  <c r="AB398" i="6"/>
  <c r="AB386" i="6"/>
  <c r="AB378" i="6"/>
  <c r="AB336" i="6"/>
  <c r="AB278" i="6"/>
  <c r="AB583" i="6"/>
  <c r="AB580" i="6"/>
  <c r="AB578" i="6"/>
  <c r="AB561" i="6"/>
  <c r="AB560" i="6"/>
  <c r="AB542" i="6"/>
  <c r="AB541" i="6"/>
  <c r="AB531" i="6"/>
  <c r="AB519" i="6"/>
  <c r="AB516" i="6"/>
  <c r="AB514" i="6"/>
  <c r="AB485" i="6"/>
  <c r="AB482" i="6"/>
  <c r="AB478" i="6"/>
  <c r="AB474" i="6"/>
  <c r="AB442" i="6"/>
  <c r="AB427" i="6"/>
  <c r="AB412" i="6"/>
  <c r="AB358" i="6"/>
  <c r="AB461" i="6"/>
  <c r="AB385" i="6"/>
  <c r="AB374" i="6"/>
  <c r="AB353" i="6"/>
  <c r="AB209" i="6"/>
  <c r="AB464" i="6"/>
  <c r="AB462" i="6"/>
  <c r="AB457" i="6"/>
  <c r="AB449" i="6"/>
  <c r="AB441" i="6"/>
  <c r="AB433" i="6"/>
  <c r="AB425" i="6"/>
  <c r="AB417" i="6"/>
  <c r="AB409" i="6"/>
  <c r="AB401" i="6"/>
  <c r="AB371" i="6"/>
  <c r="AB359" i="6"/>
  <c r="AB357" i="6"/>
  <c r="AB350" i="6"/>
  <c r="AB277" i="6"/>
  <c r="AB463" i="6"/>
  <c r="AB456" i="6"/>
  <c r="AB454" i="6"/>
  <c r="AB448" i="6"/>
  <c r="AB446" i="6"/>
  <c r="AB440" i="6"/>
  <c r="AB438" i="6"/>
  <c r="AB432" i="6"/>
  <c r="AB430" i="6"/>
  <c r="AB424" i="6"/>
  <c r="AB422" i="6"/>
  <c r="AB416" i="6"/>
  <c r="AB414" i="6"/>
  <c r="AB408" i="6"/>
  <c r="AB406" i="6"/>
  <c r="AB400" i="6"/>
  <c r="AB394" i="6"/>
  <c r="AB393" i="6"/>
  <c r="AB392" i="6"/>
  <c r="AB387" i="6"/>
  <c r="AB379" i="6"/>
  <c r="AB375" i="6"/>
  <c r="AB369" i="6"/>
  <c r="AB361" i="6"/>
  <c r="AB352" i="6"/>
  <c r="AB335" i="6"/>
  <c r="AB228" i="6"/>
  <c r="AB455" i="6"/>
  <c r="AB447" i="6"/>
  <c r="AB439" i="6"/>
  <c r="AB431" i="6"/>
  <c r="AB423" i="6"/>
  <c r="AB415" i="6"/>
  <c r="AB407" i="6"/>
  <c r="AB395" i="6"/>
  <c r="AB372" i="6"/>
  <c r="AB342" i="6"/>
  <c r="AB396" i="6"/>
  <c r="AB388" i="6"/>
  <c r="AB380" i="6"/>
  <c r="AB376" i="6"/>
  <c r="AB373" i="6"/>
  <c r="AB354" i="6"/>
  <c r="AB349" i="6"/>
  <c r="AB344" i="6"/>
  <c r="AB397" i="6"/>
  <c r="AB389" i="6"/>
  <c r="AB377" i="6"/>
  <c r="AB360" i="6"/>
  <c r="AB334" i="6"/>
  <c r="AB368" i="6"/>
  <c r="AB367" i="6"/>
  <c r="AB366" i="6"/>
  <c r="AB364" i="6"/>
  <c r="AB363" i="6"/>
  <c r="AB300" i="6"/>
  <c r="AB297" i="6"/>
  <c r="AB191" i="6"/>
  <c r="AB176" i="6"/>
  <c r="AB333" i="6"/>
  <c r="AB328" i="6"/>
  <c r="AB327" i="6"/>
  <c r="AB326" i="6"/>
  <c r="AB325" i="6"/>
  <c r="AB320" i="6"/>
  <c r="AB319" i="6"/>
  <c r="AB280" i="6"/>
  <c r="AB384" i="6"/>
  <c r="AB382" i="6"/>
  <c r="AB356" i="6"/>
  <c r="AB355" i="6"/>
  <c r="AB346" i="6"/>
  <c r="AB345" i="6"/>
  <c r="AB338" i="6"/>
  <c r="AB337" i="6"/>
  <c r="AB330" i="6"/>
  <c r="AB329" i="6"/>
  <c r="AB318" i="6"/>
  <c r="AB317" i="6"/>
  <c r="AB314" i="6"/>
  <c r="AB307" i="6"/>
  <c r="AB290" i="6"/>
  <c r="AB286" i="6"/>
  <c r="AB204" i="6"/>
  <c r="AB399" i="6"/>
  <c r="AB391" i="6"/>
  <c r="AB383" i="6"/>
  <c r="AB348" i="6"/>
  <c r="AB347" i="6"/>
  <c r="AB340" i="6"/>
  <c r="AB339" i="6"/>
  <c r="AB332" i="6"/>
  <c r="AB331" i="6"/>
  <c r="AB324" i="6"/>
  <c r="AB322" i="6"/>
  <c r="AB321" i="6"/>
  <c r="AB311" i="6"/>
  <c r="AB323" i="6"/>
  <c r="AB316" i="6"/>
  <c r="AB299" i="6"/>
  <c r="AB289" i="6"/>
  <c r="AB285" i="6"/>
  <c r="AB279" i="6"/>
  <c r="AB178" i="6"/>
  <c r="AB105" i="6"/>
  <c r="AB365" i="6"/>
  <c r="AB312" i="6"/>
  <c r="AB298" i="6"/>
  <c r="AB292" i="6"/>
  <c r="AB288" i="6"/>
  <c r="AB304" i="6"/>
  <c r="AB303" i="6"/>
  <c r="AB302" i="6"/>
  <c r="AB301" i="6"/>
  <c r="AB259" i="6"/>
  <c r="AB251" i="6"/>
  <c r="AB250" i="6"/>
  <c r="AB232" i="6"/>
  <c r="AB231" i="6"/>
  <c r="AB194" i="6"/>
  <c r="AB192" i="6"/>
  <c r="AB189" i="6"/>
  <c r="AB179" i="6"/>
  <c r="AB126" i="6"/>
  <c r="AB79" i="6"/>
  <c r="AB36" i="6"/>
  <c r="AB315" i="6"/>
  <c r="AB308" i="6"/>
  <c r="AB306" i="6"/>
  <c r="AB305" i="6"/>
  <c r="AB296" i="6"/>
  <c r="AB295" i="6"/>
  <c r="AB294" i="6"/>
  <c r="AB293" i="6"/>
  <c r="AB249" i="6"/>
  <c r="AB248" i="6"/>
  <c r="AB207" i="6"/>
  <c r="AB174" i="6"/>
  <c r="AB138" i="6"/>
  <c r="AB90" i="6"/>
  <c r="AB291" i="6"/>
  <c r="AB284" i="6"/>
  <c r="AB282" i="6"/>
  <c r="AB281" i="6"/>
  <c r="AB272" i="6"/>
  <c r="AB271" i="6"/>
  <c r="AB270" i="6"/>
  <c r="AB269" i="6"/>
  <c r="AB243" i="6"/>
  <c r="AB235" i="6"/>
  <c r="AB226" i="6"/>
  <c r="AB225" i="6"/>
  <c r="AB223" i="6"/>
  <c r="AB193" i="6"/>
  <c r="AB283" i="6"/>
  <c r="AB276" i="6"/>
  <c r="AB274" i="6"/>
  <c r="AB273" i="6"/>
  <c r="AB264" i="6"/>
  <c r="AB263" i="6"/>
  <c r="AB262" i="6"/>
  <c r="AB261" i="6"/>
  <c r="AB244" i="6"/>
  <c r="AB242" i="6"/>
  <c r="AB236" i="6"/>
  <c r="AB234" i="6"/>
  <c r="AB190" i="6"/>
  <c r="AB180" i="6"/>
  <c r="AB173" i="6"/>
  <c r="AB137" i="6"/>
  <c r="AB24" i="6"/>
  <c r="AB275" i="6"/>
  <c r="AB268" i="6"/>
  <c r="AB266" i="6"/>
  <c r="AB265" i="6"/>
  <c r="AB256" i="6"/>
  <c r="AB255" i="6"/>
  <c r="AB254" i="6"/>
  <c r="AB253" i="6"/>
  <c r="AB245" i="6"/>
  <c r="AB239" i="6"/>
  <c r="AB238" i="6"/>
  <c r="AB237" i="6"/>
  <c r="AB229" i="6"/>
  <c r="AB227" i="6"/>
  <c r="AB216" i="6"/>
  <c r="AB175" i="6"/>
  <c r="AB136" i="6"/>
  <c r="AB101" i="6"/>
  <c r="AB310" i="6"/>
  <c r="AB309" i="6"/>
  <c r="AB267" i="6"/>
  <c r="AB260" i="6"/>
  <c r="AB258" i="6"/>
  <c r="AB257" i="6"/>
  <c r="AB252" i="6"/>
  <c r="AB247" i="6"/>
  <c r="AB246" i="6"/>
  <c r="AB241" i="6"/>
  <c r="AB240" i="6"/>
  <c r="AB233" i="6"/>
  <c r="AB230" i="6"/>
  <c r="AB210" i="6"/>
  <c r="AB208" i="6"/>
  <c r="AB177" i="6"/>
  <c r="AB143" i="6"/>
  <c r="AB122" i="6"/>
  <c r="AB116" i="6"/>
  <c r="AB110" i="6"/>
  <c r="AB97" i="6"/>
  <c r="AB91" i="6"/>
  <c r="AB54" i="6"/>
  <c r="AB26" i="6"/>
  <c r="AB11" i="6"/>
  <c r="AB224" i="6"/>
  <c r="AB206" i="6"/>
  <c r="AB205" i="6"/>
  <c r="AB188" i="6"/>
  <c r="AB187" i="6"/>
  <c r="AB186" i="6"/>
  <c r="AB185" i="6"/>
  <c r="AB184" i="6"/>
  <c r="AB183" i="6"/>
  <c r="AB182" i="6"/>
  <c r="AB181" i="6"/>
  <c r="AB142" i="6"/>
  <c r="AB141" i="6"/>
  <c r="AB140" i="6"/>
  <c r="AB139" i="6"/>
  <c r="AB135" i="6"/>
  <c r="AB132" i="6"/>
  <c r="AB129" i="6"/>
  <c r="AB125" i="6"/>
  <c r="AB104" i="6"/>
  <c r="AB100" i="6"/>
  <c r="AB93" i="6"/>
  <c r="AB211" i="6"/>
  <c r="AB196" i="6"/>
  <c r="AB195" i="6"/>
  <c r="AB150" i="6"/>
  <c r="AB149" i="6"/>
  <c r="AB144" i="6"/>
  <c r="AB102" i="6"/>
  <c r="AB98" i="6"/>
  <c r="AB92" i="6"/>
  <c r="AB89" i="6"/>
  <c r="AB57" i="6"/>
  <c r="AB33" i="6"/>
  <c r="AB9" i="6"/>
  <c r="AB219" i="6"/>
  <c r="AB218" i="6"/>
  <c r="AB212" i="6"/>
  <c r="AB198" i="6"/>
  <c r="AB197" i="6"/>
  <c r="AB158" i="6"/>
  <c r="AB157" i="6"/>
  <c r="AB156" i="6"/>
  <c r="AB155" i="6"/>
  <c r="AB154" i="6"/>
  <c r="AB153" i="6"/>
  <c r="AB152" i="6"/>
  <c r="AB151" i="6"/>
  <c r="AB148" i="6"/>
  <c r="AB147" i="6"/>
  <c r="AB146" i="6"/>
  <c r="AB145" i="6"/>
  <c r="AB130" i="6"/>
  <c r="AB121" i="6"/>
  <c r="AB56" i="6"/>
  <c r="AB220" i="6"/>
  <c r="AB214" i="6"/>
  <c r="AB213" i="6"/>
  <c r="AB202" i="6"/>
  <c r="AB201" i="6"/>
  <c r="AB200" i="6"/>
  <c r="AB199" i="6"/>
  <c r="AB164" i="6"/>
  <c r="AB163" i="6"/>
  <c r="AB162" i="6"/>
  <c r="AB161" i="6"/>
  <c r="AB160" i="6"/>
  <c r="AB159" i="6"/>
  <c r="AB118" i="6"/>
  <c r="AB115" i="6"/>
  <c r="AB112" i="6"/>
  <c r="AB78" i="6"/>
  <c r="AB73" i="6"/>
  <c r="AB41" i="6"/>
  <c r="AB222" i="6"/>
  <c r="AB221" i="6"/>
  <c r="AB217" i="6"/>
  <c r="AB215" i="6"/>
  <c r="AB203" i="6"/>
  <c r="AB172" i="6"/>
  <c r="AB171" i="6"/>
  <c r="AB170" i="6"/>
  <c r="AB169" i="6"/>
  <c r="AB168" i="6"/>
  <c r="AB167" i="6"/>
  <c r="AB166" i="6"/>
  <c r="AB165" i="6"/>
  <c r="AB134" i="6"/>
  <c r="AB133" i="6"/>
  <c r="AB131" i="6"/>
  <c r="AB99" i="6"/>
  <c r="AB55" i="6"/>
  <c r="AB128" i="6"/>
  <c r="AB127" i="6"/>
  <c r="AB124" i="6"/>
  <c r="AB123" i="6"/>
  <c r="AB103" i="6"/>
  <c r="AB88" i="6"/>
  <c r="AB77" i="6"/>
  <c r="AB76" i="6"/>
  <c r="AB75" i="6"/>
  <c r="AB74" i="6"/>
  <c r="AB53" i="6"/>
  <c r="AB49" i="6"/>
  <c r="AB47" i="6"/>
  <c r="AB32" i="6"/>
  <c r="AB25" i="6"/>
  <c r="AB23" i="6"/>
  <c r="AB13" i="6"/>
  <c r="AB12" i="6"/>
  <c r="AB72" i="6"/>
  <c r="AB52" i="6"/>
  <c r="AB51" i="6"/>
  <c r="AB50" i="6"/>
  <c r="AB48" i="6"/>
  <c r="AB46" i="6"/>
  <c r="AB45" i="6"/>
  <c r="AB40" i="6"/>
  <c r="AB31" i="6"/>
  <c r="AB22" i="6"/>
  <c r="AB21" i="6"/>
  <c r="AB20" i="6"/>
  <c r="AB19" i="6"/>
  <c r="AB18" i="6"/>
  <c r="AB14" i="6"/>
  <c r="AB87" i="6"/>
  <c r="AB86" i="6"/>
  <c r="AB71" i="6"/>
  <c r="AB70" i="6"/>
  <c r="AB65" i="6"/>
  <c r="AB44" i="6"/>
  <c r="AB35" i="6"/>
  <c r="AB30" i="6"/>
  <c r="AB17" i="6"/>
  <c r="AB16" i="6"/>
  <c r="AB15" i="6"/>
  <c r="AB120" i="6"/>
  <c r="AB119" i="6"/>
  <c r="AB117" i="6"/>
  <c r="AB114" i="6"/>
  <c r="AB113" i="6"/>
  <c r="AB96" i="6"/>
  <c r="AB81" i="6"/>
  <c r="AB69" i="6"/>
  <c r="AB68" i="6"/>
  <c r="AB67" i="6"/>
  <c r="AB66" i="6"/>
  <c r="AB64" i="6"/>
  <c r="AB43" i="6"/>
  <c r="AB39" i="6"/>
  <c r="AB29" i="6"/>
  <c r="AB85" i="6"/>
  <c r="AB84" i="6"/>
  <c r="AB83" i="6"/>
  <c r="AB82" i="6"/>
  <c r="AB63" i="6"/>
  <c r="AB62" i="6"/>
  <c r="AB38" i="6"/>
  <c r="AB34" i="6"/>
  <c r="AB28" i="6"/>
  <c r="AB111" i="6"/>
  <c r="AB109" i="6"/>
  <c r="AB108" i="6"/>
  <c r="AB107" i="6"/>
  <c r="AB106" i="6"/>
  <c r="AB95" i="6"/>
  <c r="AB94" i="6"/>
  <c r="AB80" i="6"/>
  <c r="AB61" i="6"/>
  <c r="AB60" i="6"/>
  <c r="AB42" i="6"/>
  <c r="AB59" i="6"/>
  <c r="AB58" i="6"/>
  <c r="AB37" i="6"/>
  <c r="AB27" i="6"/>
  <c r="AB10" i="6"/>
  <c r="AB8" i="6"/>
  <c r="W947" i="6"/>
  <c r="W950" i="6"/>
  <c r="W900" i="6"/>
  <c r="W703" i="6"/>
  <c r="W771" i="6"/>
  <c r="W271" i="6"/>
  <c r="W293" i="6"/>
  <c r="W288" i="6"/>
  <c r="W16" i="6"/>
  <c r="W139" i="6"/>
  <c r="W1260" i="6"/>
  <c r="W1241" i="6"/>
  <c r="W1238" i="6"/>
  <c r="W1233" i="6"/>
  <c r="W1224" i="6"/>
  <c r="W1210" i="6"/>
  <c r="W1184" i="6"/>
  <c r="W1141" i="6"/>
  <c r="W1133" i="6"/>
  <c r="W1066" i="6"/>
  <c r="W884" i="6"/>
  <c r="W1275" i="6"/>
  <c r="W1274" i="6"/>
  <c r="W1273" i="6"/>
  <c r="W1272" i="6"/>
  <c r="W1264" i="6"/>
  <c r="W1257" i="6"/>
  <c r="W1250" i="6"/>
  <c r="W1196" i="6"/>
  <c r="W1143" i="6"/>
  <c r="W1022" i="6"/>
  <c r="W891" i="6"/>
  <c r="W1279" i="6"/>
  <c r="W1278" i="6"/>
  <c r="W1277" i="6"/>
  <c r="W1276" i="6"/>
  <c r="W1268" i="6"/>
  <c r="W1261" i="6"/>
  <c r="W1242" i="6"/>
  <c r="W1239" i="6"/>
  <c r="W1155" i="6"/>
  <c r="W1152" i="6"/>
  <c r="W943" i="6"/>
  <c r="W1282" i="6"/>
  <c r="W1281" i="6"/>
  <c r="W1280" i="6"/>
  <c r="W1265" i="6"/>
  <c r="W1258" i="6"/>
  <c r="W1236" i="6"/>
  <c r="W1234" i="6"/>
  <c r="W1209" i="6"/>
  <c r="W1148" i="6"/>
  <c r="W1135" i="6"/>
  <c r="W1089" i="6"/>
  <c r="W1084" i="6"/>
  <c r="W962" i="6"/>
  <c r="W880" i="6"/>
  <c r="W870" i="6"/>
  <c r="W1269" i="6"/>
  <c r="W1262" i="6"/>
  <c r="W1251" i="6"/>
  <c r="W1215" i="6"/>
  <c r="W1212" i="6"/>
  <c r="W1205" i="6"/>
  <c r="W1189" i="6"/>
  <c r="W1182" i="6"/>
  <c r="W1179" i="6"/>
  <c r="W1176" i="6"/>
  <c r="W1150" i="6"/>
  <c r="W1088" i="6"/>
  <c r="W1083" i="6"/>
  <c r="W1266" i="6"/>
  <c r="W1259" i="6"/>
  <c r="W1248" i="6"/>
  <c r="W1243" i="6"/>
  <c r="W1201" i="6"/>
  <c r="W1194" i="6"/>
  <c r="W1191" i="6"/>
  <c r="W1163" i="6"/>
  <c r="W1160" i="6"/>
  <c r="W1138" i="6"/>
  <c r="W1026" i="6"/>
  <c r="W1270" i="6"/>
  <c r="W1263" i="6"/>
  <c r="W1240" i="6"/>
  <c r="W1237" i="6"/>
  <c r="W1235" i="6"/>
  <c r="W1227" i="6"/>
  <c r="W1174" i="6"/>
  <c r="W1142" i="6"/>
  <c r="W1087" i="6"/>
  <c r="W1271" i="6"/>
  <c r="W1267" i="6"/>
  <c r="W1256" i="6"/>
  <c r="W1249" i="6"/>
  <c r="W1231" i="6"/>
  <c r="W1113" i="6"/>
  <c r="W946" i="6"/>
  <c r="W1255" i="6"/>
  <c r="W1254" i="6"/>
  <c r="W1253" i="6"/>
  <c r="W1252" i="6"/>
  <c r="W1185" i="6"/>
  <c r="W1180" i="6"/>
  <c r="W1178" i="6"/>
  <c r="W1177" i="6"/>
  <c r="W1172" i="6"/>
  <c r="W1167" i="6"/>
  <c r="W1165" i="6"/>
  <c r="W1154" i="6"/>
  <c r="W1153" i="6"/>
  <c r="W1129" i="6"/>
  <c r="W1114" i="6"/>
  <c r="W1112" i="6"/>
  <c r="W1111" i="6"/>
  <c r="W1108" i="6"/>
  <c r="W1107" i="6"/>
  <c r="W1090" i="6"/>
  <c r="W1086" i="6"/>
  <c r="W1085" i="6"/>
  <c r="W930" i="6"/>
  <c r="W897" i="6"/>
  <c r="W1181" i="6"/>
  <c r="W1171" i="6"/>
  <c r="W1168" i="6"/>
  <c r="W1158" i="6"/>
  <c r="W1144" i="6"/>
  <c r="W1130" i="6"/>
  <c r="W1128" i="6"/>
  <c r="W1127" i="6"/>
  <c r="W1121" i="6"/>
  <c r="W1120" i="6"/>
  <c r="W1119" i="6"/>
  <c r="W1110" i="6"/>
  <c r="W1109" i="6"/>
  <c r="W1073" i="6"/>
  <c r="W1072" i="6"/>
  <c r="W1071" i="6"/>
  <c r="W1068" i="6"/>
  <c r="W1067" i="6"/>
  <c r="W1042" i="6"/>
  <c r="W1038" i="6"/>
  <c r="W978" i="6"/>
  <c r="W974" i="6"/>
  <c r="W961" i="6"/>
  <c r="W958" i="6"/>
  <c r="W883" i="6"/>
  <c r="W879" i="6"/>
  <c r="W1207" i="6"/>
  <c r="W1203" i="6"/>
  <c r="W1199" i="6"/>
  <c r="W1170" i="6"/>
  <c r="W1169" i="6"/>
  <c r="W1124" i="6"/>
  <c r="W1122" i="6"/>
  <c r="W1116" i="6"/>
  <c r="W1115" i="6"/>
  <c r="W1097" i="6"/>
  <c r="W1096" i="6"/>
  <c r="W1095" i="6"/>
  <c r="W1092" i="6"/>
  <c r="W1091" i="6"/>
  <c r="W1074" i="6"/>
  <c r="W1070" i="6"/>
  <c r="W1069" i="6"/>
  <c r="W1063" i="6"/>
  <c r="W957" i="6"/>
  <c r="W942" i="6"/>
  <c r="W872" i="6"/>
  <c r="W869" i="6"/>
  <c r="W1223" i="6"/>
  <c r="W1222" i="6"/>
  <c r="W1221" i="6"/>
  <c r="W1220" i="6"/>
  <c r="W1211" i="6"/>
  <c r="W1208" i="6"/>
  <c r="W1206" i="6"/>
  <c r="W1204" i="6"/>
  <c r="W1202" i="6"/>
  <c r="W1200" i="6"/>
  <c r="W1198" i="6"/>
  <c r="W1195" i="6"/>
  <c r="W1164" i="6"/>
  <c r="W1159" i="6"/>
  <c r="W1157" i="6"/>
  <c r="W1137" i="6"/>
  <c r="W1136" i="6"/>
  <c r="W1132" i="6"/>
  <c r="W1131" i="6"/>
  <c r="W1126" i="6"/>
  <c r="W1125" i="6"/>
  <c r="W1123" i="6"/>
  <c r="W1118" i="6"/>
  <c r="W1117" i="6"/>
  <c r="W1098" i="6"/>
  <c r="W1094" i="6"/>
  <c r="W1093" i="6"/>
  <c r="W1058" i="6"/>
  <c r="W1054" i="6"/>
  <c r="W994" i="6"/>
  <c r="W990" i="6"/>
  <c r="W960" i="6"/>
  <c r="W941" i="6"/>
  <c r="W890" i="6"/>
  <c r="W878" i="6"/>
  <c r="W1081" i="6"/>
  <c r="W1080" i="6"/>
  <c r="W1079" i="6"/>
  <c r="W1076" i="6"/>
  <c r="W1075" i="6"/>
  <c r="W787" i="6"/>
  <c r="W1232" i="6"/>
  <c r="W1230" i="6"/>
  <c r="W1229" i="6"/>
  <c r="W1228" i="6"/>
  <c r="W1226" i="6"/>
  <c r="W1225" i="6"/>
  <c r="W1219" i="6"/>
  <c r="W1216" i="6"/>
  <c r="W1214" i="6"/>
  <c r="W1213" i="6"/>
  <c r="W1197" i="6"/>
  <c r="W1192" i="6"/>
  <c r="W1190" i="6"/>
  <c r="W1187" i="6"/>
  <c r="W1162" i="6"/>
  <c r="W1161" i="6"/>
  <c r="W1146" i="6"/>
  <c r="W1140" i="6"/>
  <c r="W1139" i="6"/>
  <c r="W1134" i="6"/>
  <c r="W1105" i="6"/>
  <c r="W1104" i="6"/>
  <c r="W1103" i="6"/>
  <c r="W1100" i="6"/>
  <c r="W1099" i="6"/>
  <c r="W1082" i="6"/>
  <c r="W1078" i="6"/>
  <c r="W1077" i="6"/>
  <c r="W1010" i="6"/>
  <c r="W1006" i="6"/>
  <c r="W959" i="6"/>
  <c r="W916" i="6"/>
  <c r="W892" i="6"/>
  <c r="W889" i="6"/>
  <c r="W877" i="6"/>
  <c r="W871" i="6"/>
  <c r="W1247" i="6"/>
  <c r="W1246" i="6"/>
  <c r="W1245" i="6"/>
  <c r="W1244" i="6"/>
  <c r="W1218" i="6"/>
  <c r="W1217" i="6"/>
  <c r="W1193" i="6"/>
  <c r="W1188" i="6"/>
  <c r="W1186" i="6"/>
  <c r="W1183" i="6"/>
  <c r="W1175" i="6"/>
  <c r="W1173" i="6"/>
  <c r="W1166" i="6"/>
  <c r="W1156" i="6"/>
  <c r="W1151" i="6"/>
  <c r="W1149" i="6"/>
  <c r="W1147" i="6"/>
  <c r="W1145" i="6"/>
  <c r="W1106" i="6"/>
  <c r="W1102" i="6"/>
  <c r="W1101" i="6"/>
  <c r="W1065" i="6"/>
  <c r="W1064" i="6"/>
  <c r="W898" i="6"/>
  <c r="W761" i="6"/>
  <c r="W640" i="6"/>
  <c r="W584" i="6"/>
  <c r="W447" i="6"/>
  <c r="W1060" i="6"/>
  <c r="W1059" i="6"/>
  <c r="W1044" i="6"/>
  <c r="W1043" i="6"/>
  <c r="W1028" i="6"/>
  <c r="W1027" i="6"/>
  <c r="W1012" i="6"/>
  <c r="W1011" i="6"/>
  <c r="W996" i="6"/>
  <c r="W995" i="6"/>
  <c r="W980" i="6"/>
  <c r="W979" i="6"/>
  <c r="W964" i="6"/>
  <c r="W963" i="6"/>
  <c r="W945" i="6"/>
  <c r="W944" i="6"/>
  <c r="W929" i="6"/>
  <c r="W928" i="6"/>
  <c r="W927" i="6"/>
  <c r="W926" i="6"/>
  <c r="W923" i="6"/>
  <c r="W922" i="6"/>
  <c r="W882" i="6"/>
  <c r="W881" i="6"/>
  <c r="W876" i="6"/>
  <c r="W875" i="6"/>
  <c r="W864" i="6"/>
  <c r="W863" i="6"/>
  <c r="W862" i="6"/>
  <c r="W861" i="6"/>
  <c r="W834" i="6"/>
  <c r="W1061" i="6"/>
  <c r="W1049" i="6"/>
  <c r="W1048" i="6"/>
  <c r="W1047" i="6"/>
  <c r="W1045" i="6"/>
  <c r="W1033" i="6"/>
  <c r="W1032" i="6"/>
  <c r="W1031" i="6"/>
  <c r="W1029" i="6"/>
  <c r="W1017" i="6"/>
  <c r="W1016" i="6"/>
  <c r="W1015" i="6"/>
  <c r="W1013" i="6"/>
  <c r="W1001" i="6"/>
  <c r="W1000" i="6"/>
  <c r="W999" i="6"/>
  <c r="W997" i="6"/>
  <c r="W985" i="6"/>
  <c r="W984" i="6"/>
  <c r="W983" i="6"/>
  <c r="W981" i="6"/>
  <c r="W969" i="6"/>
  <c r="W968" i="6"/>
  <c r="W967" i="6"/>
  <c r="W965" i="6"/>
  <c r="W948" i="6"/>
  <c r="W932" i="6"/>
  <c r="W931" i="6"/>
  <c r="W925" i="6"/>
  <c r="W920" i="6"/>
  <c r="W874" i="6"/>
  <c r="W873" i="6"/>
  <c r="W868" i="6"/>
  <c r="W867" i="6"/>
  <c r="W856" i="6"/>
  <c r="W855" i="6"/>
  <c r="W854" i="6"/>
  <c r="W853" i="6"/>
  <c r="W807" i="6"/>
  <c r="W801" i="6"/>
  <c r="W790" i="6"/>
  <c r="W759" i="6"/>
  <c r="W696" i="6"/>
  <c r="W573" i="6"/>
  <c r="W1062" i="6"/>
  <c r="W1050" i="6"/>
  <c r="W1046" i="6"/>
  <c r="W1034" i="6"/>
  <c r="W1030" i="6"/>
  <c r="W1018" i="6"/>
  <c r="W1014" i="6"/>
  <c r="W1002" i="6"/>
  <c r="W998" i="6"/>
  <c r="W986" i="6"/>
  <c r="W982" i="6"/>
  <c r="W970" i="6"/>
  <c r="W966" i="6"/>
  <c r="W949" i="6"/>
  <c r="W933" i="6"/>
  <c r="W924" i="6"/>
  <c r="W921" i="6"/>
  <c r="W919" i="6"/>
  <c r="W910" i="6"/>
  <c r="W909" i="6"/>
  <c r="W866" i="6"/>
  <c r="W865" i="6"/>
  <c r="W860" i="6"/>
  <c r="W859" i="6"/>
  <c r="W848" i="6"/>
  <c r="W847" i="6"/>
  <c r="W846" i="6"/>
  <c r="W845" i="6"/>
  <c r="W768" i="6"/>
  <c r="W954" i="6"/>
  <c r="W951" i="6"/>
  <c r="W938" i="6"/>
  <c r="W935" i="6"/>
  <c r="W934" i="6"/>
  <c r="W918" i="6"/>
  <c r="W912" i="6"/>
  <c r="W911" i="6"/>
  <c r="W904" i="6"/>
  <c r="W903" i="6"/>
  <c r="W902" i="6"/>
  <c r="W901" i="6"/>
  <c r="W858" i="6"/>
  <c r="W857" i="6"/>
  <c r="W852" i="6"/>
  <c r="W851" i="6"/>
  <c r="W840" i="6"/>
  <c r="W839" i="6"/>
  <c r="W838" i="6"/>
  <c r="W837" i="6"/>
  <c r="W833" i="6"/>
  <c r="W818" i="6"/>
  <c r="W798" i="6"/>
  <c r="W694" i="6"/>
  <c r="W688" i="6"/>
  <c r="W628" i="6"/>
  <c r="W1052" i="6"/>
  <c r="W1051" i="6"/>
  <c r="W1036" i="6"/>
  <c r="W1035" i="6"/>
  <c r="W1020" i="6"/>
  <c r="W1019" i="6"/>
  <c r="W1004" i="6"/>
  <c r="W1003" i="6"/>
  <c r="W988" i="6"/>
  <c r="W987" i="6"/>
  <c r="W972" i="6"/>
  <c r="W971" i="6"/>
  <c r="W953" i="6"/>
  <c r="W952" i="6"/>
  <c r="W937" i="6"/>
  <c r="W936" i="6"/>
  <c r="W917" i="6"/>
  <c r="W896" i="6"/>
  <c r="W895" i="6"/>
  <c r="W894" i="6"/>
  <c r="W893" i="6"/>
  <c r="W850" i="6"/>
  <c r="W849" i="6"/>
  <c r="W844" i="6"/>
  <c r="W843" i="6"/>
  <c r="W1057" i="6"/>
  <c r="W1056" i="6"/>
  <c r="W1055" i="6"/>
  <c r="W1053" i="6"/>
  <c r="W1041" i="6"/>
  <c r="W1040" i="6"/>
  <c r="W1039" i="6"/>
  <c r="W1037" i="6"/>
  <c r="W1025" i="6"/>
  <c r="W1024" i="6"/>
  <c r="W1023" i="6"/>
  <c r="W1021" i="6"/>
  <c r="W1009" i="6"/>
  <c r="W1008" i="6"/>
  <c r="W1007" i="6"/>
  <c r="W1005" i="6"/>
  <c r="W993" i="6"/>
  <c r="W992" i="6"/>
  <c r="W991" i="6"/>
  <c r="W989" i="6"/>
  <c r="W977" i="6"/>
  <c r="W976" i="6"/>
  <c r="W975" i="6"/>
  <c r="W973" i="6"/>
  <c r="W956" i="6"/>
  <c r="W955" i="6"/>
  <c r="W940" i="6"/>
  <c r="W939" i="6"/>
  <c r="W915" i="6"/>
  <c r="W914" i="6"/>
  <c r="W913" i="6"/>
  <c r="W908" i="6"/>
  <c r="W907" i="6"/>
  <c r="W906" i="6"/>
  <c r="W905" i="6"/>
  <c r="W899" i="6"/>
  <c r="W888" i="6"/>
  <c r="W887" i="6"/>
  <c r="W886" i="6"/>
  <c r="W885" i="6"/>
  <c r="W842" i="6"/>
  <c r="W841" i="6"/>
  <c r="W817" i="6"/>
  <c r="W793" i="6"/>
  <c r="W772" i="6"/>
  <c r="W766" i="6"/>
  <c r="W612" i="6"/>
  <c r="W546" i="6"/>
  <c r="W814" i="6"/>
  <c r="W813" i="6"/>
  <c r="W811" i="6"/>
  <c r="W794" i="6"/>
  <c r="W770" i="6"/>
  <c r="W748" i="6"/>
  <c r="W743" i="6"/>
  <c r="W708" i="6"/>
  <c r="W706" i="6"/>
  <c r="W701" i="6"/>
  <c r="W653" i="6"/>
  <c r="W650" i="6"/>
  <c r="W611" i="6"/>
  <c r="W525" i="6"/>
  <c r="W831" i="6"/>
  <c r="W830" i="6"/>
  <c r="W815" i="6"/>
  <c r="W812" i="6"/>
  <c r="W808" i="6"/>
  <c r="W802" i="6"/>
  <c r="W795" i="6"/>
  <c r="W791" i="6"/>
  <c r="W725" i="6"/>
  <c r="W723" i="6"/>
  <c r="W646" i="6"/>
  <c r="W643" i="6"/>
  <c r="W639" i="6"/>
  <c r="W509" i="6"/>
  <c r="W832" i="6"/>
  <c r="W829" i="6"/>
  <c r="W823" i="6"/>
  <c r="W822" i="6"/>
  <c r="W799" i="6"/>
  <c r="W745" i="6"/>
  <c r="W730" i="6"/>
  <c r="W727" i="6"/>
  <c r="W705" i="6"/>
  <c r="W614" i="6"/>
  <c r="W593" i="6"/>
  <c r="W564" i="6"/>
  <c r="W836" i="6"/>
  <c r="W835" i="6"/>
  <c r="W824" i="6"/>
  <c r="W821" i="6"/>
  <c r="W816" i="6"/>
  <c r="W805" i="6"/>
  <c r="W796" i="6"/>
  <c r="W769" i="6"/>
  <c r="W767" i="6"/>
  <c r="W747" i="6"/>
  <c r="W742" i="6"/>
  <c r="W720" i="6"/>
  <c r="W707" i="6"/>
  <c r="W702" i="6"/>
  <c r="W695" i="6"/>
  <c r="W652" i="6"/>
  <c r="W648" i="6"/>
  <c r="W605" i="6"/>
  <c r="W579" i="6"/>
  <c r="W326" i="6"/>
  <c r="W828" i="6"/>
  <c r="W827" i="6"/>
  <c r="W806" i="6"/>
  <c r="W792" i="6"/>
  <c r="W789" i="6"/>
  <c r="W754" i="6"/>
  <c r="W749" i="6"/>
  <c r="W744" i="6"/>
  <c r="W729" i="6"/>
  <c r="W704" i="6"/>
  <c r="W645" i="6"/>
  <c r="W642" i="6"/>
  <c r="W616" i="6"/>
  <c r="W610" i="6"/>
  <c r="W604" i="6"/>
  <c r="W597" i="6"/>
  <c r="W826" i="6"/>
  <c r="W825" i="6"/>
  <c r="W820" i="6"/>
  <c r="W819" i="6"/>
  <c r="W800" i="6"/>
  <c r="W797" i="6"/>
  <c r="W784" i="6"/>
  <c r="W781" i="6"/>
  <c r="W778" i="6"/>
  <c r="W765" i="6"/>
  <c r="W726" i="6"/>
  <c r="W724" i="6"/>
  <c r="W641" i="6"/>
  <c r="W638" i="6"/>
  <c r="W630" i="6"/>
  <c r="W613" i="6"/>
  <c r="W654" i="6"/>
  <c r="W649" i="6"/>
  <c r="W647" i="6"/>
  <c r="W631" i="6"/>
  <c r="W629" i="6"/>
  <c r="W626" i="6"/>
  <c r="W617" i="6"/>
  <c r="W615" i="6"/>
  <c r="W594" i="6"/>
  <c r="W490" i="6"/>
  <c r="W476" i="6"/>
  <c r="W396" i="6"/>
  <c r="W383" i="6"/>
  <c r="W785" i="6"/>
  <c r="W783" i="6"/>
  <c r="W782" i="6"/>
  <c r="W764" i="6"/>
  <c r="W763" i="6"/>
  <c r="W760" i="6"/>
  <c r="W746" i="6"/>
  <c r="W741" i="6"/>
  <c r="W721" i="6"/>
  <c r="W719" i="6"/>
  <c r="W718" i="6"/>
  <c r="W700" i="6"/>
  <c r="W699" i="6"/>
  <c r="W697" i="6"/>
  <c r="W693" i="6"/>
  <c r="W687" i="6"/>
  <c r="W686" i="6"/>
  <c r="W680" i="6"/>
  <c r="W651" i="6"/>
  <c r="W644" i="6"/>
  <c r="W635" i="6"/>
  <c r="W625" i="6"/>
  <c r="W624" i="6"/>
  <c r="W607" i="6"/>
  <c r="W606" i="6"/>
  <c r="W589" i="6"/>
  <c r="W567" i="6"/>
  <c r="W563" i="6"/>
  <c r="W548" i="6"/>
  <c r="W489" i="6"/>
  <c r="W758" i="6"/>
  <c r="W740" i="6"/>
  <c r="W739" i="6"/>
  <c r="W736" i="6"/>
  <c r="W722" i="6"/>
  <c r="W717" i="6"/>
  <c r="W698" i="6"/>
  <c r="W692" i="6"/>
  <c r="W691" i="6"/>
  <c r="W689" i="6"/>
  <c r="W685" i="6"/>
  <c r="W679" i="6"/>
  <c r="W678" i="6"/>
  <c r="W672" i="6"/>
  <c r="W664" i="6"/>
  <c r="W637" i="6"/>
  <c r="W634" i="6"/>
  <c r="W585" i="6"/>
  <c r="W574" i="6"/>
  <c r="W545" i="6"/>
  <c r="W495" i="6"/>
  <c r="W492" i="6"/>
  <c r="W457" i="6"/>
  <c r="W431" i="6"/>
  <c r="W334" i="6"/>
  <c r="W810" i="6"/>
  <c r="W809" i="6"/>
  <c r="W804" i="6"/>
  <c r="W803" i="6"/>
  <c r="W788" i="6"/>
  <c r="W786" i="6"/>
  <c r="W762" i="6"/>
  <c r="W757" i="6"/>
  <c r="W737" i="6"/>
  <c r="W735" i="6"/>
  <c r="W734" i="6"/>
  <c r="W716" i="6"/>
  <c r="W715" i="6"/>
  <c r="W712" i="6"/>
  <c r="W690" i="6"/>
  <c r="W684" i="6"/>
  <c r="W683" i="6"/>
  <c r="W681" i="6"/>
  <c r="W677" i="6"/>
  <c r="W671" i="6"/>
  <c r="W670" i="6"/>
  <c r="W663" i="6"/>
  <c r="W662" i="6"/>
  <c r="W636" i="6"/>
  <c r="W623" i="6"/>
  <c r="W619" i="6"/>
  <c r="W598" i="6"/>
  <c r="W592" i="6"/>
  <c r="W551" i="6"/>
  <c r="W529" i="6"/>
  <c r="W526" i="6"/>
  <c r="W510" i="6"/>
  <c r="W377" i="6"/>
  <c r="W780" i="6"/>
  <c r="W779" i="6"/>
  <c r="W776" i="6"/>
  <c r="W756" i="6"/>
  <c r="W755" i="6"/>
  <c r="W752" i="6"/>
  <c r="W738" i="6"/>
  <c r="W733" i="6"/>
  <c r="W713" i="6"/>
  <c r="W711" i="6"/>
  <c r="W710" i="6"/>
  <c r="W682" i="6"/>
  <c r="W676" i="6"/>
  <c r="W675" i="6"/>
  <c r="W673" i="6"/>
  <c r="W669" i="6"/>
  <c r="W665" i="6"/>
  <c r="W661" i="6"/>
  <c r="W659" i="6"/>
  <c r="W658" i="6"/>
  <c r="W656" i="6"/>
  <c r="W633" i="6"/>
  <c r="W620" i="6"/>
  <c r="W602" i="6"/>
  <c r="W596" i="6"/>
  <c r="W544" i="6"/>
  <c r="W515" i="6"/>
  <c r="W494" i="6"/>
  <c r="W477" i="6"/>
  <c r="W441" i="6"/>
  <c r="W239" i="6"/>
  <c r="W777" i="6"/>
  <c r="W775" i="6"/>
  <c r="W774" i="6"/>
  <c r="W773" i="6"/>
  <c r="W753" i="6"/>
  <c r="W751" i="6"/>
  <c r="W750" i="6"/>
  <c r="W732" i="6"/>
  <c r="W731" i="6"/>
  <c r="W728" i="6"/>
  <c r="W714" i="6"/>
  <c r="W709" i="6"/>
  <c r="W674" i="6"/>
  <c r="W668" i="6"/>
  <c r="W667" i="6"/>
  <c r="W666" i="6"/>
  <c r="W660" i="6"/>
  <c r="W657" i="6"/>
  <c r="W655" i="6"/>
  <c r="W632" i="6"/>
  <c r="W627" i="6"/>
  <c r="W622" i="6"/>
  <c r="W621" i="6"/>
  <c r="W618" i="6"/>
  <c r="W599" i="6"/>
  <c r="W590" i="6"/>
  <c r="W562" i="6"/>
  <c r="W528" i="6"/>
  <c r="W491" i="6"/>
  <c r="W467" i="6"/>
  <c r="W400" i="6"/>
  <c r="W274" i="6"/>
  <c r="W609" i="6"/>
  <c r="W608" i="6"/>
  <c r="W603" i="6"/>
  <c r="W591" i="6"/>
  <c r="W588" i="6"/>
  <c r="W586" i="6"/>
  <c r="W569" i="6"/>
  <c r="W568" i="6"/>
  <c r="W550" i="6"/>
  <c r="W549" i="6"/>
  <c r="W539" i="6"/>
  <c r="W527" i="6"/>
  <c r="W524" i="6"/>
  <c r="W522" i="6"/>
  <c r="W505" i="6"/>
  <c r="W504" i="6"/>
  <c r="W493" i="6"/>
  <c r="W488" i="6"/>
  <c r="W487" i="6"/>
  <c r="W473" i="6"/>
  <c r="W449" i="6"/>
  <c r="W439" i="6"/>
  <c r="W393" i="6"/>
  <c r="W333" i="6"/>
  <c r="W566" i="6"/>
  <c r="W565" i="6"/>
  <c r="W555" i="6"/>
  <c r="W543" i="6"/>
  <c r="W540" i="6"/>
  <c r="W538" i="6"/>
  <c r="W521" i="6"/>
  <c r="W520" i="6"/>
  <c r="W503" i="6"/>
  <c r="W486" i="6"/>
  <c r="W481" i="6"/>
  <c r="W480" i="6"/>
  <c r="W474" i="6"/>
  <c r="W470" i="6"/>
  <c r="W468" i="6"/>
  <c r="W433" i="6"/>
  <c r="W423" i="6"/>
  <c r="W324" i="6"/>
  <c r="W595" i="6"/>
  <c r="W583" i="6"/>
  <c r="W580" i="6"/>
  <c r="W578" i="6"/>
  <c r="W561" i="6"/>
  <c r="W560" i="6"/>
  <c r="W542" i="6"/>
  <c r="W541" i="6"/>
  <c r="W531" i="6"/>
  <c r="W519" i="6"/>
  <c r="W516" i="6"/>
  <c r="W514" i="6"/>
  <c r="W485" i="6"/>
  <c r="W482" i="6"/>
  <c r="W425" i="6"/>
  <c r="W415" i="6"/>
  <c r="W392" i="6"/>
  <c r="W331" i="6"/>
  <c r="W302" i="6"/>
  <c r="W601" i="6"/>
  <c r="W600" i="6"/>
  <c r="W582" i="6"/>
  <c r="W581" i="6"/>
  <c r="W571" i="6"/>
  <c r="W559" i="6"/>
  <c r="W556" i="6"/>
  <c r="W554" i="6"/>
  <c r="W537" i="6"/>
  <c r="W536" i="6"/>
  <c r="W518" i="6"/>
  <c r="W517" i="6"/>
  <c r="W507" i="6"/>
  <c r="W502" i="6"/>
  <c r="W501" i="6"/>
  <c r="W484" i="6"/>
  <c r="W483" i="6"/>
  <c r="W475" i="6"/>
  <c r="W466" i="6"/>
  <c r="W462" i="6"/>
  <c r="W417" i="6"/>
  <c r="W407" i="6"/>
  <c r="W399" i="6"/>
  <c r="W366" i="6"/>
  <c r="W320" i="6"/>
  <c r="W220" i="6"/>
  <c r="W577" i="6"/>
  <c r="W576" i="6"/>
  <c r="W558" i="6"/>
  <c r="W557" i="6"/>
  <c r="W547" i="6"/>
  <c r="W535" i="6"/>
  <c r="W532" i="6"/>
  <c r="W530" i="6"/>
  <c r="W513" i="6"/>
  <c r="W512" i="6"/>
  <c r="W500" i="6"/>
  <c r="W497" i="6"/>
  <c r="W496" i="6"/>
  <c r="W469" i="6"/>
  <c r="W409" i="6"/>
  <c r="W394" i="6"/>
  <c r="W372" i="6"/>
  <c r="W353" i="6"/>
  <c r="W587" i="6"/>
  <c r="W575" i="6"/>
  <c r="W572" i="6"/>
  <c r="W570" i="6"/>
  <c r="W553" i="6"/>
  <c r="W552" i="6"/>
  <c r="W534" i="6"/>
  <c r="W533" i="6"/>
  <c r="W523" i="6"/>
  <c r="W511" i="6"/>
  <c r="W508" i="6"/>
  <c r="W506" i="6"/>
  <c r="W499" i="6"/>
  <c r="W498" i="6"/>
  <c r="W472" i="6"/>
  <c r="W471" i="6"/>
  <c r="W464" i="6"/>
  <c r="W455" i="6"/>
  <c r="W401" i="6"/>
  <c r="W391" i="6"/>
  <c r="W327" i="6"/>
  <c r="W479" i="6"/>
  <c r="W478" i="6"/>
  <c r="W463" i="6"/>
  <c r="W456" i="6"/>
  <c r="W454" i="6"/>
  <c r="W448" i="6"/>
  <c r="W446" i="6"/>
  <c r="W440" i="6"/>
  <c r="W438" i="6"/>
  <c r="W432" i="6"/>
  <c r="W430" i="6"/>
  <c r="W424" i="6"/>
  <c r="W422" i="6"/>
  <c r="W416" i="6"/>
  <c r="W414" i="6"/>
  <c r="W408" i="6"/>
  <c r="W406" i="6"/>
  <c r="W395" i="6"/>
  <c r="W388" i="6"/>
  <c r="W380" i="6"/>
  <c r="W376" i="6"/>
  <c r="W368" i="6"/>
  <c r="W351" i="6"/>
  <c r="W341" i="6"/>
  <c r="W339" i="6"/>
  <c r="W336" i="6"/>
  <c r="W397" i="6"/>
  <c r="W389" i="6"/>
  <c r="W384" i="6"/>
  <c r="W381" i="6"/>
  <c r="W364" i="6"/>
  <c r="W343" i="6"/>
  <c r="W319" i="6"/>
  <c r="W238" i="6"/>
  <c r="W385" i="6"/>
  <c r="W374" i="6"/>
  <c r="W350" i="6"/>
  <c r="W348" i="6"/>
  <c r="W325" i="6"/>
  <c r="W227" i="6"/>
  <c r="W386" i="6"/>
  <c r="W378" i="6"/>
  <c r="W352" i="6"/>
  <c r="W335" i="6"/>
  <c r="W328" i="6"/>
  <c r="W322" i="6"/>
  <c r="W234" i="6"/>
  <c r="W461" i="6"/>
  <c r="W398" i="6"/>
  <c r="W390" i="6"/>
  <c r="W367" i="6"/>
  <c r="W342" i="6"/>
  <c r="W340" i="6"/>
  <c r="W332" i="6"/>
  <c r="W315" i="6"/>
  <c r="W465" i="6"/>
  <c r="W460" i="6"/>
  <c r="W459" i="6"/>
  <c r="W458" i="6"/>
  <c r="W453" i="6"/>
  <c r="W452" i="6"/>
  <c r="W451" i="6"/>
  <c r="W450" i="6"/>
  <c r="W445" i="6"/>
  <c r="W444" i="6"/>
  <c r="W443" i="6"/>
  <c r="W442" i="6"/>
  <c r="W437" i="6"/>
  <c r="W436" i="6"/>
  <c r="W435" i="6"/>
  <c r="W434" i="6"/>
  <c r="W429" i="6"/>
  <c r="W428" i="6"/>
  <c r="W427" i="6"/>
  <c r="W426" i="6"/>
  <c r="W421" i="6"/>
  <c r="W420" i="6"/>
  <c r="W419" i="6"/>
  <c r="W418" i="6"/>
  <c r="W413" i="6"/>
  <c r="W412" i="6"/>
  <c r="W411" i="6"/>
  <c r="W410" i="6"/>
  <c r="W405" i="6"/>
  <c r="W404" i="6"/>
  <c r="W403" i="6"/>
  <c r="W402" i="6"/>
  <c r="W387" i="6"/>
  <c r="W382" i="6"/>
  <c r="W379" i="6"/>
  <c r="W375" i="6"/>
  <c r="W363" i="6"/>
  <c r="W354" i="6"/>
  <c r="W349" i="6"/>
  <c r="W347" i="6"/>
  <c r="W344" i="6"/>
  <c r="W321" i="6"/>
  <c r="W304" i="6"/>
  <c r="W256" i="6"/>
  <c r="W162" i="6"/>
  <c r="W356" i="6"/>
  <c r="W355" i="6"/>
  <c r="W346" i="6"/>
  <c r="W345" i="6"/>
  <c r="W338" i="6"/>
  <c r="W337" i="6"/>
  <c r="W330" i="6"/>
  <c r="W329" i="6"/>
  <c r="W318" i="6"/>
  <c r="W317" i="6"/>
  <c r="W308" i="6"/>
  <c r="W275" i="6"/>
  <c r="W263" i="6"/>
  <c r="W253" i="6"/>
  <c r="W242" i="6"/>
  <c r="W323" i="6"/>
  <c r="W316" i="6"/>
  <c r="W306" i="6"/>
  <c r="W262" i="6"/>
  <c r="W159" i="6"/>
  <c r="W365" i="6"/>
  <c r="W273" i="6"/>
  <c r="W266" i="6"/>
  <c r="W245" i="6"/>
  <c r="W158" i="6"/>
  <c r="W373" i="6"/>
  <c r="W362" i="6"/>
  <c r="W361" i="6"/>
  <c r="W360" i="6"/>
  <c r="W359" i="6"/>
  <c r="W313" i="6"/>
  <c r="W261" i="6"/>
  <c r="W255" i="6"/>
  <c r="W244" i="6"/>
  <c r="W237" i="6"/>
  <c r="W212" i="6"/>
  <c r="W146" i="6"/>
  <c r="W131" i="6"/>
  <c r="W303" i="6"/>
  <c r="W301" i="6"/>
  <c r="W283" i="6"/>
  <c r="W276" i="6"/>
  <c r="W265" i="6"/>
  <c r="W236" i="6"/>
  <c r="W371" i="6"/>
  <c r="W370" i="6"/>
  <c r="W369" i="6"/>
  <c r="W358" i="6"/>
  <c r="W357" i="6"/>
  <c r="W314" i="6"/>
  <c r="W305" i="6"/>
  <c r="W268" i="6"/>
  <c r="W264" i="6"/>
  <c r="W254" i="6"/>
  <c r="W224" i="6"/>
  <c r="W154" i="6"/>
  <c r="W99" i="6"/>
  <c r="W299" i="6"/>
  <c r="W292" i="6"/>
  <c r="W290" i="6"/>
  <c r="W289" i="6"/>
  <c r="W280" i="6"/>
  <c r="W279" i="6"/>
  <c r="W278" i="6"/>
  <c r="W277" i="6"/>
  <c r="W226" i="6"/>
  <c r="W210" i="6"/>
  <c r="W208" i="6"/>
  <c r="W163" i="6"/>
  <c r="W160" i="6"/>
  <c r="W71" i="6"/>
  <c r="W291" i="6"/>
  <c r="W284" i="6"/>
  <c r="W282" i="6"/>
  <c r="W281" i="6"/>
  <c r="W272" i="6"/>
  <c r="W270" i="6"/>
  <c r="W269" i="6"/>
  <c r="W243" i="6"/>
  <c r="W235" i="6"/>
  <c r="W213" i="6"/>
  <c r="W202" i="6"/>
  <c r="W200" i="6"/>
  <c r="W197" i="6"/>
  <c r="W194" i="6"/>
  <c r="W192" i="6"/>
  <c r="W155" i="6"/>
  <c r="W151" i="6"/>
  <c r="W147" i="6"/>
  <c r="W122" i="6"/>
  <c r="W116" i="6"/>
  <c r="W312" i="6"/>
  <c r="W311" i="6"/>
  <c r="W310" i="6"/>
  <c r="W309" i="6"/>
  <c r="W267" i="6"/>
  <c r="W260" i="6"/>
  <c r="W258" i="6"/>
  <c r="W257" i="6"/>
  <c r="W252" i="6"/>
  <c r="W247" i="6"/>
  <c r="W246" i="6"/>
  <c r="W241" i="6"/>
  <c r="W240" i="6"/>
  <c r="W233" i="6"/>
  <c r="W219" i="6"/>
  <c r="W209" i="6"/>
  <c r="W199" i="6"/>
  <c r="W191" i="6"/>
  <c r="W110" i="6"/>
  <c r="W97" i="6"/>
  <c r="W259" i="6"/>
  <c r="W251" i="6"/>
  <c r="W250" i="6"/>
  <c r="W232" i="6"/>
  <c r="W231" i="6"/>
  <c r="W214" i="6"/>
  <c r="W201" i="6"/>
  <c r="W193" i="6"/>
  <c r="W164" i="6"/>
  <c r="W161" i="6"/>
  <c r="W157" i="6"/>
  <c r="W153" i="6"/>
  <c r="W145" i="6"/>
  <c r="W93" i="6"/>
  <c r="W65" i="6"/>
  <c r="W296" i="6"/>
  <c r="W295" i="6"/>
  <c r="W294" i="6"/>
  <c r="W249" i="6"/>
  <c r="W248" i="6"/>
  <c r="W198" i="6"/>
  <c r="W307" i="6"/>
  <c r="W300" i="6"/>
  <c r="W298" i="6"/>
  <c r="W297" i="6"/>
  <c r="W287" i="6"/>
  <c r="W286" i="6"/>
  <c r="W285" i="6"/>
  <c r="W218" i="6"/>
  <c r="W156" i="6"/>
  <c r="W152" i="6"/>
  <c r="W148" i="6"/>
  <c r="W143" i="6"/>
  <c r="W137" i="6"/>
  <c r="W130" i="6"/>
  <c r="W121" i="6"/>
  <c r="W86" i="6"/>
  <c r="W211" i="6"/>
  <c r="W196" i="6"/>
  <c r="W195" i="6"/>
  <c r="W150" i="6"/>
  <c r="W149" i="6"/>
  <c r="W144" i="6"/>
  <c r="W118" i="6"/>
  <c r="W115" i="6"/>
  <c r="W112" i="6"/>
  <c r="W109" i="6"/>
  <c r="W106" i="6"/>
  <c r="W95" i="6"/>
  <c r="W91" i="6"/>
  <c r="W30" i="6"/>
  <c r="W228" i="6"/>
  <c r="W222" i="6"/>
  <c r="W221" i="6"/>
  <c r="W217" i="6"/>
  <c r="W215" i="6"/>
  <c r="W203" i="6"/>
  <c r="W172" i="6"/>
  <c r="W171" i="6"/>
  <c r="W170" i="6"/>
  <c r="W169" i="6"/>
  <c r="W168" i="6"/>
  <c r="W167" i="6"/>
  <c r="W166" i="6"/>
  <c r="W165" i="6"/>
  <c r="W134" i="6"/>
  <c r="W133" i="6"/>
  <c r="W125" i="6"/>
  <c r="W107" i="6"/>
  <c r="W100" i="6"/>
  <c r="W90" i="6"/>
  <c r="W17" i="6"/>
  <c r="W230" i="6"/>
  <c r="W229" i="6"/>
  <c r="W225" i="6"/>
  <c r="W223" i="6"/>
  <c r="W216" i="6"/>
  <c r="W204" i="6"/>
  <c r="W180" i="6"/>
  <c r="W179" i="6"/>
  <c r="W178" i="6"/>
  <c r="W177" i="6"/>
  <c r="W176" i="6"/>
  <c r="W175" i="6"/>
  <c r="W174" i="6"/>
  <c r="W173" i="6"/>
  <c r="W132" i="6"/>
  <c r="W126" i="6"/>
  <c r="W105" i="6"/>
  <c r="W92" i="6"/>
  <c r="W87" i="6"/>
  <c r="W70" i="6"/>
  <c r="W206" i="6"/>
  <c r="W205" i="6"/>
  <c r="W188" i="6"/>
  <c r="W187" i="6"/>
  <c r="W186" i="6"/>
  <c r="W185" i="6"/>
  <c r="W184" i="6"/>
  <c r="W183" i="6"/>
  <c r="W182" i="6"/>
  <c r="W181" i="6"/>
  <c r="W142" i="6"/>
  <c r="W141" i="6"/>
  <c r="W140" i="6"/>
  <c r="W135" i="6"/>
  <c r="W108" i="6"/>
  <c r="W101" i="6"/>
  <c r="W44" i="6"/>
  <c r="W15" i="6"/>
  <c r="W207" i="6"/>
  <c r="W190" i="6"/>
  <c r="W189" i="6"/>
  <c r="W138" i="6"/>
  <c r="W136" i="6"/>
  <c r="W111" i="6"/>
  <c r="W102" i="6"/>
  <c r="W98" i="6"/>
  <c r="W35" i="6"/>
  <c r="W120" i="6"/>
  <c r="W119" i="6"/>
  <c r="W117" i="6"/>
  <c r="W114" i="6"/>
  <c r="W113" i="6"/>
  <c r="W96" i="6"/>
  <c r="W81" i="6"/>
  <c r="W69" i="6"/>
  <c r="W68" i="6"/>
  <c r="W67" i="6"/>
  <c r="W66" i="6"/>
  <c r="W64" i="6"/>
  <c r="W43" i="6"/>
  <c r="W39" i="6"/>
  <c r="W29" i="6"/>
  <c r="W85" i="6"/>
  <c r="W84" i="6"/>
  <c r="W83" i="6"/>
  <c r="W82" i="6"/>
  <c r="W63" i="6"/>
  <c r="W62" i="6"/>
  <c r="W38" i="6"/>
  <c r="W34" i="6"/>
  <c r="W28" i="6"/>
  <c r="W94" i="6"/>
  <c r="W80" i="6"/>
  <c r="W61" i="6"/>
  <c r="W60" i="6"/>
  <c r="W42" i="6"/>
  <c r="W129" i="6"/>
  <c r="W104" i="6"/>
  <c r="W89" i="6"/>
  <c r="W59" i="6"/>
  <c r="W58" i="6"/>
  <c r="W37" i="6"/>
  <c r="W27" i="6"/>
  <c r="W10" i="6"/>
  <c r="W8" i="6"/>
  <c r="W79" i="6"/>
  <c r="W78" i="6"/>
  <c r="W73" i="6"/>
  <c r="W57" i="6"/>
  <c r="W56" i="6"/>
  <c r="W55" i="6"/>
  <c r="W54" i="6"/>
  <c r="W41" i="6"/>
  <c r="W36" i="6"/>
  <c r="W33" i="6"/>
  <c r="W26" i="6"/>
  <c r="W24" i="6"/>
  <c r="W11" i="6"/>
  <c r="W9" i="6"/>
  <c r="W128" i="6"/>
  <c r="W127" i="6"/>
  <c r="W124" i="6"/>
  <c r="W123" i="6"/>
  <c r="W103" i="6"/>
  <c r="W88" i="6"/>
  <c r="W77" i="6"/>
  <c r="W76" i="6"/>
  <c r="W75" i="6"/>
  <c r="W74" i="6"/>
  <c r="W53" i="6"/>
  <c r="W49" i="6"/>
  <c r="W47" i="6"/>
  <c r="W32" i="6"/>
  <c r="W25" i="6"/>
  <c r="W23" i="6"/>
  <c r="W13" i="6"/>
  <c r="W12" i="6"/>
  <c r="W72" i="6"/>
  <c r="W52" i="6"/>
  <c r="W51" i="6"/>
  <c r="W50" i="6"/>
  <c r="W48" i="6"/>
  <c r="W46" i="6"/>
  <c r="W45" i="6"/>
  <c r="W40" i="6"/>
  <c r="W31" i="6"/>
  <c r="W22" i="6"/>
  <c r="W21" i="6"/>
  <c r="W20" i="6"/>
  <c r="W19" i="6"/>
  <c r="W18" i="6"/>
  <c r="W14" i="6"/>
  <c r="AA950" i="6"/>
  <c r="AA900" i="6"/>
  <c r="AA947" i="6"/>
  <c r="AA771" i="6"/>
  <c r="AA703" i="6"/>
  <c r="AA288" i="6"/>
  <c r="AA293" i="6"/>
  <c r="AA271" i="6"/>
  <c r="AA139" i="6"/>
  <c r="AA16" i="6"/>
  <c r="AC1262" i="6"/>
  <c r="AC1255" i="6"/>
  <c r="AC1236" i="6"/>
  <c r="AC1234" i="6"/>
  <c r="AC1226" i="6"/>
  <c r="AC1140" i="6"/>
  <c r="AC1105" i="6"/>
  <c r="AC1099" i="6"/>
  <c r="AC849" i="6"/>
  <c r="AC1266" i="6"/>
  <c r="AC1259" i="6"/>
  <c r="AC1248" i="6"/>
  <c r="AC1243" i="6"/>
  <c r="AC1230" i="6"/>
  <c r="AC1228" i="6"/>
  <c r="AC1216" i="6"/>
  <c r="AC1213" i="6"/>
  <c r="AC1104" i="6"/>
  <c r="AC1263" i="6"/>
  <c r="AC1252" i="6"/>
  <c r="AC1240" i="6"/>
  <c r="AC1237" i="6"/>
  <c r="AC1232" i="6"/>
  <c r="AC1219" i="6"/>
  <c r="AC1192" i="6"/>
  <c r="AC1161" i="6"/>
  <c r="AC1139" i="6"/>
  <c r="AC1124" i="6"/>
  <c r="AC1280" i="6"/>
  <c r="AC1275" i="6"/>
  <c r="AC1274" i="6"/>
  <c r="AC1273" i="6"/>
  <c r="AC1272" i="6"/>
  <c r="AC1267" i="6"/>
  <c r="AC1256" i="6"/>
  <c r="AC1249" i="6"/>
  <c r="AC1170" i="6"/>
  <c r="AC1103" i="6"/>
  <c r="AC1078" i="6"/>
  <c r="AC1282" i="6"/>
  <c r="AC1279" i="6"/>
  <c r="AC1278" i="6"/>
  <c r="AC1277" i="6"/>
  <c r="AC1276" i="6"/>
  <c r="AC1260" i="6"/>
  <c r="AC1253" i="6"/>
  <c r="AC1241" i="6"/>
  <c r="AC1238" i="6"/>
  <c r="AC1225" i="6"/>
  <c r="AC1146" i="6"/>
  <c r="AC1082" i="6"/>
  <c r="AC1077" i="6"/>
  <c r="AC987" i="6"/>
  <c r="AC887" i="6"/>
  <c r="AC1264" i="6"/>
  <c r="AC1257" i="6"/>
  <c r="AC1250" i="6"/>
  <c r="AC1233" i="6"/>
  <c r="AC1229" i="6"/>
  <c r="AC1207" i="6"/>
  <c r="AC1281" i="6"/>
  <c r="AC1261" i="6"/>
  <c r="AC1254" i="6"/>
  <c r="AC1242" i="6"/>
  <c r="AC1214" i="6"/>
  <c r="AC1203" i="6"/>
  <c r="AC1197" i="6"/>
  <c r="AC1187" i="6"/>
  <c r="AC1169" i="6"/>
  <c r="AC1134" i="6"/>
  <c r="AC1122" i="6"/>
  <c r="AC1051" i="6"/>
  <c r="AC792" i="6"/>
  <c r="AC1265" i="6"/>
  <c r="AC1258" i="6"/>
  <c r="AC1251" i="6"/>
  <c r="AC1199" i="6"/>
  <c r="AC1190" i="6"/>
  <c r="AC1162" i="6"/>
  <c r="AC1100" i="6"/>
  <c r="AC1004" i="6"/>
  <c r="AC1247" i="6"/>
  <c r="AC1246" i="6"/>
  <c r="AC1245" i="6"/>
  <c r="AC1244" i="6"/>
  <c r="AC1218" i="6"/>
  <c r="AC1217" i="6"/>
  <c r="AC1193" i="6"/>
  <c r="AC1188" i="6"/>
  <c r="AC1186" i="6"/>
  <c r="AC1183" i="6"/>
  <c r="AC1175" i="6"/>
  <c r="AC1173" i="6"/>
  <c r="AC1166" i="6"/>
  <c r="AC1156" i="6"/>
  <c r="AC1151" i="6"/>
  <c r="AC1149" i="6"/>
  <c r="AC1147" i="6"/>
  <c r="AC1145" i="6"/>
  <c r="AC1106" i="6"/>
  <c r="AC1102" i="6"/>
  <c r="AC1101" i="6"/>
  <c r="AC1065" i="6"/>
  <c r="AC1064" i="6"/>
  <c r="AC1055" i="6"/>
  <c r="AC1025" i="6"/>
  <c r="AC1021" i="6"/>
  <c r="AC1008" i="6"/>
  <c r="AC991" i="6"/>
  <c r="AC917" i="6"/>
  <c r="AC914" i="6"/>
  <c r="AC907" i="6"/>
  <c r="AC896" i="6"/>
  <c r="AC893" i="6"/>
  <c r="AC1189" i="6"/>
  <c r="AC1184" i="6"/>
  <c r="AC1182" i="6"/>
  <c r="AC1179" i="6"/>
  <c r="AC1176" i="6"/>
  <c r="AC1155" i="6"/>
  <c r="AC1152" i="6"/>
  <c r="AC1148" i="6"/>
  <c r="AC1142" i="6"/>
  <c r="AC1141" i="6"/>
  <c r="AC1113" i="6"/>
  <c r="AC1089" i="6"/>
  <c r="AC1088" i="6"/>
  <c r="AC1087" i="6"/>
  <c r="AC1084" i="6"/>
  <c r="AC1083" i="6"/>
  <c r="AC1020" i="6"/>
  <c r="AC1003" i="6"/>
  <c r="AC953" i="6"/>
  <c r="AC900" i="6"/>
  <c r="AC886" i="6"/>
  <c r="AC1185" i="6"/>
  <c r="AC1180" i="6"/>
  <c r="AC1178" i="6"/>
  <c r="AC1177" i="6"/>
  <c r="AC1172" i="6"/>
  <c r="AC1167" i="6"/>
  <c r="AC1165" i="6"/>
  <c r="AC1154" i="6"/>
  <c r="AC1153" i="6"/>
  <c r="AC1129" i="6"/>
  <c r="AC1114" i="6"/>
  <c r="AC1112" i="6"/>
  <c r="AC1111" i="6"/>
  <c r="AC1108" i="6"/>
  <c r="AC1107" i="6"/>
  <c r="AC1090" i="6"/>
  <c r="AC1086" i="6"/>
  <c r="AC1085" i="6"/>
  <c r="AC1041" i="6"/>
  <c r="AC1037" i="6"/>
  <c r="AC1024" i="6"/>
  <c r="AC1007" i="6"/>
  <c r="AC977" i="6"/>
  <c r="AC973" i="6"/>
  <c r="AC937" i="6"/>
  <c r="AC913" i="6"/>
  <c r="AC906" i="6"/>
  <c r="AC842" i="6"/>
  <c r="AC820" i="6"/>
  <c r="AC1181" i="6"/>
  <c r="AC1171" i="6"/>
  <c r="AC1168" i="6"/>
  <c r="AC1158" i="6"/>
  <c r="AC1144" i="6"/>
  <c r="AC1130" i="6"/>
  <c r="AC1128" i="6"/>
  <c r="AC1127" i="6"/>
  <c r="AC1121" i="6"/>
  <c r="AC1120" i="6"/>
  <c r="AC1119" i="6"/>
  <c r="AC1110" i="6"/>
  <c r="AC1109" i="6"/>
  <c r="AC1073" i="6"/>
  <c r="AC1072" i="6"/>
  <c r="AC1071" i="6"/>
  <c r="AC1068" i="6"/>
  <c r="AC1067" i="6"/>
  <c r="AC1036" i="6"/>
  <c r="AC1019" i="6"/>
  <c r="AC972" i="6"/>
  <c r="AC956" i="6"/>
  <c r="AC952" i="6"/>
  <c r="AC899" i="6"/>
  <c r="AC895" i="6"/>
  <c r="AC885" i="6"/>
  <c r="AC1116" i="6"/>
  <c r="AC1115" i="6"/>
  <c r="AC1097" i="6"/>
  <c r="AC1096" i="6"/>
  <c r="AC1095" i="6"/>
  <c r="AC1092" i="6"/>
  <c r="AC1091" i="6"/>
  <c r="AC1074" i="6"/>
  <c r="AC1070" i="6"/>
  <c r="AC1069" i="6"/>
  <c r="AC1057" i="6"/>
  <c r="AC1053" i="6"/>
  <c r="AC1040" i="6"/>
  <c r="AC1023" i="6"/>
  <c r="AC993" i="6"/>
  <c r="AC989" i="6"/>
  <c r="AC976" i="6"/>
  <c r="AC940" i="6"/>
  <c r="AC936" i="6"/>
  <c r="AC905" i="6"/>
  <c r="AC844" i="6"/>
  <c r="AC841" i="6"/>
  <c r="AC834" i="6"/>
  <c r="AC1223" i="6"/>
  <c r="AC1222" i="6"/>
  <c r="AC1221" i="6"/>
  <c r="AC1220" i="6"/>
  <c r="AC1211" i="6"/>
  <c r="AC1208" i="6"/>
  <c r="AC1206" i="6"/>
  <c r="AC1204" i="6"/>
  <c r="AC1202" i="6"/>
  <c r="AC1200" i="6"/>
  <c r="AC1198" i="6"/>
  <c r="AC1195" i="6"/>
  <c r="AC1164" i="6"/>
  <c r="AC1159" i="6"/>
  <c r="AC1157" i="6"/>
  <c r="AC1137" i="6"/>
  <c r="AC1136" i="6"/>
  <c r="AC1132" i="6"/>
  <c r="AC1131" i="6"/>
  <c r="AC1126" i="6"/>
  <c r="AC1125" i="6"/>
  <c r="AC1123" i="6"/>
  <c r="AC1118" i="6"/>
  <c r="AC1117" i="6"/>
  <c r="AC1098" i="6"/>
  <c r="AC1094" i="6"/>
  <c r="AC1093" i="6"/>
  <c r="AC1052" i="6"/>
  <c r="AC1035" i="6"/>
  <c r="AC988" i="6"/>
  <c r="AC971" i="6"/>
  <c r="AC955" i="6"/>
  <c r="AC894" i="6"/>
  <c r="AC888" i="6"/>
  <c r="AC850" i="6"/>
  <c r="AC1271" i="6"/>
  <c r="AC1270" i="6"/>
  <c r="AC1269" i="6"/>
  <c r="AC1268" i="6"/>
  <c r="AC1239" i="6"/>
  <c r="AC1235" i="6"/>
  <c r="AC1231" i="6"/>
  <c r="AC1227" i="6"/>
  <c r="AC1224" i="6"/>
  <c r="AC1215" i="6"/>
  <c r="AC1212" i="6"/>
  <c r="AC1210" i="6"/>
  <c r="AC1209" i="6"/>
  <c r="AC1205" i="6"/>
  <c r="AC1201" i="6"/>
  <c r="AC1196" i="6"/>
  <c r="AC1194" i="6"/>
  <c r="AC1191" i="6"/>
  <c r="AC1174" i="6"/>
  <c r="AC1163" i="6"/>
  <c r="AC1160" i="6"/>
  <c r="AC1150" i="6"/>
  <c r="AC1143" i="6"/>
  <c r="AC1138" i="6"/>
  <c r="AC1135" i="6"/>
  <c r="AC1133" i="6"/>
  <c r="AC1081" i="6"/>
  <c r="AC1080" i="6"/>
  <c r="AC1079" i="6"/>
  <c r="AC1076" i="6"/>
  <c r="AC1075" i="6"/>
  <c r="AC1056" i="6"/>
  <c r="AC1039" i="6"/>
  <c r="AC1009" i="6"/>
  <c r="AC1005" i="6"/>
  <c r="AC992" i="6"/>
  <c r="AC975" i="6"/>
  <c r="AC939" i="6"/>
  <c r="AC915" i="6"/>
  <c r="AC908" i="6"/>
  <c r="AC843" i="6"/>
  <c r="AC750" i="6"/>
  <c r="AC1058" i="6"/>
  <c r="AC1054" i="6"/>
  <c r="AC1042" i="6"/>
  <c r="AC1038" i="6"/>
  <c r="AC1026" i="6"/>
  <c r="AC1022" i="6"/>
  <c r="AC1010" i="6"/>
  <c r="AC1006" i="6"/>
  <c r="AC994" i="6"/>
  <c r="AC990" i="6"/>
  <c r="AC978" i="6"/>
  <c r="AC974" i="6"/>
  <c r="AC962" i="6"/>
  <c r="AC961" i="6"/>
  <c r="AC960" i="6"/>
  <c r="AC959" i="6"/>
  <c r="AC957" i="6"/>
  <c r="AC941" i="6"/>
  <c r="AC916" i="6"/>
  <c r="AC898" i="6"/>
  <c r="AC897" i="6"/>
  <c r="AC892" i="6"/>
  <c r="AC891" i="6"/>
  <c r="AC880" i="6"/>
  <c r="AC879" i="6"/>
  <c r="AC878" i="6"/>
  <c r="AC877" i="6"/>
  <c r="AC826" i="6"/>
  <c r="AC819" i="6"/>
  <c r="AC780" i="6"/>
  <c r="AC708" i="6"/>
  <c r="AC676" i="6"/>
  <c r="AC669" i="6"/>
  <c r="AC591" i="6"/>
  <c r="AC958" i="6"/>
  <c r="AC946" i="6"/>
  <c r="AC943" i="6"/>
  <c r="AC942" i="6"/>
  <c r="AC930" i="6"/>
  <c r="AC890" i="6"/>
  <c r="AC889" i="6"/>
  <c r="AC884" i="6"/>
  <c r="AC883" i="6"/>
  <c r="AC872" i="6"/>
  <c r="AC871" i="6"/>
  <c r="AC870" i="6"/>
  <c r="AC869" i="6"/>
  <c r="AC833" i="6"/>
  <c r="AC775" i="6"/>
  <c r="AC659" i="6"/>
  <c r="AC1060" i="6"/>
  <c r="AC1059" i="6"/>
  <c r="AC1044" i="6"/>
  <c r="AC1043" i="6"/>
  <c r="AC1028" i="6"/>
  <c r="AC1027" i="6"/>
  <c r="AC1012" i="6"/>
  <c r="AC1011" i="6"/>
  <c r="AC996" i="6"/>
  <c r="AC995" i="6"/>
  <c r="AC980" i="6"/>
  <c r="AC979" i="6"/>
  <c r="AC964" i="6"/>
  <c r="AC963" i="6"/>
  <c r="AC945" i="6"/>
  <c r="AC944" i="6"/>
  <c r="AC929" i="6"/>
  <c r="AC928" i="6"/>
  <c r="AC927" i="6"/>
  <c r="AC926" i="6"/>
  <c r="AC923" i="6"/>
  <c r="AC922" i="6"/>
  <c r="AC882" i="6"/>
  <c r="AC881" i="6"/>
  <c r="AC876" i="6"/>
  <c r="AC875" i="6"/>
  <c r="AC864" i="6"/>
  <c r="AC863" i="6"/>
  <c r="AC862" i="6"/>
  <c r="AC861" i="6"/>
  <c r="AC828" i="6"/>
  <c r="AC825" i="6"/>
  <c r="AC710" i="6"/>
  <c r="AC628" i="6"/>
  <c r="AC1063" i="6"/>
  <c r="AC1061" i="6"/>
  <c r="AC1049" i="6"/>
  <c r="AC1048" i="6"/>
  <c r="AC1047" i="6"/>
  <c r="AC1045" i="6"/>
  <c r="AC1033" i="6"/>
  <c r="AC1032" i="6"/>
  <c r="AC1031" i="6"/>
  <c r="AC1029" i="6"/>
  <c r="AC1017" i="6"/>
  <c r="AC1016" i="6"/>
  <c r="AC1015" i="6"/>
  <c r="AC1013" i="6"/>
  <c r="AC1001" i="6"/>
  <c r="AC1000" i="6"/>
  <c r="AC999" i="6"/>
  <c r="AC997" i="6"/>
  <c r="AC985" i="6"/>
  <c r="AC984" i="6"/>
  <c r="AC983" i="6"/>
  <c r="AC981" i="6"/>
  <c r="AC969" i="6"/>
  <c r="AC968" i="6"/>
  <c r="AC967" i="6"/>
  <c r="AC965" i="6"/>
  <c r="AC948" i="6"/>
  <c r="AC947" i="6"/>
  <c r="AC932" i="6"/>
  <c r="AC931" i="6"/>
  <c r="AC925" i="6"/>
  <c r="AC920" i="6"/>
  <c r="AC874" i="6"/>
  <c r="AC873" i="6"/>
  <c r="AC868" i="6"/>
  <c r="AC867" i="6"/>
  <c r="AC856" i="6"/>
  <c r="AC855" i="6"/>
  <c r="AC854" i="6"/>
  <c r="AC853" i="6"/>
  <c r="AC832" i="6"/>
  <c r="AC773" i="6"/>
  <c r="AC1062" i="6"/>
  <c r="AC1050" i="6"/>
  <c r="AC1046" i="6"/>
  <c r="AC1034" i="6"/>
  <c r="AC1030" i="6"/>
  <c r="AC1018" i="6"/>
  <c r="AC1014" i="6"/>
  <c r="AC1002" i="6"/>
  <c r="AC998" i="6"/>
  <c r="AC986" i="6"/>
  <c r="AC982" i="6"/>
  <c r="AC970" i="6"/>
  <c r="AC966" i="6"/>
  <c r="AC949" i="6"/>
  <c r="AC933" i="6"/>
  <c r="AC924" i="6"/>
  <c r="AC921" i="6"/>
  <c r="AC919" i="6"/>
  <c r="AC910" i="6"/>
  <c r="AC909" i="6"/>
  <c r="AC866" i="6"/>
  <c r="AC865" i="6"/>
  <c r="AC860" i="6"/>
  <c r="AC859" i="6"/>
  <c r="AC848" i="6"/>
  <c r="AC847" i="6"/>
  <c r="AC846" i="6"/>
  <c r="AC845" i="6"/>
  <c r="AC827" i="6"/>
  <c r="AC752" i="6"/>
  <c r="AC665" i="6"/>
  <c r="AC954" i="6"/>
  <c r="AC951" i="6"/>
  <c r="AC950" i="6"/>
  <c r="AC938" i="6"/>
  <c r="AC935" i="6"/>
  <c r="AC934" i="6"/>
  <c r="AC918" i="6"/>
  <c r="AC912" i="6"/>
  <c r="AC911" i="6"/>
  <c r="AC904" i="6"/>
  <c r="AC903" i="6"/>
  <c r="AC902" i="6"/>
  <c r="AC901" i="6"/>
  <c r="AC858" i="6"/>
  <c r="AC857" i="6"/>
  <c r="AC852" i="6"/>
  <c r="AC851" i="6"/>
  <c r="AC840" i="6"/>
  <c r="AC839" i="6"/>
  <c r="AC838" i="6"/>
  <c r="AC837" i="6"/>
  <c r="AC829" i="6"/>
  <c r="AC816" i="6"/>
  <c r="AC777" i="6"/>
  <c r="AC640" i="6"/>
  <c r="AC611" i="6"/>
  <c r="AC818" i="6"/>
  <c r="AC817" i="6"/>
  <c r="AC806" i="6"/>
  <c r="AC800" i="6"/>
  <c r="AC789" i="6"/>
  <c r="AC771" i="6"/>
  <c r="AC682" i="6"/>
  <c r="AC639" i="6"/>
  <c r="AC576" i="6"/>
  <c r="AC206" i="6"/>
  <c r="AC793" i="6"/>
  <c r="AC784" i="6"/>
  <c r="AC776" i="6"/>
  <c r="AC756" i="6"/>
  <c r="AC732" i="6"/>
  <c r="AC727" i="6"/>
  <c r="AC675" i="6"/>
  <c r="AC661" i="6"/>
  <c r="AC658" i="6"/>
  <c r="AC530" i="6"/>
  <c r="AC471" i="6"/>
  <c r="AC807" i="6"/>
  <c r="AC801" i="6"/>
  <c r="AC790" i="6"/>
  <c r="AC765" i="6"/>
  <c r="AC707" i="6"/>
  <c r="AC648" i="6"/>
  <c r="AC633" i="6"/>
  <c r="AC620" i="6"/>
  <c r="AC563" i="6"/>
  <c r="AC831" i="6"/>
  <c r="AC830" i="6"/>
  <c r="AC814" i="6"/>
  <c r="AC813" i="6"/>
  <c r="AC811" i="6"/>
  <c r="AC794" i="6"/>
  <c r="AC787" i="6"/>
  <c r="AC778" i="6"/>
  <c r="AC774" i="6"/>
  <c r="AC754" i="6"/>
  <c r="AC749" i="6"/>
  <c r="AC738" i="6"/>
  <c r="AC729" i="6"/>
  <c r="AC714" i="6"/>
  <c r="AC711" i="6"/>
  <c r="AC709" i="6"/>
  <c r="AC704" i="6"/>
  <c r="AC616" i="6"/>
  <c r="AC558" i="6"/>
  <c r="AC476" i="6"/>
  <c r="AC433" i="6"/>
  <c r="AC823" i="6"/>
  <c r="AC822" i="6"/>
  <c r="AC815" i="6"/>
  <c r="AC812" i="6"/>
  <c r="AC802" i="6"/>
  <c r="AC779" i="6"/>
  <c r="AC772" i="6"/>
  <c r="AC768" i="6"/>
  <c r="AC751" i="6"/>
  <c r="AC733" i="6"/>
  <c r="AC731" i="6"/>
  <c r="AC726" i="6"/>
  <c r="AC713" i="6"/>
  <c r="AC641" i="6"/>
  <c r="AC603" i="6"/>
  <c r="AC836" i="6"/>
  <c r="AC835" i="6"/>
  <c r="AC824" i="6"/>
  <c r="AC821" i="6"/>
  <c r="AC799" i="6"/>
  <c r="AC791" i="6"/>
  <c r="AC770" i="6"/>
  <c r="AC755" i="6"/>
  <c r="AC753" i="6"/>
  <c r="AC728" i="6"/>
  <c r="AC673" i="6"/>
  <c r="AC656" i="6"/>
  <c r="AC574" i="6"/>
  <c r="AC548" i="6"/>
  <c r="AC674" i="6"/>
  <c r="AC668" i="6"/>
  <c r="AC667" i="6"/>
  <c r="AC666" i="6"/>
  <c r="AC660" i="6"/>
  <c r="AC657" i="6"/>
  <c r="AC655" i="6"/>
  <c r="AC632" i="6"/>
  <c r="AC627" i="6"/>
  <c r="AC622" i="6"/>
  <c r="AC621" i="6"/>
  <c r="AC618" i="6"/>
  <c r="AC602" i="6"/>
  <c r="AC601" i="6"/>
  <c r="AC592" i="6"/>
  <c r="AC466" i="6"/>
  <c r="AC769" i="6"/>
  <c r="AC767" i="6"/>
  <c r="AC766" i="6"/>
  <c r="AC748" i="6"/>
  <c r="AC747" i="6"/>
  <c r="AC744" i="6"/>
  <c r="AC730" i="6"/>
  <c r="AC725" i="6"/>
  <c r="AC705" i="6"/>
  <c r="AC703" i="6"/>
  <c r="AC702" i="6"/>
  <c r="AC696" i="6"/>
  <c r="AC654" i="6"/>
  <c r="AC649" i="6"/>
  <c r="AC647" i="6"/>
  <c r="AC631" i="6"/>
  <c r="AC629" i="6"/>
  <c r="AC626" i="6"/>
  <c r="AC617" i="6"/>
  <c r="AC615" i="6"/>
  <c r="AC604" i="6"/>
  <c r="AC596" i="6"/>
  <c r="AC547" i="6"/>
  <c r="AC532" i="6"/>
  <c r="AC495" i="6"/>
  <c r="AC745" i="6"/>
  <c r="AC743" i="6"/>
  <c r="AC742" i="6"/>
  <c r="AC724" i="6"/>
  <c r="AC723" i="6"/>
  <c r="AC720" i="6"/>
  <c r="AC706" i="6"/>
  <c r="AC701" i="6"/>
  <c r="AC695" i="6"/>
  <c r="AC694" i="6"/>
  <c r="AC688" i="6"/>
  <c r="AC653" i="6"/>
  <c r="AC652" i="6"/>
  <c r="AC650" i="6"/>
  <c r="AC646" i="6"/>
  <c r="AC645" i="6"/>
  <c r="AC643" i="6"/>
  <c r="AC642" i="6"/>
  <c r="AC638" i="6"/>
  <c r="AC630" i="6"/>
  <c r="AC614" i="6"/>
  <c r="AC613" i="6"/>
  <c r="AC612" i="6"/>
  <c r="AC610" i="6"/>
  <c r="AC599" i="6"/>
  <c r="AC593" i="6"/>
  <c r="AC588" i="6"/>
  <c r="AC586" i="6"/>
  <c r="AC569" i="6"/>
  <c r="AC551" i="6"/>
  <c r="AC529" i="6"/>
  <c r="AC513" i="6"/>
  <c r="AC510" i="6"/>
  <c r="AC468" i="6"/>
  <c r="AC364" i="6"/>
  <c r="AC808" i="6"/>
  <c r="AC805" i="6"/>
  <c r="AC798" i="6"/>
  <c r="AC797" i="6"/>
  <c r="AC796" i="6"/>
  <c r="AC795" i="6"/>
  <c r="AC785" i="6"/>
  <c r="AC783" i="6"/>
  <c r="AC782" i="6"/>
  <c r="AC764" i="6"/>
  <c r="AC763" i="6"/>
  <c r="AC760" i="6"/>
  <c r="AC746" i="6"/>
  <c r="AC741" i="6"/>
  <c r="AC721" i="6"/>
  <c r="AC719" i="6"/>
  <c r="AC718" i="6"/>
  <c r="AC700" i="6"/>
  <c r="AC699" i="6"/>
  <c r="AC697" i="6"/>
  <c r="AC693" i="6"/>
  <c r="AC687" i="6"/>
  <c r="AC686" i="6"/>
  <c r="AC680" i="6"/>
  <c r="AC651" i="6"/>
  <c r="AC644" i="6"/>
  <c r="AC635" i="6"/>
  <c r="AC625" i="6"/>
  <c r="AC624" i="6"/>
  <c r="AC608" i="6"/>
  <c r="AC605" i="6"/>
  <c r="AC557" i="6"/>
  <c r="AC535" i="6"/>
  <c r="AC494" i="6"/>
  <c r="AC385" i="6"/>
  <c r="AC781" i="6"/>
  <c r="AC761" i="6"/>
  <c r="AC759" i="6"/>
  <c r="AC758" i="6"/>
  <c r="AC740" i="6"/>
  <c r="AC739" i="6"/>
  <c r="AC736" i="6"/>
  <c r="AC722" i="6"/>
  <c r="AC717" i="6"/>
  <c r="AC698" i="6"/>
  <c r="AC692" i="6"/>
  <c r="AC691" i="6"/>
  <c r="AC689" i="6"/>
  <c r="AC685" i="6"/>
  <c r="AC679" i="6"/>
  <c r="AC678" i="6"/>
  <c r="AC672" i="6"/>
  <c r="AC664" i="6"/>
  <c r="AC637" i="6"/>
  <c r="AC634" i="6"/>
  <c r="AC609" i="6"/>
  <c r="AC607" i="6"/>
  <c r="AC606" i="6"/>
  <c r="AC600" i="6"/>
  <c r="AC595" i="6"/>
  <c r="AC594" i="6"/>
  <c r="AC573" i="6"/>
  <c r="AC528" i="6"/>
  <c r="AC512" i="6"/>
  <c r="AC497" i="6"/>
  <c r="AC449" i="6"/>
  <c r="AC374" i="6"/>
  <c r="AC810" i="6"/>
  <c r="AC809" i="6"/>
  <c r="AC804" i="6"/>
  <c r="AC803" i="6"/>
  <c r="AC788" i="6"/>
  <c r="AC786" i="6"/>
  <c r="AC762" i="6"/>
  <c r="AC757" i="6"/>
  <c r="AC737" i="6"/>
  <c r="AC735" i="6"/>
  <c r="AC734" i="6"/>
  <c r="AC716" i="6"/>
  <c r="AC715" i="6"/>
  <c r="AC712" i="6"/>
  <c r="AC690" i="6"/>
  <c r="AC684" i="6"/>
  <c r="AC683" i="6"/>
  <c r="AC681" i="6"/>
  <c r="AC677" i="6"/>
  <c r="AC671" i="6"/>
  <c r="AC670" i="6"/>
  <c r="AC663" i="6"/>
  <c r="AC662" i="6"/>
  <c r="AC636" i="6"/>
  <c r="AC623" i="6"/>
  <c r="AC619" i="6"/>
  <c r="AC577" i="6"/>
  <c r="AC546" i="6"/>
  <c r="AC509" i="6"/>
  <c r="AC500" i="6"/>
  <c r="AC496" i="6"/>
  <c r="AC598" i="6"/>
  <c r="AC597" i="6"/>
  <c r="AC587" i="6"/>
  <c r="AC575" i="6"/>
  <c r="AC572" i="6"/>
  <c r="AC570" i="6"/>
  <c r="AC553" i="6"/>
  <c r="AC552" i="6"/>
  <c r="AC534" i="6"/>
  <c r="AC533" i="6"/>
  <c r="AC523" i="6"/>
  <c r="AC511" i="6"/>
  <c r="AC508" i="6"/>
  <c r="AC506" i="6"/>
  <c r="AC499" i="6"/>
  <c r="AC498" i="6"/>
  <c r="AC441" i="6"/>
  <c r="AC350" i="6"/>
  <c r="AC568" i="6"/>
  <c r="AC550" i="6"/>
  <c r="AC549" i="6"/>
  <c r="AC539" i="6"/>
  <c r="AC527" i="6"/>
  <c r="AC524" i="6"/>
  <c r="AC522" i="6"/>
  <c r="AC505" i="6"/>
  <c r="AC504" i="6"/>
  <c r="AC493" i="6"/>
  <c r="AC488" i="6"/>
  <c r="AC487" i="6"/>
  <c r="AC469" i="6"/>
  <c r="AC425" i="6"/>
  <c r="AC356" i="6"/>
  <c r="AC590" i="6"/>
  <c r="AC589" i="6"/>
  <c r="AC579" i="6"/>
  <c r="AC567" i="6"/>
  <c r="AC564" i="6"/>
  <c r="AC562" i="6"/>
  <c r="AC545" i="6"/>
  <c r="AC544" i="6"/>
  <c r="AC526" i="6"/>
  <c r="AC525" i="6"/>
  <c r="AC515" i="6"/>
  <c r="AC492" i="6"/>
  <c r="AC491" i="6"/>
  <c r="AC490" i="6"/>
  <c r="AC489" i="6"/>
  <c r="AC464" i="6"/>
  <c r="AC462" i="6"/>
  <c r="AC417" i="6"/>
  <c r="AC280" i="6"/>
  <c r="AC585" i="6"/>
  <c r="AC584" i="6"/>
  <c r="AC566" i="6"/>
  <c r="AC565" i="6"/>
  <c r="AC555" i="6"/>
  <c r="AC543" i="6"/>
  <c r="AC540" i="6"/>
  <c r="AC538" i="6"/>
  <c r="AC521" i="6"/>
  <c r="AC520" i="6"/>
  <c r="AC503" i="6"/>
  <c r="AC486" i="6"/>
  <c r="AC481" i="6"/>
  <c r="AC480" i="6"/>
  <c r="AC467" i="6"/>
  <c r="AC461" i="6"/>
  <c r="AC409" i="6"/>
  <c r="AC365" i="6"/>
  <c r="AC353" i="6"/>
  <c r="AC346" i="6"/>
  <c r="AC338" i="6"/>
  <c r="AC583" i="6"/>
  <c r="AC580" i="6"/>
  <c r="AC578" i="6"/>
  <c r="AC561" i="6"/>
  <c r="AC560" i="6"/>
  <c r="AC542" i="6"/>
  <c r="AC541" i="6"/>
  <c r="AC531" i="6"/>
  <c r="AC519" i="6"/>
  <c r="AC516" i="6"/>
  <c r="AC514" i="6"/>
  <c r="AC485" i="6"/>
  <c r="AC482" i="6"/>
  <c r="AC478" i="6"/>
  <c r="AC401" i="6"/>
  <c r="AC582" i="6"/>
  <c r="AC581" i="6"/>
  <c r="AC571" i="6"/>
  <c r="AC559" i="6"/>
  <c r="AC556" i="6"/>
  <c r="AC554" i="6"/>
  <c r="AC537" i="6"/>
  <c r="AC536" i="6"/>
  <c r="AC518" i="6"/>
  <c r="AC517" i="6"/>
  <c r="AC507" i="6"/>
  <c r="AC502" i="6"/>
  <c r="AC501" i="6"/>
  <c r="AC484" i="6"/>
  <c r="AC483" i="6"/>
  <c r="AC479" i="6"/>
  <c r="AC457" i="6"/>
  <c r="AC371" i="6"/>
  <c r="AC319" i="6"/>
  <c r="AC477" i="6"/>
  <c r="AC475" i="6"/>
  <c r="AC474" i="6"/>
  <c r="AC473" i="6"/>
  <c r="AC472" i="6"/>
  <c r="AC470" i="6"/>
  <c r="AC465" i="6"/>
  <c r="AC460" i="6"/>
  <c r="AC459" i="6"/>
  <c r="AC458" i="6"/>
  <c r="AC453" i="6"/>
  <c r="AC452" i="6"/>
  <c r="AC451" i="6"/>
  <c r="AC450" i="6"/>
  <c r="AC445" i="6"/>
  <c r="AC444" i="6"/>
  <c r="AC443" i="6"/>
  <c r="AC442" i="6"/>
  <c r="AC437" i="6"/>
  <c r="AC436" i="6"/>
  <c r="AC435" i="6"/>
  <c r="AC434" i="6"/>
  <c r="AC429" i="6"/>
  <c r="AC428" i="6"/>
  <c r="AC427" i="6"/>
  <c r="AC426" i="6"/>
  <c r="AC421" i="6"/>
  <c r="AC420" i="6"/>
  <c r="AC419" i="6"/>
  <c r="AC418" i="6"/>
  <c r="AC413" i="6"/>
  <c r="AC412" i="6"/>
  <c r="AC411" i="6"/>
  <c r="AC410" i="6"/>
  <c r="AC405" i="6"/>
  <c r="AC404" i="6"/>
  <c r="AC403" i="6"/>
  <c r="AC402" i="6"/>
  <c r="AC398" i="6"/>
  <c r="AC390" i="6"/>
  <c r="AC386" i="6"/>
  <c r="AC378" i="6"/>
  <c r="AC343" i="6"/>
  <c r="AC333" i="6"/>
  <c r="AC326" i="6"/>
  <c r="AC191" i="6"/>
  <c r="AC111" i="6"/>
  <c r="AC463" i="6"/>
  <c r="AC456" i="6"/>
  <c r="AC454" i="6"/>
  <c r="AC448" i="6"/>
  <c r="AC446" i="6"/>
  <c r="AC440" i="6"/>
  <c r="AC438" i="6"/>
  <c r="AC432" i="6"/>
  <c r="AC430" i="6"/>
  <c r="AC424" i="6"/>
  <c r="AC422" i="6"/>
  <c r="AC416" i="6"/>
  <c r="AC414" i="6"/>
  <c r="AC408" i="6"/>
  <c r="AC406" i="6"/>
  <c r="AC400" i="6"/>
  <c r="AC399" i="6"/>
  <c r="AC394" i="6"/>
  <c r="AC393" i="6"/>
  <c r="AC392" i="6"/>
  <c r="AC391" i="6"/>
  <c r="AC387" i="6"/>
  <c r="AC382" i="6"/>
  <c r="AC379" i="6"/>
  <c r="AC375" i="6"/>
  <c r="AC367" i="6"/>
  <c r="AC355" i="6"/>
  <c r="AC352" i="6"/>
  <c r="AC345" i="6"/>
  <c r="AC335" i="6"/>
  <c r="AC325" i="6"/>
  <c r="AC455" i="6"/>
  <c r="AC447" i="6"/>
  <c r="AC439" i="6"/>
  <c r="AC431" i="6"/>
  <c r="AC423" i="6"/>
  <c r="AC415" i="6"/>
  <c r="AC407" i="6"/>
  <c r="AC395" i="6"/>
  <c r="AC372" i="6"/>
  <c r="AC363" i="6"/>
  <c r="AC342" i="6"/>
  <c r="AC328" i="6"/>
  <c r="AC396" i="6"/>
  <c r="AC388" i="6"/>
  <c r="AC380" i="6"/>
  <c r="AC376" i="6"/>
  <c r="AC373" i="6"/>
  <c r="AC354" i="6"/>
  <c r="AC349" i="6"/>
  <c r="AC344" i="6"/>
  <c r="AC337" i="6"/>
  <c r="AC310" i="6"/>
  <c r="AC397" i="6"/>
  <c r="AC389" i="6"/>
  <c r="AC377" i="6"/>
  <c r="AC368" i="6"/>
  <c r="AC334" i="6"/>
  <c r="AC384" i="6"/>
  <c r="AC381" i="6"/>
  <c r="AC370" i="6"/>
  <c r="AC366" i="6"/>
  <c r="AC351" i="6"/>
  <c r="AC341" i="6"/>
  <c r="AC336" i="6"/>
  <c r="AC327" i="6"/>
  <c r="AC320" i="6"/>
  <c r="AC291" i="6"/>
  <c r="AC98" i="6"/>
  <c r="AC53" i="6"/>
  <c r="AC369" i="6"/>
  <c r="AC358" i="6"/>
  <c r="AC357" i="6"/>
  <c r="AC313" i="6"/>
  <c r="AC281" i="6"/>
  <c r="AC277" i="6"/>
  <c r="AC270" i="6"/>
  <c r="AC183" i="6"/>
  <c r="AC150" i="6"/>
  <c r="AC330" i="6"/>
  <c r="AC329" i="6"/>
  <c r="AC318" i="6"/>
  <c r="AC317" i="6"/>
  <c r="AC314" i="6"/>
  <c r="AC290" i="6"/>
  <c r="AC284" i="6"/>
  <c r="AC269" i="6"/>
  <c r="AC196" i="6"/>
  <c r="AC188" i="6"/>
  <c r="AC181" i="6"/>
  <c r="AC102" i="6"/>
  <c r="AC383" i="6"/>
  <c r="AC348" i="6"/>
  <c r="AC347" i="6"/>
  <c r="AC340" i="6"/>
  <c r="AC339" i="6"/>
  <c r="AC332" i="6"/>
  <c r="AC331" i="6"/>
  <c r="AC324" i="6"/>
  <c r="AC322" i="6"/>
  <c r="AC321" i="6"/>
  <c r="AC311" i="6"/>
  <c r="AC323" i="6"/>
  <c r="AC316" i="6"/>
  <c r="AC308" i="6"/>
  <c r="AC299" i="6"/>
  <c r="AC289" i="6"/>
  <c r="AC279" i="6"/>
  <c r="AC272" i="6"/>
  <c r="AC94" i="6"/>
  <c r="AC315" i="6"/>
  <c r="AC312" i="6"/>
  <c r="AC292" i="6"/>
  <c r="AC243" i="6"/>
  <c r="AC193" i="6"/>
  <c r="AC362" i="6"/>
  <c r="AC361" i="6"/>
  <c r="AC360" i="6"/>
  <c r="AC359" i="6"/>
  <c r="AC309" i="6"/>
  <c r="AC282" i="6"/>
  <c r="AC278" i="6"/>
  <c r="AC271" i="6"/>
  <c r="AC235" i="6"/>
  <c r="AC228" i="6"/>
  <c r="AC209" i="6"/>
  <c r="AC306" i="6"/>
  <c r="AC305" i="6"/>
  <c r="AC296" i="6"/>
  <c r="AC295" i="6"/>
  <c r="AC294" i="6"/>
  <c r="AC293" i="6"/>
  <c r="AC249" i="6"/>
  <c r="AC248" i="6"/>
  <c r="AC224" i="6"/>
  <c r="AC186" i="6"/>
  <c r="AC184" i="6"/>
  <c r="AC90" i="6"/>
  <c r="AC307" i="6"/>
  <c r="AC300" i="6"/>
  <c r="AC298" i="6"/>
  <c r="AC297" i="6"/>
  <c r="AC288" i="6"/>
  <c r="AC287" i="6"/>
  <c r="AC286" i="6"/>
  <c r="AC285" i="6"/>
  <c r="AC283" i="6"/>
  <c r="AC276" i="6"/>
  <c r="AC274" i="6"/>
  <c r="AC273" i="6"/>
  <c r="AC264" i="6"/>
  <c r="AC263" i="6"/>
  <c r="AC262" i="6"/>
  <c r="AC261" i="6"/>
  <c r="AC244" i="6"/>
  <c r="AC242" i="6"/>
  <c r="AC236" i="6"/>
  <c r="AC234" i="6"/>
  <c r="AC221" i="6"/>
  <c r="AC211" i="6"/>
  <c r="AC185" i="6"/>
  <c r="AC149" i="6"/>
  <c r="AC137" i="6"/>
  <c r="AC114" i="6"/>
  <c r="AC76" i="6"/>
  <c r="AC275" i="6"/>
  <c r="AC268" i="6"/>
  <c r="AC266" i="6"/>
  <c r="AC265" i="6"/>
  <c r="AC256" i="6"/>
  <c r="AC255" i="6"/>
  <c r="AC254" i="6"/>
  <c r="AC253" i="6"/>
  <c r="AC245" i="6"/>
  <c r="AC239" i="6"/>
  <c r="AC238" i="6"/>
  <c r="AC237" i="6"/>
  <c r="AC229" i="6"/>
  <c r="AC195" i="6"/>
  <c r="AC187" i="6"/>
  <c r="AC25" i="6"/>
  <c r="AC267" i="6"/>
  <c r="AC260" i="6"/>
  <c r="AC258" i="6"/>
  <c r="AC257" i="6"/>
  <c r="AC252" i="6"/>
  <c r="AC247" i="6"/>
  <c r="AC246" i="6"/>
  <c r="AC241" i="6"/>
  <c r="AC240" i="6"/>
  <c r="AC233" i="6"/>
  <c r="AC230" i="6"/>
  <c r="AC210" i="6"/>
  <c r="AC208" i="6"/>
  <c r="AC182" i="6"/>
  <c r="AC144" i="6"/>
  <c r="AC143" i="6"/>
  <c r="AC123" i="6"/>
  <c r="AC108" i="6"/>
  <c r="AC92" i="6"/>
  <c r="AC304" i="6"/>
  <c r="AC303" i="6"/>
  <c r="AC302" i="6"/>
  <c r="AC301" i="6"/>
  <c r="AC259" i="6"/>
  <c r="AC251" i="6"/>
  <c r="AC250" i="6"/>
  <c r="AC232" i="6"/>
  <c r="AC231" i="6"/>
  <c r="AC222" i="6"/>
  <c r="AC205" i="6"/>
  <c r="AC194" i="6"/>
  <c r="AC192" i="6"/>
  <c r="AC79" i="6"/>
  <c r="AC142" i="6"/>
  <c r="AC141" i="6"/>
  <c r="AC140" i="6"/>
  <c r="AC139" i="6"/>
  <c r="AC135" i="6"/>
  <c r="AC132" i="6"/>
  <c r="AC128" i="6"/>
  <c r="AC113" i="6"/>
  <c r="AC107" i="6"/>
  <c r="AC100" i="6"/>
  <c r="AC93" i="6"/>
  <c r="AC47" i="6"/>
  <c r="AC12" i="6"/>
  <c r="AC207" i="6"/>
  <c r="AC190" i="6"/>
  <c r="AC189" i="6"/>
  <c r="AC138" i="6"/>
  <c r="AC136" i="6"/>
  <c r="AC126" i="6"/>
  <c r="AC119" i="6"/>
  <c r="AC88" i="6"/>
  <c r="AC77" i="6"/>
  <c r="AC219" i="6"/>
  <c r="AC218" i="6"/>
  <c r="AC212" i="6"/>
  <c r="AC198" i="6"/>
  <c r="AC197" i="6"/>
  <c r="AC158" i="6"/>
  <c r="AC157" i="6"/>
  <c r="AC156" i="6"/>
  <c r="AC155" i="6"/>
  <c r="AC154" i="6"/>
  <c r="AC153" i="6"/>
  <c r="AC152" i="6"/>
  <c r="AC151" i="6"/>
  <c r="AC148" i="6"/>
  <c r="AC147" i="6"/>
  <c r="AC146" i="6"/>
  <c r="AC145" i="6"/>
  <c r="AC130" i="6"/>
  <c r="AC120" i="6"/>
  <c r="AC117" i="6"/>
  <c r="AC23" i="6"/>
  <c r="AC227" i="6"/>
  <c r="AC226" i="6"/>
  <c r="AC220" i="6"/>
  <c r="AC214" i="6"/>
  <c r="AC213" i="6"/>
  <c r="AC202" i="6"/>
  <c r="AC201" i="6"/>
  <c r="AC200" i="6"/>
  <c r="AC199" i="6"/>
  <c r="AC164" i="6"/>
  <c r="AC163" i="6"/>
  <c r="AC162" i="6"/>
  <c r="AC161" i="6"/>
  <c r="AC160" i="6"/>
  <c r="AC159" i="6"/>
  <c r="AC127" i="6"/>
  <c r="AC124" i="6"/>
  <c r="AC118" i="6"/>
  <c r="AC115" i="6"/>
  <c r="AC109" i="6"/>
  <c r="AC106" i="6"/>
  <c r="AC95" i="6"/>
  <c r="AC78" i="6"/>
  <c r="AC75" i="6"/>
  <c r="AC217" i="6"/>
  <c r="AC215" i="6"/>
  <c r="AC203" i="6"/>
  <c r="AC172" i="6"/>
  <c r="AC171" i="6"/>
  <c r="AC170" i="6"/>
  <c r="AC169" i="6"/>
  <c r="AC168" i="6"/>
  <c r="AC167" i="6"/>
  <c r="AC166" i="6"/>
  <c r="AC165" i="6"/>
  <c r="AC134" i="6"/>
  <c r="AC133" i="6"/>
  <c r="AC131" i="6"/>
  <c r="AC99" i="6"/>
  <c r="AC74" i="6"/>
  <c r="AC49" i="6"/>
  <c r="AC32" i="6"/>
  <c r="AC13" i="6"/>
  <c r="AC225" i="6"/>
  <c r="AC223" i="6"/>
  <c r="AC216" i="6"/>
  <c r="AC204" i="6"/>
  <c r="AC180" i="6"/>
  <c r="AC179" i="6"/>
  <c r="AC178" i="6"/>
  <c r="AC177" i="6"/>
  <c r="AC176" i="6"/>
  <c r="AC175" i="6"/>
  <c r="AC174" i="6"/>
  <c r="AC173" i="6"/>
  <c r="AC116" i="6"/>
  <c r="AC103" i="6"/>
  <c r="AC96" i="6"/>
  <c r="AC91" i="6"/>
  <c r="AC125" i="6"/>
  <c r="AC122" i="6"/>
  <c r="AC121" i="6"/>
  <c r="AC101" i="6"/>
  <c r="AC97" i="6"/>
  <c r="AC72" i="6"/>
  <c r="AC52" i="6"/>
  <c r="AC51" i="6"/>
  <c r="AC50" i="6"/>
  <c r="AC48" i="6"/>
  <c r="AC46" i="6"/>
  <c r="AC45" i="6"/>
  <c r="AC40" i="6"/>
  <c r="AC31" i="6"/>
  <c r="AC22" i="6"/>
  <c r="AC21" i="6"/>
  <c r="AC20" i="6"/>
  <c r="AC19" i="6"/>
  <c r="AC18" i="6"/>
  <c r="AC14" i="6"/>
  <c r="AC87" i="6"/>
  <c r="AC86" i="6"/>
  <c r="AC71" i="6"/>
  <c r="AC70" i="6"/>
  <c r="AC65" i="6"/>
  <c r="AC44" i="6"/>
  <c r="AC35" i="6"/>
  <c r="AC30" i="6"/>
  <c r="AC17" i="6"/>
  <c r="AC16" i="6"/>
  <c r="AC15" i="6"/>
  <c r="AC81" i="6"/>
  <c r="AC69" i="6"/>
  <c r="AC68" i="6"/>
  <c r="AC67" i="6"/>
  <c r="AC66" i="6"/>
  <c r="AC64" i="6"/>
  <c r="AC43" i="6"/>
  <c r="AC39" i="6"/>
  <c r="AC29" i="6"/>
  <c r="AC112" i="6"/>
  <c r="AC110" i="6"/>
  <c r="AC105" i="6"/>
  <c r="AC85" i="6"/>
  <c r="AC84" i="6"/>
  <c r="AC83" i="6"/>
  <c r="AC82" i="6"/>
  <c r="AC63" i="6"/>
  <c r="AC62" i="6"/>
  <c r="AC38" i="6"/>
  <c r="AC34" i="6"/>
  <c r="AC28" i="6"/>
  <c r="AC80" i="6"/>
  <c r="AC61" i="6"/>
  <c r="AC60" i="6"/>
  <c r="AC42" i="6"/>
  <c r="AC129" i="6"/>
  <c r="AC104" i="6"/>
  <c r="AC89" i="6"/>
  <c r="AC59" i="6"/>
  <c r="AC58" i="6"/>
  <c r="AC37" i="6"/>
  <c r="AC27" i="6"/>
  <c r="AC10" i="6"/>
  <c r="AC8" i="6"/>
  <c r="AC73" i="6"/>
  <c r="AC57" i="6"/>
  <c r="AC56" i="6"/>
  <c r="AC55" i="6"/>
  <c r="AC54" i="6"/>
  <c r="AC41" i="6"/>
  <c r="AC36" i="6"/>
  <c r="AC33" i="6"/>
  <c r="AC26" i="6"/>
  <c r="AC24" i="6"/>
  <c r="AC11" i="6"/>
  <c r="AC9" i="6"/>
  <c r="Y1279" i="6"/>
  <c r="Y1278" i="6"/>
  <c r="Y1277" i="6"/>
  <c r="Y1276" i="6"/>
  <c r="Y1268" i="6"/>
  <c r="Y1257" i="6"/>
  <c r="Y1250" i="6"/>
  <c r="Y1247" i="6"/>
  <c r="Y1242" i="6"/>
  <c r="Y1217" i="6"/>
  <c r="Y1181" i="6"/>
  <c r="Y1149" i="6"/>
  <c r="Y1145" i="6"/>
  <c r="Y1128" i="6"/>
  <c r="Y1072" i="6"/>
  <c r="Y1067" i="6"/>
  <c r="Y1282" i="6"/>
  <c r="Y1281" i="6"/>
  <c r="Y1280" i="6"/>
  <c r="Y1265" i="6"/>
  <c r="Y1236" i="6"/>
  <c r="Y1234" i="6"/>
  <c r="Y1226" i="6"/>
  <c r="Y1193" i="6"/>
  <c r="Y1183" i="6"/>
  <c r="Y1171" i="6"/>
  <c r="Y1168" i="6"/>
  <c r="Y1121" i="6"/>
  <c r="Y1017" i="6"/>
  <c r="Y927" i="6"/>
  <c r="Y855" i="6"/>
  <c r="Y1269" i="6"/>
  <c r="Y1258" i="6"/>
  <c r="Y1245" i="6"/>
  <c r="Y1230" i="6"/>
  <c r="Y1228" i="6"/>
  <c r="Y1186" i="6"/>
  <c r="Y1173" i="6"/>
  <c r="Y1166" i="6"/>
  <c r="Y1071" i="6"/>
  <c r="Y997" i="6"/>
  <c r="Y874" i="6"/>
  <c r="Y1266" i="6"/>
  <c r="Y1251" i="6"/>
  <c r="Y1243" i="6"/>
  <c r="Y1232" i="6"/>
  <c r="Y1151" i="6"/>
  <c r="Y1127" i="6"/>
  <c r="Y1120" i="6"/>
  <c r="Y1270" i="6"/>
  <c r="Y1259" i="6"/>
  <c r="Y1248" i="6"/>
  <c r="Y1240" i="6"/>
  <c r="Y1237" i="6"/>
  <c r="Y1147" i="6"/>
  <c r="Y1144" i="6"/>
  <c r="Y1130" i="6"/>
  <c r="Y1061" i="6"/>
  <c r="Y1271" i="6"/>
  <c r="Y1267" i="6"/>
  <c r="Y1246" i="6"/>
  <c r="Y1225" i="6"/>
  <c r="Y1188" i="6"/>
  <c r="Y1175" i="6"/>
  <c r="Y1110" i="6"/>
  <c r="Y1256" i="6"/>
  <c r="Y1249" i="6"/>
  <c r="Y1241" i="6"/>
  <c r="Y1238" i="6"/>
  <c r="Y1233" i="6"/>
  <c r="Y1229" i="6"/>
  <c r="Y1218" i="6"/>
  <c r="Y1119" i="6"/>
  <c r="Y1109" i="6"/>
  <c r="Y931" i="6"/>
  <c r="Y1275" i="6"/>
  <c r="Y1274" i="6"/>
  <c r="Y1273" i="6"/>
  <c r="Y1272" i="6"/>
  <c r="Y1264" i="6"/>
  <c r="Y1244" i="6"/>
  <c r="Y1158" i="6"/>
  <c r="Y1156" i="6"/>
  <c r="Y1073" i="6"/>
  <c r="Y1068" i="6"/>
  <c r="Y1000" i="6"/>
  <c r="Y1263" i="6"/>
  <c r="Y1262" i="6"/>
  <c r="Y1261" i="6"/>
  <c r="Y1260" i="6"/>
  <c r="Y1207" i="6"/>
  <c r="Y1203" i="6"/>
  <c r="Y1199" i="6"/>
  <c r="Y1170" i="6"/>
  <c r="Y1169" i="6"/>
  <c r="Y1124" i="6"/>
  <c r="Y1122" i="6"/>
  <c r="Y1116" i="6"/>
  <c r="Y1115" i="6"/>
  <c r="Y1097" i="6"/>
  <c r="Y1096" i="6"/>
  <c r="Y1095" i="6"/>
  <c r="Y1092" i="6"/>
  <c r="Y1091" i="6"/>
  <c r="Y1074" i="6"/>
  <c r="Y1070" i="6"/>
  <c r="Y1069" i="6"/>
  <c r="Y1060" i="6"/>
  <c r="Y1047" i="6"/>
  <c r="Y1043" i="6"/>
  <c r="Y996" i="6"/>
  <c r="Y983" i="6"/>
  <c r="Y979" i="6"/>
  <c r="Y876" i="6"/>
  <c r="Y867" i="6"/>
  <c r="Y1223" i="6"/>
  <c r="Y1222" i="6"/>
  <c r="Y1221" i="6"/>
  <c r="Y1220" i="6"/>
  <c r="Y1211" i="6"/>
  <c r="Y1208" i="6"/>
  <c r="Y1206" i="6"/>
  <c r="Y1204" i="6"/>
  <c r="Y1202" i="6"/>
  <c r="Y1200" i="6"/>
  <c r="Y1198" i="6"/>
  <c r="Y1195" i="6"/>
  <c r="Y1164" i="6"/>
  <c r="Y1159" i="6"/>
  <c r="Y1157" i="6"/>
  <c r="Y1137" i="6"/>
  <c r="Y1136" i="6"/>
  <c r="Y1132" i="6"/>
  <c r="Y1131" i="6"/>
  <c r="Y1126" i="6"/>
  <c r="Y1125" i="6"/>
  <c r="Y1123" i="6"/>
  <c r="Y1118" i="6"/>
  <c r="Y1117" i="6"/>
  <c r="Y1098" i="6"/>
  <c r="Y1094" i="6"/>
  <c r="Y1093" i="6"/>
  <c r="Y1063" i="6"/>
  <c r="Y1033" i="6"/>
  <c r="Y1016" i="6"/>
  <c r="Y1013" i="6"/>
  <c r="Y969" i="6"/>
  <c r="Y926" i="6"/>
  <c r="Y923" i="6"/>
  <c r="Y920" i="6"/>
  <c r="Y873" i="6"/>
  <c r="Y863" i="6"/>
  <c r="Y854" i="6"/>
  <c r="Y1239" i="6"/>
  <c r="Y1235" i="6"/>
  <c r="Y1231" i="6"/>
  <c r="Y1227" i="6"/>
  <c r="Y1224" i="6"/>
  <c r="Y1215" i="6"/>
  <c r="Y1212" i="6"/>
  <c r="Y1210" i="6"/>
  <c r="Y1209" i="6"/>
  <c r="Y1205" i="6"/>
  <c r="Y1201" i="6"/>
  <c r="Y1196" i="6"/>
  <c r="Y1194" i="6"/>
  <c r="Y1191" i="6"/>
  <c r="Y1174" i="6"/>
  <c r="Y1163" i="6"/>
  <c r="Y1160" i="6"/>
  <c r="Y1150" i="6"/>
  <c r="Y1143" i="6"/>
  <c r="Y1138" i="6"/>
  <c r="Y1135" i="6"/>
  <c r="Y1133" i="6"/>
  <c r="Y1081" i="6"/>
  <c r="Y1080" i="6"/>
  <c r="Y1079" i="6"/>
  <c r="Y1076" i="6"/>
  <c r="Y1075" i="6"/>
  <c r="Y1059" i="6"/>
  <c r="Y1012" i="6"/>
  <c r="Y999" i="6"/>
  <c r="Y995" i="6"/>
  <c r="Y945" i="6"/>
  <c r="Y875" i="6"/>
  <c r="Y1219" i="6"/>
  <c r="Y1216" i="6"/>
  <c r="Y1214" i="6"/>
  <c r="Y1213" i="6"/>
  <c r="Y1197" i="6"/>
  <c r="Y1192" i="6"/>
  <c r="Y1190" i="6"/>
  <c r="Y1187" i="6"/>
  <c r="Y1162" i="6"/>
  <c r="Y1161" i="6"/>
  <c r="Y1146" i="6"/>
  <c r="Y1140" i="6"/>
  <c r="Y1139" i="6"/>
  <c r="Y1134" i="6"/>
  <c r="Y1105" i="6"/>
  <c r="Y1104" i="6"/>
  <c r="Y1103" i="6"/>
  <c r="Y1100" i="6"/>
  <c r="Y1099" i="6"/>
  <c r="Y1082" i="6"/>
  <c r="Y1078" i="6"/>
  <c r="Y1077" i="6"/>
  <c r="Y1049" i="6"/>
  <c r="Y1032" i="6"/>
  <c r="Y1029" i="6"/>
  <c r="Y985" i="6"/>
  <c r="Y968" i="6"/>
  <c r="Y965" i="6"/>
  <c r="Y929" i="6"/>
  <c r="Y862" i="6"/>
  <c r="Y787" i="6"/>
  <c r="Y1106" i="6"/>
  <c r="Y1102" i="6"/>
  <c r="Y1101" i="6"/>
  <c r="Y1065" i="6"/>
  <c r="Y1064" i="6"/>
  <c r="Y1028" i="6"/>
  <c r="Y1015" i="6"/>
  <c r="Y1011" i="6"/>
  <c r="Y964" i="6"/>
  <c r="Y948" i="6"/>
  <c r="Y944" i="6"/>
  <c r="Y922" i="6"/>
  <c r="Y882" i="6"/>
  <c r="Y856" i="6"/>
  <c r="Y853" i="6"/>
  <c r="Y810" i="6"/>
  <c r="Y1189" i="6"/>
  <c r="Y1184" i="6"/>
  <c r="Y1182" i="6"/>
  <c r="Y1179" i="6"/>
  <c r="Y1176" i="6"/>
  <c r="Y1155" i="6"/>
  <c r="Y1152" i="6"/>
  <c r="Y1148" i="6"/>
  <c r="Y1142" i="6"/>
  <c r="Y1141" i="6"/>
  <c r="Y1113" i="6"/>
  <c r="Y1089" i="6"/>
  <c r="Y1088" i="6"/>
  <c r="Y1087" i="6"/>
  <c r="Y1084" i="6"/>
  <c r="Y1083" i="6"/>
  <c r="Y1066" i="6"/>
  <c r="Y1048" i="6"/>
  <c r="Y1045" i="6"/>
  <c r="Y1001" i="6"/>
  <c r="Y984" i="6"/>
  <c r="Y981" i="6"/>
  <c r="Y932" i="6"/>
  <c r="Y928" i="6"/>
  <c r="Y1255" i="6"/>
  <c r="Y1254" i="6"/>
  <c r="Y1253" i="6"/>
  <c r="Y1252" i="6"/>
  <c r="Y1185" i="6"/>
  <c r="Y1180" i="6"/>
  <c r="Y1178" i="6"/>
  <c r="Y1177" i="6"/>
  <c r="Y1172" i="6"/>
  <c r="Y1167" i="6"/>
  <c r="Y1165" i="6"/>
  <c r="Y1154" i="6"/>
  <c r="Y1153" i="6"/>
  <c r="Y1129" i="6"/>
  <c r="Y1114" i="6"/>
  <c r="Y1112" i="6"/>
  <c r="Y1111" i="6"/>
  <c r="Y1108" i="6"/>
  <c r="Y1107" i="6"/>
  <c r="Y1090" i="6"/>
  <c r="Y1086" i="6"/>
  <c r="Y1085" i="6"/>
  <c r="Y1044" i="6"/>
  <c r="Y1031" i="6"/>
  <c r="Y1027" i="6"/>
  <c r="Y980" i="6"/>
  <c r="Y967" i="6"/>
  <c r="Y963" i="6"/>
  <c r="Y947" i="6"/>
  <c r="Y925" i="6"/>
  <c r="Y881" i="6"/>
  <c r="Y868" i="6"/>
  <c r="Y864" i="6"/>
  <c r="Y861" i="6"/>
  <c r="Y723" i="6"/>
  <c r="Y650" i="6"/>
  <c r="Y567" i="6"/>
  <c r="Y439" i="6"/>
  <c r="Y741" i="6"/>
  <c r="Y699" i="6"/>
  <c r="Y1062" i="6"/>
  <c r="Y1050" i="6"/>
  <c r="Y1046" i="6"/>
  <c r="Y1034" i="6"/>
  <c r="Y1030" i="6"/>
  <c r="Y1018" i="6"/>
  <c r="Y1014" i="6"/>
  <c r="Y1002" i="6"/>
  <c r="Y998" i="6"/>
  <c r="Y986" i="6"/>
  <c r="Y982" i="6"/>
  <c r="Y970" i="6"/>
  <c r="Y966" i="6"/>
  <c r="Y949" i="6"/>
  <c r="Y933" i="6"/>
  <c r="Y924" i="6"/>
  <c r="Y921" i="6"/>
  <c r="Y919" i="6"/>
  <c r="Y910" i="6"/>
  <c r="Y909" i="6"/>
  <c r="Y866" i="6"/>
  <c r="Y865" i="6"/>
  <c r="Y860" i="6"/>
  <c r="Y859" i="6"/>
  <c r="Y848" i="6"/>
  <c r="Y847" i="6"/>
  <c r="Y846" i="6"/>
  <c r="Y845" i="6"/>
  <c r="Y831" i="6"/>
  <c r="Y808" i="6"/>
  <c r="Y801" i="6"/>
  <c r="Y759" i="6"/>
  <c r="Y692" i="6"/>
  <c r="Y954" i="6"/>
  <c r="Y951" i="6"/>
  <c r="Y950" i="6"/>
  <c r="Y938" i="6"/>
  <c r="Y935" i="6"/>
  <c r="Y934" i="6"/>
  <c r="Y918" i="6"/>
  <c r="Y912" i="6"/>
  <c r="Y911" i="6"/>
  <c r="Y904" i="6"/>
  <c r="Y903" i="6"/>
  <c r="Y902" i="6"/>
  <c r="Y901" i="6"/>
  <c r="Y858" i="6"/>
  <c r="Y857" i="6"/>
  <c r="Y852" i="6"/>
  <c r="Y851" i="6"/>
  <c r="Y840" i="6"/>
  <c r="Y839" i="6"/>
  <c r="Y838" i="6"/>
  <c r="Y837" i="6"/>
  <c r="Y812" i="6"/>
  <c r="Y795" i="6"/>
  <c r="Y785" i="6"/>
  <c r="Y770" i="6"/>
  <c r="Y746" i="6"/>
  <c r="Y722" i="6"/>
  <c r="Y717" i="6"/>
  <c r="Y653" i="6"/>
  <c r="Y1052" i="6"/>
  <c r="Y1051" i="6"/>
  <c r="Y1036" i="6"/>
  <c r="Y1035" i="6"/>
  <c r="Y1020" i="6"/>
  <c r="Y1019" i="6"/>
  <c r="Y1004" i="6"/>
  <c r="Y1003" i="6"/>
  <c r="Y988" i="6"/>
  <c r="Y987" i="6"/>
  <c r="Y972" i="6"/>
  <c r="Y971" i="6"/>
  <c r="Y953" i="6"/>
  <c r="Y952" i="6"/>
  <c r="Y937" i="6"/>
  <c r="Y936" i="6"/>
  <c r="Y917" i="6"/>
  <c r="Y896" i="6"/>
  <c r="Y895" i="6"/>
  <c r="Y894" i="6"/>
  <c r="Y893" i="6"/>
  <c r="Y850" i="6"/>
  <c r="Y849" i="6"/>
  <c r="Y844" i="6"/>
  <c r="Y843" i="6"/>
  <c r="Y811" i="6"/>
  <c r="Y743" i="6"/>
  <c r="Y721" i="6"/>
  <c r="Y701" i="6"/>
  <c r="Y689" i="6"/>
  <c r="Y688" i="6"/>
  <c r="Y609" i="6"/>
  <c r="Y561" i="6"/>
  <c r="Y490" i="6"/>
  <c r="Y1057" i="6"/>
  <c r="Y1056" i="6"/>
  <c r="Y1055" i="6"/>
  <c r="Y1053" i="6"/>
  <c r="Y1041" i="6"/>
  <c r="Y1040" i="6"/>
  <c r="Y1039" i="6"/>
  <c r="Y1037" i="6"/>
  <c r="Y1025" i="6"/>
  <c r="Y1024" i="6"/>
  <c r="Y1023" i="6"/>
  <c r="Y1021" i="6"/>
  <c r="Y1009" i="6"/>
  <c r="Y1008" i="6"/>
  <c r="Y1007" i="6"/>
  <c r="Y1005" i="6"/>
  <c r="Y993" i="6"/>
  <c r="Y992" i="6"/>
  <c r="Y991" i="6"/>
  <c r="Y989" i="6"/>
  <c r="Y977" i="6"/>
  <c r="Y976" i="6"/>
  <c r="Y975" i="6"/>
  <c r="Y973" i="6"/>
  <c r="Y956" i="6"/>
  <c r="Y955" i="6"/>
  <c r="Y940" i="6"/>
  <c r="Y939" i="6"/>
  <c r="Y915" i="6"/>
  <c r="Y914" i="6"/>
  <c r="Y913" i="6"/>
  <c r="Y908" i="6"/>
  <c r="Y907" i="6"/>
  <c r="Y906" i="6"/>
  <c r="Y905" i="6"/>
  <c r="Y900" i="6"/>
  <c r="Y899" i="6"/>
  <c r="Y888" i="6"/>
  <c r="Y887" i="6"/>
  <c r="Y886" i="6"/>
  <c r="Y885" i="6"/>
  <c r="Y842" i="6"/>
  <c r="Y841" i="6"/>
  <c r="Y830" i="6"/>
  <c r="Y794" i="6"/>
  <c r="Y779" i="6"/>
  <c r="Y679" i="6"/>
  <c r="Y541" i="6"/>
  <c r="Y1058" i="6"/>
  <c r="Y1054" i="6"/>
  <c r="Y1042" i="6"/>
  <c r="Y1038" i="6"/>
  <c r="Y1026" i="6"/>
  <c r="Y1022" i="6"/>
  <c r="Y1010" i="6"/>
  <c r="Y1006" i="6"/>
  <c r="Y994" i="6"/>
  <c r="Y990" i="6"/>
  <c r="Y978" i="6"/>
  <c r="Y974" i="6"/>
  <c r="Y962" i="6"/>
  <c r="Y961" i="6"/>
  <c r="Y960" i="6"/>
  <c r="Y959" i="6"/>
  <c r="Y957" i="6"/>
  <c r="Y941" i="6"/>
  <c r="Y916" i="6"/>
  <c r="Y898" i="6"/>
  <c r="Y897" i="6"/>
  <c r="Y892" i="6"/>
  <c r="Y891" i="6"/>
  <c r="Y880" i="6"/>
  <c r="Y879" i="6"/>
  <c r="Y878" i="6"/>
  <c r="Y877" i="6"/>
  <c r="Y813" i="6"/>
  <c r="Y719" i="6"/>
  <c r="Y706" i="6"/>
  <c r="Y672" i="6"/>
  <c r="Y612" i="6"/>
  <c r="Y958" i="6"/>
  <c r="Y946" i="6"/>
  <c r="Y943" i="6"/>
  <c r="Y942" i="6"/>
  <c r="Y930" i="6"/>
  <c r="Y890" i="6"/>
  <c r="Y889" i="6"/>
  <c r="Y884" i="6"/>
  <c r="Y883" i="6"/>
  <c r="Y872" i="6"/>
  <c r="Y871" i="6"/>
  <c r="Y870" i="6"/>
  <c r="Y869" i="6"/>
  <c r="Y782" i="6"/>
  <c r="Y761" i="6"/>
  <c r="Y832" i="6"/>
  <c r="Y829" i="6"/>
  <c r="Y823" i="6"/>
  <c r="Y822" i="6"/>
  <c r="Y803" i="6"/>
  <c r="Y802" i="6"/>
  <c r="Y799" i="6"/>
  <c r="Y791" i="6"/>
  <c r="Y745" i="6"/>
  <c r="Y739" i="6"/>
  <c r="Y685" i="6"/>
  <c r="Y678" i="6"/>
  <c r="Y646" i="6"/>
  <c r="Y643" i="6"/>
  <c r="Y634" i="6"/>
  <c r="Y489" i="6"/>
  <c r="Y836" i="6"/>
  <c r="Y835" i="6"/>
  <c r="Y824" i="6"/>
  <c r="Y821" i="6"/>
  <c r="Y816" i="6"/>
  <c r="Y805" i="6"/>
  <c r="Y796" i="6"/>
  <c r="Y764" i="6"/>
  <c r="Y760" i="6"/>
  <c r="Y742" i="6"/>
  <c r="Y720" i="6"/>
  <c r="Y718" i="6"/>
  <c r="Y695" i="6"/>
  <c r="Y664" i="6"/>
  <c r="Y637" i="6"/>
  <c r="Y614" i="6"/>
  <c r="Y834" i="6"/>
  <c r="Y833" i="6"/>
  <c r="Y828" i="6"/>
  <c r="Y827" i="6"/>
  <c r="Y806" i="6"/>
  <c r="Y804" i="6"/>
  <c r="Y792" i="6"/>
  <c r="Y783" i="6"/>
  <c r="Y780" i="6"/>
  <c r="Y758" i="6"/>
  <c r="Y736" i="6"/>
  <c r="Y693" i="6"/>
  <c r="Y691" i="6"/>
  <c r="Y652" i="6"/>
  <c r="Y605" i="6"/>
  <c r="Y589" i="6"/>
  <c r="Y514" i="6"/>
  <c r="Y826" i="6"/>
  <c r="Y825" i="6"/>
  <c r="Y820" i="6"/>
  <c r="Y819" i="6"/>
  <c r="Y797" i="6"/>
  <c r="Y789" i="6"/>
  <c r="Y784" i="6"/>
  <c r="Y765" i="6"/>
  <c r="Y724" i="6"/>
  <c r="Y700" i="6"/>
  <c r="Y645" i="6"/>
  <c r="Y642" i="6"/>
  <c r="Y610" i="6"/>
  <c r="Y818" i="6"/>
  <c r="Y817" i="6"/>
  <c r="Y809" i="6"/>
  <c r="Y807" i="6"/>
  <c r="Y800" i="6"/>
  <c r="Y793" i="6"/>
  <c r="Y781" i="6"/>
  <c r="Y776" i="6"/>
  <c r="Y740" i="6"/>
  <c r="Y698" i="6"/>
  <c r="Y694" i="6"/>
  <c r="Y638" i="6"/>
  <c r="Y630" i="6"/>
  <c r="Y613" i="6"/>
  <c r="Y798" i="6"/>
  <c r="Y790" i="6"/>
  <c r="Y763" i="6"/>
  <c r="Y697" i="6"/>
  <c r="Y687" i="6"/>
  <c r="Y686" i="6"/>
  <c r="Y680" i="6"/>
  <c r="Y651" i="6"/>
  <c r="Y644" i="6"/>
  <c r="Y635" i="6"/>
  <c r="Y625" i="6"/>
  <c r="Y624" i="6"/>
  <c r="Y608" i="6"/>
  <c r="Y606" i="6"/>
  <c r="Y600" i="6"/>
  <c r="Y595" i="6"/>
  <c r="Y582" i="6"/>
  <c r="Y564" i="6"/>
  <c r="Y788" i="6"/>
  <c r="Y786" i="6"/>
  <c r="Y762" i="6"/>
  <c r="Y757" i="6"/>
  <c r="Y737" i="6"/>
  <c r="Y735" i="6"/>
  <c r="Y734" i="6"/>
  <c r="Y716" i="6"/>
  <c r="Y715" i="6"/>
  <c r="Y712" i="6"/>
  <c r="Y690" i="6"/>
  <c r="Y684" i="6"/>
  <c r="Y683" i="6"/>
  <c r="Y681" i="6"/>
  <c r="Y677" i="6"/>
  <c r="Y671" i="6"/>
  <c r="Y670" i="6"/>
  <c r="Y663" i="6"/>
  <c r="Y662" i="6"/>
  <c r="Y636" i="6"/>
  <c r="Y623" i="6"/>
  <c r="Y619" i="6"/>
  <c r="Y592" i="6"/>
  <c r="Y545" i="6"/>
  <c r="Y492" i="6"/>
  <c r="Y423" i="6"/>
  <c r="Y756" i="6"/>
  <c r="Y755" i="6"/>
  <c r="Y752" i="6"/>
  <c r="Y738" i="6"/>
  <c r="Y733" i="6"/>
  <c r="Y713" i="6"/>
  <c r="Y711" i="6"/>
  <c r="Y710" i="6"/>
  <c r="Y682" i="6"/>
  <c r="Y676" i="6"/>
  <c r="Y675" i="6"/>
  <c r="Y673" i="6"/>
  <c r="Y669" i="6"/>
  <c r="Y665" i="6"/>
  <c r="Y661" i="6"/>
  <c r="Y659" i="6"/>
  <c r="Y658" i="6"/>
  <c r="Y656" i="6"/>
  <c r="Y633" i="6"/>
  <c r="Y620" i="6"/>
  <c r="Y603" i="6"/>
  <c r="Y601" i="6"/>
  <c r="Y583" i="6"/>
  <c r="Y578" i="6"/>
  <c r="Y571" i="6"/>
  <c r="Y560" i="6"/>
  <c r="Y526" i="6"/>
  <c r="Y482" i="6"/>
  <c r="Y777" i="6"/>
  <c r="Y775" i="6"/>
  <c r="Y774" i="6"/>
  <c r="Y773" i="6"/>
  <c r="Y753" i="6"/>
  <c r="Y751" i="6"/>
  <c r="Y750" i="6"/>
  <c r="Y732" i="6"/>
  <c r="Y731" i="6"/>
  <c r="Y728" i="6"/>
  <c r="Y714" i="6"/>
  <c r="Y709" i="6"/>
  <c r="Y674" i="6"/>
  <c r="Y668" i="6"/>
  <c r="Y667" i="6"/>
  <c r="Y666" i="6"/>
  <c r="Y660" i="6"/>
  <c r="Y657" i="6"/>
  <c r="Y655" i="6"/>
  <c r="Y632" i="6"/>
  <c r="Y627" i="6"/>
  <c r="Y622" i="6"/>
  <c r="Y621" i="6"/>
  <c r="Y618" i="6"/>
  <c r="Y581" i="6"/>
  <c r="Y544" i="6"/>
  <c r="Y542" i="6"/>
  <c r="Y531" i="6"/>
  <c r="Y516" i="6"/>
  <c r="Y515" i="6"/>
  <c r="Y485" i="6"/>
  <c r="Y778" i="6"/>
  <c r="Y772" i="6"/>
  <c r="Y771" i="6"/>
  <c r="Y768" i="6"/>
  <c r="Y754" i="6"/>
  <c r="Y749" i="6"/>
  <c r="Y729" i="6"/>
  <c r="Y727" i="6"/>
  <c r="Y726" i="6"/>
  <c r="Y708" i="6"/>
  <c r="Y707" i="6"/>
  <c r="Y704" i="6"/>
  <c r="Y648" i="6"/>
  <c r="Y641" i="6"/>
  <c r="Y640" i="6"/>
  <c r="Y639" i="6"/>
  <c r="Y628" i="6"/>
  <c r="Y616" i="6"/>
  <c r="Y611" i="6"/>
  <c r="Y593" i="6"/>
  <c r="Y590" i="6"/>
  <c r="Y580" i="6"/>
  <c r="Y562" i="6"/>
  <c r="Y519" i="6"/>
  <c r="Y491" i="6"/>
  <c r="Y478" i="6"/>
  <c r="Y815" i="6"/>
  <c r="Y814" i="6"/>
  <c r="Y769" i="6"/>
  <c r="Y767" i="6"/>
  <c r="Y766" i="6"/>
  <c r="Y748" i="6"/>
  <c r="Y747" i="6"/>
  <c r="Y744" i="6"/>
  <c r="Y730" i="6"/>
  <c r="Y725" i="6"/>
  <c r="Y705" i="6"/>
  <c r="Y703" i="6"/>
  <c r="Y702" i="6"/>
  <c r="Y696" i="6"/>
  <c r="Y654" i="6"/>
  <c r="Y649" i="6"/>
  <c r="Y647" i="6"/>
  <c r="Y631" i="6"/>
  <c r="Y629" i="6"/>
  <c r="Y626" i="6"/>
  <c r="Y617" i="6"/>
  <c r="Y615" i="6"/>
  <c r="Y579" i="6"/>
  <c r="Y525" i="6"/>
  <c r="Y607" i="6"/>
  <c r="Y604" i="6"/>
  <c r="Y602" i="6"/>
  <c r="Y585" i="6"/>
  <c r="Y584" i="6"/>
  <c r="Y566" i="6"/>
  <c r="Y565" i="6"/>
  <c r="Y555" i="6"/>
  <c r="Y543" i="6"/>
  <c r="Y540" i="6"/>
  <c r="Y538" i="6"/>
  <c r="Y521" i="6"/>
  <c r="Y520" i="6"/>
  <c r="Y503" i="6"/>
  <c r="Y486" i="6"/>
  <c r="Y481" i="6"/>
  <c r="Y480" i="6"/>
  <c r="Y474" i="6"/>
  <c r="Y470" i="6"/>
  <c r="Y465" i="6"/>
  <c r="Y431" i="6"/>
  <c r="Y385" i="6"/>
  <c r="Y559" i="6"/>
  <c r="Y556" i="6"/>
  <c r="Y554" i="6"/>
  <c r="Y537" i="6"/>
  <c r="Y536" i="6"/>
  <c r="Y518" i="6"/>
  <c r="Y517" i="6"/>
  <c r="Y507" i="6"/>
  <c r="Y502" i="6"/>
  <c r="Y501" i="6"/>
  <c r="Y484" i="6"/>
  <c r="Y483" i="6"/>
  <c r="Y479" i="6"/>
  <c r="Y475" i="6"/>
  <c r="Y415" i="6"/>
  <c r="Y362" i="6"/>
  <c r="Y599" i="6"/>
  <c r="Y596" i="6"/>
  <c r="Y594" i="6"/>
  <c r="Y577" i="6"/>
  <c r="Y576" i="6"/>
  <c r="Y558" i="6"/>
  <c r="Y557" i="6"/>
  <c r="Y547" i="6"/>
  <c r="Y535" i="6"/>
  <c r="Y532" i="6"/>
  <c r="Y530" i="6"/>
  <c r="Y513" i="6"/>
  <c r="Y512" i="6"/>
  <c r="Y500" i="6"/>
  <c r="Y497" i="6"/>
  <c r="Y496" i="6"/>
  <c r="Y407" i="6"/>
  <c r="Y339" i="6"/>
  <c r="Y598" i="6"/>
  <c r="Y597" i="6"/>
  <c r="Y587" i="6"/>
  <c r="Y575" i="6"/>
  <c r="Y572" i="6"/>
  <c r="Y570" i="6"/>
  <c r="Y553" i="6"/>
  <c r="Y552" i="6"/>
  <c r="Y534" i="6"/>
  <c r="Y533" i="6"/>
  <c r="Y523" i="6"/>
  <c r="Y511" i="6"/>
  <c r="Y508" i="6"/>
  <c r="Y506" i="6"/>
  <c r="Y499" i="6"/>
  <c r="Y498" i="6"/>
  <c r="Y472" i="6"/>
  <c r="Y471" i="6"/>
  <c r="Y574" i="6"/>
  <c r="Y573" i="6"/>
  <c r="Y563" i="6"/>
  <c r="Y551" i="6"/>
  <c r="Y548" i="6"/>
  <c r="Y546" i="6"/>
  <c r="Y529" i="6"/>
  <c r="Y528" i="6"/>
  <c r="Y510" i="6"/>
  <c r="Y509" i="6"/>
  <c r="Y495" i="6"/>
  <c r="Y494" i="6"/>
  <c r="Y477" i="6"/>
  <c r="Y476" i="6"/>
  <c r="Y464" i="6"/>
  <c r="Y455" i="6"/>
  <c r="Y591" i="6"/>
  <c r="Y588" i="6"/>
  <c r="Y586" i="6"/>
  <c r="Y569" i="6"/>
  <c r="Y568" i="6"/>
  <c r="Y550" i="6"/>
  <c r="Y549" i="6"/>
  <c r="Y539" i="6"/>
  <c r="Y527" i="6"/>
  <c r="Y524" i="6"/>
  <c r="Y522" i="6"/>
  <c r="Y505" i="6"/>
  <c r="Y504" i="6"/>
  <c r="Y493" i="6"/>
  <c r="Y488" i="6"/>
  <c r="Y487" i="6"/>
  <c r="Y473" i="6"/>
  <c r="Y447" i="6"/>
  <c r="Y383" i="6"/>
  <c r="Y384" i="6"/>
  <c r="Y373" i="6"/>
  <c r="Y360" i="6"/>
  <c r="Y469" i="6"/>
  <c r="Y468" i="6"/>
  <c r="Y467" i="6"/>
  <c r="Y466" i="6"/>
  <c r="Y348" i="6"/>
  <c r="Y461" i="6"/>
  <c r="Y398" i="6"/>
  <c r="Y390" i="6"/>
  <c r="Y365" i="6"/>
  <c r="Y322" i="6"/>
  <c r="Y260" i="6"/>
  <c r="Y460" i="6"/>
  <c r="Y459" i="6"/>
  <c r="Y458" i="6"/>
  <c r="Y453" i="6"/>
  <c r="Y452" i="6"/>
  <c r="Y451" i="6"/>
  <c r="Y450" i="6"/>
  <c r="Y445" i="6"/>
  <c r="Y444" i="6"/>
  <c r="Y443" i="6"/>
  <c r="Y442" i="6"/>
  <c r="Y437" i="6"/>
  <c r="Y436" i="6"/>
  <c r="Y435" i="6"/>
  <c r="Y434" i="6"/>
  <c r="Y429" i="6"/>
  <c r="Y428" i="6"/>
  <c r="Y427" i="6"/>
  <c r="Y426" i="6"/>
  <c r="Y421" i="6"/>
  <c r="Y420" i="6"/>
  <c r="Y419" i="6"/>
  <c r="Y418" i="6"/>
  <c r="Y413" i="6"/>
  <c r="Y412" i="6"/>
  <c r="Y411" i="6"/>
  <c r="Y410" i="6"/>
  <c r="Y405" i="6"/>
  <c r="Y404" i="6"/>
  <c r="Y403" i="6"/>
  <c r="Y402" i="6"/>
  <c r="Y382" i="6"/>
  <c r="Y359" i="6"/>
  <c r="Y340" i="6"/>
  <c r="Y332" i="6"/>
  <c r="Y462" i="6"/>
  <c r="Y457" i="6"/>
  <c r="Y449" i="6"/>
  <c r="Y441" i="6"/>
  <c r="Y433" i="6"/>
  <c r="Y425" i="6"/>
  <c r="Y417" i="6"/>
  <c r="Y409" i="6"/>
  <c r="Y401" i="6"/>
  <c r="Y400" i="6"/>
  <c r="Y399" i="6"/>
  <c r="Y393" i="6"/>
  <c r="Y392" i="6"/>
  <c r="Y391" i="6"/>
  <c r="Y361" i="6"/>
  <c r="Y347" i="6"/>
  <c r="Y321" i="6"/>
  <c r="Y217" i="6"/>
  <c r="Y133" i="6"/>
  <c r="Y463" i="6"/>
  <c r="Y456" i="6"/>
  <c r="Y454" i="6"/>
  <c r="Y448" i="6"/>
  <c r="Y446" i="6"/>
  <c r="Y440" i="6"/>
  <c r="Y438" i="6"/>
  <c r="Y432" i="6"/>
  <c r="Y430" i="6"/>
  <c r="Y424" i="6"/>
  <c r="Y422" i="6"/>
  <c r="Y416" i="6"/>
  <c r="Y414" i="6"/>
  <c r="Y408" i="6"/>
  <c r="Y406" i="6"/>
  <c r="Y331" i="6"/>
  <c r="Y324" i="6"/>
  <c r="Y97" i="6"/>
  <c r="Y82" i="6"/>
  <c r="Y81" i="6"/>
  <c r="Y62" i="6"/>
  <c r="Y323" i="6"/>
  <c r="Y316" i="6"/>
  <c r="Y312" i="6"/>
  <c r="Y309" i="6"/>
  <c r="Y304" i="6"/>
  <c r="Y302" i="6"/>
  <c r="Y267" i="6"/>
  <c r="Y250" i="6"/>
  <c r="Y246" i="6"/>
  <c r="Y232" i="6"/>
  <c r="Y169" i="6"/>
  <c r="Y300" i="6"/>
  <c r="Y231" i="6"/>
  <c r="Y219" i="6"/>
  <c r="Y174" i="6"/>
  <c r="Y167" i="6"/>
  <c r="Y110" i="6"/>
  <c r="Y377" i="6"/>
  <c r="Y374" i="6"/>
  <c r="Y372" i="6"/>
  <c r="Y368" i="6"/>
  <c r="Y367" i="6"/>
  <c r="Y366" i="6"/>
  <c r="Y364" i="6"/>
  <c r="Y363" i="6"/>
  <c r="Y313" i="6"/>
  <c r="Y310" i="6"/>
  <c r="Y259" i="6"/>
  <c r="Y252" i="6"/>
  <c r="Y241" i="6"/>
  <c r="Y230" i="6"/>
  <c r="Y212" i="6"/>
  <c r="Y397" i="6"/>
  <c r="Y396" i="6"/>
  <c r="Y395" i="6"/>
  <c r="Y394" i="6"/>
  <c r="Y389" i="6"/>
  <c r="Y388" i="6"/>
  <c r="Y387" i="6"/>
  <c r="Y386" i="6"/>
  <c r="Y381" i="6"/>
  <c r="Y380" i="6"/>
  <c r="Y379" i="6"/>
  <c r="Y378" i="6"/>
  <c r="Y376" i="6"/>
  <c r="Y375" i="6"/>
  <c r="Y371" i="6"/>
  <c r="Y370" i="6"/>
  <c r="Y369" i="6"/>
  <c r="Y358" i="6"/>
  <c r="Y357" i="6"/>
  <c r="Y303" i="6"/>
  <c r="Y301" i="6"/>
  <c r="Y258" i="6"/>
  <c r="Y233" i="6"/>
  <c r="Y179" i="6"/>
  <c r="Y354" i="6"/>
  <c r="Y353" i="6"/>
  <c r="Y352" i="6"/>
  <c r="Y351" i="6"/>
  <c r="Y350" i="6"/>
  <c r="Y349" i="6"/>
  <c r="Y344" i="6"/>
  <c r="Y343" i="6"/>
  <c r="Y342" i="6"/>
  <c r="Y341" i="6"/>
  <c r="Y336" i="6"/>
  <c r="Y335" i="6"/>
  <c r="Y334" i="6"/>
  <c r="Y333" i="6"/>
  <c r="Y328" i="6"/>
  <c r="Y327" i="6"/>
  <c r="Y326" i="6"/>
  <c r="Y325" i="6"/>
  <c r="Y320" i="6"/>
  <c r="Y319" i="6"/>
  <c r="Y314" i="6"/>
  <c r="Y307" i="6"/>
  <c r="Y240" i="6"/>
  <c r="Y129" i="6"/>
  <c r="Y356" i="6"/>
  <c r="Y355" i="6"/>
  <c r="Y346" i="6"/>
  <c r="Y345" i="6"/>
  <c r="Y338" i="6"/>
  <c r="Y337" i="6"/>
  <c r="Y330" i="6"/>
  <c r="Y329" i="6"/>
  <c r="Y318" i="6"/>
  <c r="Y317" i="6"/>
  <c r="Y311" i="6"/>
  <c r="Y257" i="6"/>
  <c r="Y251" i="6"/>
  <c r="Y247" i="6"/>
  <c r="Y283" i="6"/>
  <c r="Y276" i="6"/>
  <c r="Y274" i="6"/>
  <c r="Y273" i="6"/>
  <c r="Y264" i="6"/>
  <c r="Y263" i="6"/>
  <c r="Y262" i="6"/>
  <c r="Y261" i="6"/>
  <c r="Y244" i="6"/>
  <c r="Y242" i="6"/>
  <c r="Y236" i="6"/>
  <c r="Y234" i="6"/>
  <c r="Y216" i="6"/>
  <c r="Y197" i="6"/>
  <c r="Y175" i="6"/>
  <c r="Y134" i="6"/>
  <c r="Y132" i="6"/>
  <c r="Y122" i="6"/>
  <c r="Y275" i="6"/>
  <c r="Y268" i="6"/>
  <c r="Y266" i="6"/>
  <c r="Y265" i="6"/>
  <c r="Y256" i="6"/>
  <c r="Y255" i="6"/>
  <c r="Y254" i="6"/>
  <c r="Y253" i="6"/>
  <c r="Y245" i="6"/>
  <c r="Y239" i="6"/>
  <c r="Y238" i="6"/>
  <c r="Y237" i="6"/>
  <c r="Y229" i="6"/>
  <c r="Y222" i="6"/>
  <c r="Y215" i="6"/>
  <c r="Y177" i="6"/>
  <c r="Y172" i="6"/>
  <c r="Y165" i="6"/>
  <c r="Y315" i="6"/>
  <c r="Y308" i="6"/>
  <c r="Y306" i="6"/>
  <c r="Y305" i="6"/>
  <c r="Y296" i="6"/>
  <c r="Y295" i="6"/>
  <c r="Y294" i="6"/>
  <c r="Y293" i="6"/>
  <c r="Y249" i="6"/>
  <c r="Y248" i="6"/>
  <c r="Y204" i="6"/>
  <c r="Y171" i="6"/>
  <c r="Y298" i="6"/>
  <c r="Y297" i="6"/>
  <c r="Y288" i="6"/>
  <c r="Y287" i="6"/>
  <c r="Y286" i="6"/>
  <c r="Y285" i="6"/>
  <c r="Y228" i="6"/>
  <c r="Y203" i="6"/>
  <c r="Y198" i="6"/>
  <c r="Y178" i="6"/>
  <c r="Y176" i="6"/>
  <c r="Y166" i="6"/>
  <c r="Y125" i="6"/>
  <c r="Y113" i="6"/>
  <c r="Y299" i="6"/>
  <c r="Y292" i="6"/>
  <c r="Y290" i="6"/>
  <c r="Y289" i="6"/>
  <c r="Y280" i="6"/>
  <c r="Y279" i="6"/>
  <c r="Y278" i="6"/>
  <c r="Y277" i="6"/>
  <c r="Y225" i="6"/>
  <c r="Y223" i="6"/>
  <c r="Y221" i="6"/>
  <c r="Y218" i="6"/>
  <c r="Y119" i="6"/>
  <c r="Y291" i="6"/>
  <c r="Y284" i="6"/>
  <c r="Y282" i="6"/>
  <c r="Y281" i="6"/>
  <c r="Y272" i="6"/>
  <c r="Y271" i="6"/>
  <c r="Y270" i="6"/>
  <c r="Y269" i="6"/>
  <c r="Y243" i="6"/>
  <c r="Y235" i="6"/>
  <c r="Y180" i="6"/>
  <c r="Y173" i="6"/>
  <c r="Y170" i="6"/>
  <c r="Y168" i="6"/>
  <c r="Y104" i="6"/>
  <c r="Y158" i="6"/>
  <c r="Y157" i="6"/>
  <c r="Y156" i="6"/>
  <c r="Y155" i="6"/>
  <c r="Y154" i="6"/>
  <c r="Y153" i="6"/>
  <c r="Y152" i="6"/>
  <c r="Y151" i="6"/>
  <c r="Y148" i="6"/>
  <c r="Y147" i="6"/>
  <c r="Y146" i="6"/>
  <c r="Y145" i="6"/>
  <c r="Y112" i="6"/>
  <c r="Y63" i="6"/>
  <c r="Y227" i="6"/>
  <c r="Y226" i="6"/>
  <c r="Y220" i="6"/>
  <c r="Y214" i="6"/>
  <c r="Y213" i="6"/>
  <c r="Y202" i="6"/>
  <c r="Y201" i="6"/>
  <c r="Y200" i="6"/>
  <c r="Y199" i="6"/>
  <c r="Y164" i="6"/>
  <c r="Y163" i="6"/>
  <c r="Y162" i="6"/>
  <c r="Y161" i="6"/>
  <c r="Y160" i="6"/>
  <c r="Y159" i="6"/>
  <c r="Y131" i="6"/>
  <c r="Y96" i="6"/>
  <c r="Y83" i="6"/>
  <c r="Y34" i="6"/>
  <c r="Y224" i="6"/>
  <c r="Y206" i="6"/>
  <c r="Y205" i="6"/>
  <c r="Y188" i="6"/>
  <c r="Y187" i="6"/>
  <c r="Y186" i="6"/>
  <c r="Y185" i="6"/>
  <c r="Y184" i="6"/>
  <c r="Y183" i="6"/>
  <c r="Y182" i="6"/>
  <c r="Y181" i="6"/>
  <c r="Y142" i="6"/>
  <c r="Y141" i="6"/>
  <c r="Y140" i="6"/>
  <c r="Y139" i="6"/>
  <c r="Y135" i="6"/>
  <c r="Y126" i="6"/>
  <c r="Y105" i="6"/>
  <c r="Y85" i="6"/>
  <c r="Y28" i="6"/>
  <c r="Y207" i="6"/>
  <c r="Y190" i="6"/>
  <c r="Y189" i="6"/>
  <c r="Y138" i="6"/>
  <c r="Y136" i="6"/>
  <c r="Y114" i="6"/>
  <c r="Y101" i="6"/>
  <c r="Y210" i="6"/>
  <c r="Y209" i="6"/>
  <c r="Y208" i="6"/>
  <c r="Y194" i="6"/>
  <c r="Y193" i="6"/>
  <c r="Y192" i="6"/>
  <c r="Y191" i="6"/>
  <c r="Y143" i="6"/>
  <c r="Y137" i="6"/>
  <c r="Y120" i="6"/>
  <c r="Y117" i="6"/>
  <c r="Y102" i="6"/>
  <c r="Y84" i="6"/>
  <c r="Y38" i="6"/>
  <c r="Y211" i="6"/>
  <c r="Y196" i="6"/>
  <c r="Y195" i="6"/>
  <c r="Y150" i="6"/>
  <c r="Y149" i="6"/>
  <c r="Y144" i="6"/>
  <c r="Y130" i="6"/>
  <c r="Y121" i="6"/>
  <c r="Y111" i="6"/>
  <c r="Y109" i="6"/>
  <c r="Y108" i="6"/>
  <c r="Y107" i="6"/>
  <c r="Y106" i="6"/>
  <c r="Y95" i="6"/>
  <c r="Y94" i="6"/>
  <c r="Y80" i="6"/>
  <c r="Y61" i="6"/>
  <c r="Y60" i="6"/>
  <c r="Y42" i="6"/>
  <c r="Y89" i="6"/>
  <c r="Y59" i="6"/>
  <c r="Y58" i="6"/>
  <c r="Y37" i="6"/>
  <c r="Y27" i="6"/>
  <c r="Y10" i="6"/>
  <c r="Y8" i="6"/>
  <c r="Y93" i="6"/>
  <c r="Y92" i="6"/>
  <c r="Y91" i="6"/>
  <c r="Y90" i="6"/>
  <c r="Y79" i="6"/>
  <c r="Y78" i="6"/>
  <c r="Y73" i="6"/>
  <c r="Y57" i="6"/>
  <c r="Y56" i="6"/>
  <c r="Y55" i="6"/>
  <c r="Y54" i="6"/>
  <c r="Y41" i="6"/>
  <c r="Y36" i="6"/>
  <c r="Y33" i="6"/>
  <c r="Y26" i="6"/>
  <c r="Y24" i="6"/>
  <c r="Y11" i="6"/>
  <c r="Y9" i="6"/>
  <c r="Y128" i="6"/>
  <c r="Y127" i="6"/>
  <c r="Y124" i="6"/>
  <c r="Y123" i="6"/>
  <c r="Y103" i="6"/>
  <c r="Y88" i="6"/>
  <c r="Y77" i="6"/>
  <c r="Y76" i="6"/>
  <c r="Y75" i="6"/>
  <c r="Y74" i="6"/>
  <c r="Y53" i="6"/>
  <c r="Y49" i="6"/>
  <c r="Y47" i="6"/>
  <c r="Y32" i="6"/>
  <c r="Y25" i="6"/>
  <c r="Y23" i="6"/>
  <c r="Y13" i="6"/>
  <c r="Y12" i="6"/>
  <c r="Y72" i="6"/>
  <c r="Y52" i="6"/>
  <c r="Y51" i="6"/>
  <c r="Y50" i="6"/>
  <c r="Y48" i="6"/>
  <c r="Y46" i="6"/>
  <c r="Y45" i="6"/>
  <c r="Y40" i="6"/>
  <c r="Y31" i="6"/>
  <c r="Y22" i="6"/>
  <c r="Y21" i="6"/>
  <c r="Y20" i="6"/>
  <c r="Y19" i="6"/>
  <c r="Y18" i="6"/>
  <c r="Y14" i="6"/>
  <c r="Y118" i="6"/>
  <c r="Y116" i="6"/>
  <c r="Y115" i="6"/>
  <c r="Y100" i="6"/>
  <c r="Y99" i="6"/>
  <c r="Y98" i="6"/>
  <c r="Y87" i="6"/>
  <c r="Y86" i="6"/>
  <c r="Y71" i="6"/>
  <c r="Y70" i="6"/>
  <c r="Y65" i="6"/>
  <c r="Y44" i="6"/>
  <c r="Y35" i="6"/>
  <c r="Y30" i="6"/>
  <c r="Y17" i="6"/>
  <c r="Y16" i="6"/>
  <c r="Y15" i="6"/>
  <c r="Y69" i="6"/>
  <c r="Y68" i="6"/>
  <c r="Y67" i="6"/>
  <c r="Y66" i="6"/>
  <c r="Y64" i="6"/>
  <c r="Y43" i="6"/>
  <c r="Y39" i="6"/>
  <c r="Y29" i="6"/>
  <c r="X1275" i="6"/>
  <c r="X1274" i="6"/>
  <c r="X1273" i="6"/>
  <c r="X1272" i="6"/>
  <c r="X1264" i="6"/>
  <c r="X1253" i="6"/>
  <c r="X1244" i="6"/>
  <c r="X1190" i="6"/>
  <c r="X1162" i="6"/>
  <c r="X1153" i="6"/>
  <c r="X1112" i="6"/>
  <c r="X1107" i="6"/>
  <c r="X1279" i="6"/>
  <c r="X1278" i="6"/>
  <c r="X1277" i="6"/>
  <c r="X1276" i="6"/>
  <c r="X1268" i="6"/>
  <c r="X1261" i="6"/>
  <c r="X1247" i="6"/>
  <c r="X1242" i="6"/>
  <c r="X1239" i="6"/>
  <c r="X1140" i="6"/>
  <c r="X1086" i="6"/>
  <c r="X1044" i="6"/>
  <c r="X864" i="6"/>
  <c r="X1282" i="6"/>
  <c r="X1281" i="6"/>
  <c r="X1280" i="6"/>
  <c r="X1265" i="6"/>
  <c r="X1254" i="6"/>
  <c r="X1236" i="6"/>
  <c r="X1234" i="6"/>
  <c r="X1226" i="6"/>
  <c r="X1216" i="6"/>
  <c r="X1213" i="6"/>
  <c r="X1180" i="6"/>
  <c r="X1177" i="6"/>
  <c r="X1167" i="6"/>
  <c r="X1111" i="6"/>
  <c r="X1090" i="6"/>
  <c r="X1085" i="6"/>
  <c r="X1269" i="6"/>
  <c r="X1262" i="6"/>
  <c r="X1245" i="6"/>
  <c r="X1230" i="6"/>
  <c r="X1228" i="6"/>
  <c r="X1219" i="6"/>
  <c r="X1192" i="6"/>
  <c r="X1161" i="6"/>
  <c r="X1139" i="6"/>
  <c r="X963" i="6"/>
  <c r="X881" i="6"/>
  <c r="X1266" i="6"/>
  <c r="X1255" i="6"/>
  <c r="X1243" i="6"/>
  <c r="X1232" i="6"/>
  <c r="X861" i="6"/>
  <c r="X1270" i="6"/>
  <c r="X1263" i="6"/>
  <c r="X1240" i="6"/>
  <c r="X1237" i="6"/>
  <c r="X1235" i="6"/>
  <c r="X1227" i="6"/>
  <c r="X1154" i="6"/>
  <c r="X1146" i="6"/>
  <c r="X1027" i="6"/>
  <c r="X1271" i="6"/>
  <c r="X1267" i="6"/>
  <c r="X1252" i="6"/>
  <c r="X1246" i="6"/>
  <c r="X1231" i="6"/>
  <c r="X1225" i="6"/>
  <c r="X1185" i="6"/>
  <c r="X1172" i="6"/>
  <c r="X1165" i="6"/>
  <c r="X1129" i="6"/>
  <c r="X1114" i="6"/>
  <c r="X930" i="6"/>
  <c r="X1260" i="6"/>
  <c r="X1241" i="6"/>
  <c r="X1238" i="6"/>
  <c r="X1233" i="6"/>
  <c r="X1229" i="6"/>
  <c r="X1214" i="6"/>
  <c r="X1197" i="6"/>
  <c r="X1187" i="6"/>
  <c r="X1178" i="6"/>
  <c r="X1134" i="6"/>
  <c r="X1108" i="6"/>
  <c r="X980" i="6"/>
  <c r="X1259" i="6"/>
  <c r="X1258" i="6"/>
  <c r="X1257" i="6"/>
  <c r="X1256" i="6"/>
  <c r="X1181" i="6"/>
  <c r="X1171" i="6"/>
  <c r="X1168" i="6"/>
  <c r="X1158" i="6"/>
  <c r="X1144" i="6"/>
  <c r="X1130" i="6"/>
  <c r="X1128" i="6"/>
  <c r="X1127" i="6"/>
  <c r="X1121" i="6"/>
  <c r="X1120" i="6"/>
  <c r="X1119" i="6"/>
  <c r="X1110" i="6"/>
  <c r="X1109" i="6"/>
  <c r="X1073" i="6"/>
  <c r="X1072" i="6"/>
  <c r="X1071" i="6"/>
  <c r="X1068" i="6"/>
  <c r="X1067" i="6"/>
  <c r="X958" i="6"/>
  <c r="X927" i="6"/>
  <c r="X883" i="6"/>
  <c r="X1207" i="6"/>
  <c r="X1203" i="6"/>
  <c r="X1199" i="6"/>
  <c r="X1170" i="6"/>
  <c r="X1169" i="6"/>
  <c r="X1124" i="6"/>
  <c r="X1122" i="6"/>
  <c r="X1116" i="6"/>
  <c r="X1115" i="6"/>
  <c r="X1097" i="6"/>
  <c r="X1096" i="6"/>
  <c r="X1095" i="6"/>
  <c r="X1092" i="6"/>
  <c r="X1091" i="6"/>
  <c r="X1074" i="6"/>
  <c r="X1070" i="6"/>
  <c r="X1069" i="6"/>
  <c r="X1060" i="6"/>
  <c r="X1043" i="6"/>
  <c r="X996" i="6"/>
  <c r="X979" i="6"/>
  <c r="X942" i="6"/>
  <c r="X876" i="6"/>
  <c r="X872" i="6"/>
  <c r="X869" i="6"/>
  <c r="X1223" i="6"/>
  <c r="X1222" i="6"/>
  <c r="X1221" i="6"/>
  <c r="X1220" i="6"/>
  <c r="X1211" i="6"/>
  <c r="X1208" i="6"/>
  <c r="X1206" i="6"/>
  <c r="X1204" i="6"/>
  <c r="X1202" i="6"/>
  <c r="X1200" i="6"/>
  <c r="X1198" i="6"/>
  <c r="X1195" i="6"/>
  <c r="X1164" i="6"/>
  <c r="X1159" i="6"/>
  <c r="X1157" i="6"/>
  <c r="X1137" i="6"/>
  <c r="X1136" i="6"/>
  <c r="X1132" i="6"/>
  <c r="X1131" i="6"/>
  <c r="X1126" i="6"/>
  <c r="X1125" i="6"/>
  <c r="X1123" i="6"/>
  <c r="X1118" i="6"/>
  <c r="X1117" i="6"/>
  <c r="X1098" i="6"/>
  <c r="X1094" i="6"/>
  <c r="X1093" i="6"/>
  <c r="X926" i="6"/>
  <c r="X923" i="6"/>
  <c r="X890" i="6"/>
  <c r="X863" i="6"/>
  <c r="X1224" i="6"/>
  <c r="X1215" i="6"/>
  <c r="X1212" i="6"/>
  <c r="X1210" i="6"/>
  <c r="X1209" i="6"/>
  <c r="X1205" i="6"/>
  <c r="X1201" i="6"/>
  <c r="X1196" i="6"/>
  <c r="X1194" i="6"/>
  <c r="X1191" i="6"/>
  <c r="X1174" i="6"/>
  <c r="X1163" i="6"/>
  <c r="X1160" i="6"/>
  <c r="X1150" i="6"/>
  <c r="X1143" i="6"/>
  <c r="X1138" i="6"/>
  <c r="X1135" i="6"/>
  <c r="X1133" i="6"/>
  <c r="X1081" i="6"/>
  <c r="X1080" i="6"/>
  <c r="X1079" i="6"/>
  <c r="X1076" i="6"/>
  <c r="X1075" i="6"/>
  <c r="X1059" i="6"/>
  <c r="X1012" i="6"/>
  <c r="X995" i="6"/>
  <c r="X945" i="6"/>
  <c r="X875" i="6"/>
  <c r="X1105" i="6"/>
  <c r="X1104" i="6"/>
  <c r="X1103" i="6"/>
  <c r="X1100" i="6"/>
  <c r="X1099" i="6"/>
  <c r="X1082" i="6"/>
  <c r="X1078" i="6"/>
  <c r="X1077" i="6"/>
  <c r="X929" i="6"/>
  <c r="X889" i="6"/>
  <c r="X871" i="6"/>
  <c r="X862" i="6"/>
  <c r="X1218" i="6"/>
  <c r="X1217" i="6"/>
  <c r="X1193" i="6"/>
  <c r="X1188" i="6"/>
  <c r="X1186" i="6"/>
  <c r="X1183" i="6"/>
  <c r="X1175" i="6"/>
  <c r="X1173" i="6"/>
  <c r="X1166" i="6"/>
  <c r="X1156" i="6"/>
  <c r="X1151" i="6"/>
  <c r="X1149" i="6"/>
  <c r="X1147" i="6"/>
  <c r="X1145" i="6"/>
  <c r="X1106" i="6"/>
  <c r="X1102" i="6"/>
  <c r="X1101" i="6"/>
  <c r="X1065" i="6"/>
  <c r="X1064" i="6"/>
  <c r="X1028" i="6"/>
  <c r="X1011" i="6"/>
  <c r="X964" i="6"/>
  <c r="X944" i="6"/>
  <c r="X922" i="6"/>
  <c r="X882" i="6"/>
  <c r="X810" i="6"/>
  <c r="X1251" i="6"/>
  <c r="X1250" i="6"/>
  <c r="X1249" i="6"/>
  <c r="X1248" i="6"/>
  <c r="X1189" i="6"/>
  <c r="X1184" i="6"/>
  <c r="X1182" i="6"/>
  <c r="X1179" i="6"/>
  <c r="X1176" i="6"/>
  <c r="X1155" i="6"/>
  <c r="X1152" i="6"/>
  <c r="X1148" i="6"/>
  <c r="X1142" i="6"/>
  <c r="X1141" i="6"/>
  <c r="X1113" i="6"/>
  <c r="X1089" i="6"/>
  <c r="X1088" i="6"/>
  <c r="X1087" i="6"/>
  <c r="X1084" i="6"/>
  <c r="X1083" i="6"/>
  <c r="X1066" i="6"/>
  <c r="X946" i="6"/>
  <c r="X943" i="6"/>
  <c r="X928" i="6"/>
  <c r="X884" i="6"/>
  <c r="X870" i="6"/>
  <c r="X651" i="6"/>
  <c r="X438" i="6"/>
  <c r="X703" i="6"/>
  <c r="X454" i="6"/>
  <c r="X1063" i="6"/>
  <c r="X1061" i="6"/>
  <c r="X1049" i="6"/>
  <c r="X1048" i="6"/>
  <c r="X1047" i="6"/>
  <c r="X1045" i="6"/>
  <c r="X1033" i="6"/>
  <c r="X1032" i="6"/>
  <c r="X1031" i="6"/>
  <c r="X1029" i="6"/>
  <c r="X1017" i="6"/>
  <c r="X1016" i="6"/>
  <c r="X1015" i="6"/>
  <c r="X1013" i="6"/>
  <c r="X1001" i="6"/>
  <c r="X1000" i="6"/>
  <c r="X999" i="6"/>
  <c r="X997" i="6"/>
  <c r="X985" i="6"/>
  <c r="X984" i="6"/>
  <c r="X983" i="6"/>
  <c r="X981" i="6"/>
  <c r="X969" i="6"/>
  <c r="X968" i="6"/>
  <c r="X967" i="6"/>
  <c r="X965" i="6"/>
  <c r="X948" i="6"/>
  <c r="X947" i="6"/>
  <c r="X932" i="6"/>
  <c r="X931" i="6"/>
  <c r="X925" i="6"/>
  <c r="X920" i="6"/>
  <c r="X874" i="6"/>
  <c r="X873" i="6"/>
  <c r="X868" i="6"/>
  <c r="X867" i="6"/>
  <c r="X856" i="6"/>
  <c r="X855" i="6"/>
  <c r="X854" i="6"/>
  <c r="X853" i="6"/>
  <c r="X697" i="6"/>
  <c r="X696" i="6"/>
  <c r="X647" i="6"/>
  <c r="X625" i="6"/>
  <c r="X1062" i="6"/>
  <c r="X1050" i="6"/>
  <c r="X1046" i="6"/>
  <c r="X1034" i="6"/>
  <c r="X1030" i="6"/>
  <c r="X1018" i="6"/>
  <c r="X1014" i="6"/>
  <c r="X1002" i="6"/>
  <c r="X998" i="6"/>
  <c r="X986" i="6"/>
  <c r="X982" i="6"/>
  <c r="X970" i="6"/>
  <c r="X966" i="6"/>
  <c r="X949" i="6"/>
  <c r="X933" i="6"/>
  <c r="X924" i="6"/>
  <c r="X921" i="6"/>
  <c r="X919" i="6"/>
  <c r="X910" i="6"/>
  <c r="X909" i="6"/>
  <c r="X866" i="6"/>
  <c r="X865" i="6"/>
  <c r="X860" i="6"/>
  <c r="X859" i="6"/>
  <c r="X848" i="6"/>
  <c r="X847" i="6"/>
  <c r="X846" i="6"/>
  <c r="X845" i="6"/>
  <c r="X615" i="6"/>
  <c r="X591" i="6"/>
  <c r="X954" i="6"/>
  <c r="X951" i="6"/>
  <c r="X950" i="6"/>
  <c r="X938" i="6"/>
  <c r="X935" i="6"/>
  <c r="X934" i="6"/>
  <c r="X918" i="6"/>
  <c r="X912" i="6"/>
  <c r="X911" i="6"/>
  <c r="X904" i="6"/>
  <c r="X903" i="6"/>
  <c r="X902" i="6"/>
  <c r="X901" i="6"/>
  <c r="X858" i="6"/>
  <c r="X857" i="6"/>
  <c r="X852" i="6"/>
  <c r="X851" i="6"/>
  <c r="X840" i="6"/>
  <c r="X839" i="6"/>
  <c r="X838" i="6"/>
  <c r="X837" i="6"/>
  <c r="X814" i="6"/>
  <c r="X798" i="6"/>
  <c r="X770" i="6"/>
  <c r="X629" i="6"/>
  <c r="X1052" i="6"/>
  <c r="X1051" i="6"/>
  <c r="X1036" i="6"/>
  <c r="X1035" i="6"/>
  <c r="X1020" i="6"/>
  <c r="X1019" i="6"/>
  <c r="X1004" i="6"/>
  <c r="X1003" i="6"/>
  <c r="X988" i="6"/>
  <c r="X987" i="6"/>
  <c r="X972" i="6"/>
  <c r="X971" i="6"/>
  <c r="X953" i="6"/>
  <c r="X952" i="6"/>
  <c r="X937" i="6"/>
  <c r="X936" i="6"/>
  <c r="X917" i="6"/>
  <c r="X896" i="6"/>
  <c r="X895" i="6"/>
  <c r="X894" i="6"/>
  <c r="X893" i="6"/>
  <c r="X850" i="6"/>
  <c r="X849" i="6"/>
  <c r="X844" i="6"/>
  <c r="X843" i="6"/>
  <c r="X811" i="6"/>
  <c r="X763" i="6"/>
  <c r="X743" i="6"/>
  <c r="X701" i="6"/>
  <c r="X1057" i="6"/>
  <c r="X1056" i="6"/>
  <c r="X1055" i="6"/>
  <c r="X1053" i="6"/>
  <c r="X1041" i="6"/>
  <c r="X1040" i="6"/>
  <c r="X1039" i="6"/>
  <c r="X1037" i="6"/>
  <c r="X1025" i="6"/>
  <c r="X1024" i="6"/>
  <c r="X1023" i="6"/>
  <c r="X1021" i="6"/>
  <c r="X1009" i="6"/>
  <c r="X1008" i="6"/>
  <c r="X1007" i="6"/>
  <c r="X1005" i="6"/>
  <c r="X993" i="6"/>
  <c r="X992" i="6"/>
  <c r="X991" i="6"/>
  <c r="X989" i="6"/>
  <c r="X977" i="6"/>
  <c r="X976" i="6"/>
  <c r="X975" i="6"/>
  <c r="X973" i="6"/>
  <c r="X956" i="6"/>
  <c r="X955" i="6"/>
  <c r="X940" i="6"/>
  <c r="X939" i="6"/>
  <c r="X915" i="6"/>
  <c r="X914" i="6"/>
  <c r="X913" i="6"/>
  <c r="X908" i="6"/>
  <c r="X907" i="6"/>
  <c r="X906" i="6"/>
  <c r="X905" i="6"/>
  <c r="X900" i="6"/>
  <c r="X899" i="6"/>
  <c r="X888" i="6"/>
  <c r="X887" i="6"/>
  <c r="X886" i="6"/>
  <c r="X885" i="6"/>
  <c r="X842" i="6"/>
  <c r="X841" i="6"/>
  <c r="X794" i="6"/>
  <c r="X766" i="6"/>
  <c r="X748" i="6"/>
  <c r="X1058" i="6"/>
  <c r="X1054" i="6"/>
  <c r="X1042" i="6"/>
  <c r="X1038" i="6"/>
  <c r="X1026" i="6"/>
  <c r="X1022" i="6"/>
  <c r="X1010" i="6"/>
  <c r="X1006" i="6"/>
  <c r="X994" i="6"/>
  <c r="X990" i="6"/>
  <c r="X978" i="6"/>
  <c r="X974" i="6"/>
  <c r="X962" i="6"/>
  <c r="X961" i="6"/>
  <c r="X960" i="6"/>
  <c r="X959" i="6"/>
  <c r="X957" i="6"/>
  <c r="X941" i="6"/>
  <c r="X916" i="6"/>
  <c r="X898" i="6"/>
  <c r="X897" i="6"/>
  <c r="X892" i="6"/>
  <c r="X891" i="6"/>
  <c r="X880" i="6"/>
  <c r="X879" i="6"/>
  <c r="X878" i="6"/>
  <c r="X877" i="6"/>
  <c r="X813" i="6"/>
  <c r="X719" i="6"/>
  <c r="X706" i="6"/>
  <c r="X831" i="6"/>
  <c r="X830" i="6"/>
  <c r="X815" i="6"/>
  <c r="X812" i="6"/>
  <c r="X808" i="6"/>
  <c r="X795" i="6"/>
  <c r="X785" i="6"/>
  <c r="X782" i="6"/>
  <c r="X746" i="6"/>
  <c r="X741" i="6"/>
  <c r="X725" i="6"/>
  <c r="X723" i="6"/>
  <c r="X721" i="6"/>
  <c r="X699" i="6"/>
  <c r="X644" i="6"/>
  <c r="X606" i="6"/>
  <c r="X480" i="6"/>
  <c r="X832" i="6"/>
  <c r="X829" i="6"/>
  <c r="X823" i="6"/>
  <c r="X822" i="6"/>
  <c r="X803" i="6"/>
  <c r="X799" i="6"/>
  <c r="X745" i="6"/>
  <c r="X730" i="6"/>
  <c r="X705" i="6"/>
  <c r="X649" i="6"/>
  <c r="X624" i="6"/>
  <c r="X608" i="6"/>
  <c r="X587" i="6"/>
  <c r="X836" i="6"/>
  <c r="X835" i="6"/>
  <c r="X824" i="6"/>
  <c r="X821" i="6"/>
  <c r="X816" i="6"/>
  <c r="X805" i="6"/>
  <c r="X796" i="6"/>
  <c r="X788" i="6"/>
  <c r="X769" i="6"/>
  <c r="X767" i="6"/>
  <c r="X764" i="6"/>
  <c r="X760" i="6"/>
  <c r="X747" i="6"/>
  <c r="X742" i="6"/>
  <c r="X720" i="6"/>
  <c r="X718" i="6"/>
  <c r="X702" i="6"/>
  <c r="X695" i="6"/>
  <c r="X687" i="6"/>
  <c r="X631" i="6"/>
  <c r="X834" i="6"/>
  <c r="X833" i="6"/>
  <c r="X828" i="6"/>
  <c r="X827" i="6"/>
  <c r="X806" i="6"/>
  <c r="X804" i="6"/>
  <c r="X792" i="6"/>
  <c r="X783" i="6"/>
  <c r="X744" i="6"/>
  <c r="X693" i="6"/>
  <c r="X680" i="6"/>
  <c r="X617" i="6"/>
  <c r="X555" i="6"/>
  <c r="X550" i="6"/>
  <c r="X521" i="6"/>
  <c r="X486" i="6"/>
  <c r="X826" i="6"/>
  <c r="X825" i="6"/>
  <c r="X820" i="6"/>
  <c r="X819" i="6"/>
  <c r="X797" i="6"/>
  <c r="X784" i="6"/>
  <c r="X765" i="6"/>
  <c r="X762" i="6"/>
  <c r="X724" i="6"/>
  <c r="X700" i="6"/>
  <c r="X686" i="6"/>
  <c r="X626" i="6"/>
  <c r="X543" i="6"/>
  <c r="X520" i="6"/>
  <c r="X818" i="6"/>
  <c r="X817" i="6"/>
  <c r="X809" i="6"/>
  <c r="X807" i="6"/>
  <c r="X793" i="6"/>
  <c r="X786" i="6"/>
  <c r="X694" i="6"/>
  <c r="X654" i="6"/>
  <c r="X635" i="6"/>
  <c r="X607" i="6"/>
  <c r="X595" i="6"/>
  <c r="X549" i="6"/>
  <c r="X527" i="6"/>
  <c r="X688" i="6"/>
  <c r="X653" i="6"/>
  <c r="X652" i="6"/>
  <c r="X650" i="6"/>
  <c r="X646" i="6"/>
  <c r="X645" i="6"/>
  <c r="X643" i="6"/>
  <c r="X642" i="6"/>
  <c r="X638" i="6"/>
  <c r="X630" i="6"/>
  <c r="X614" i="6"/>
  <c r="X613" i="6"/>
  <c r="X612" i="6"/>
  <c r="X610" i="6"/>
  <c r="X605" i="6"/>
  <c r="X597" i="6"/>
  <c r="X565" i="6"/>
  <c r="X540" i="6"/>
  <c r="X539" i="6"/>
  <c r="X524" i="6"/>
  <c r="X505" i="6"/>
  <c r="X493" i="6"/>
  <c r="X416" i="6"/>
  <c r="X370" i="6"/>
  <c r="X791" i="6"/>
  <c r="X790" i="6"/>
  <c r="X789" i="6"/>
  <c r="X787" i="6"/>
  <c r="X781" i="6"/>
  <c r="X761" i="6"/>
  <c r="X759" i="6"/>
  <c r="X758" i="6"/>
  <c r="X740" i="6"/>
  <c r="X739" i="6"/>
  <c r="X736" i="6"/>
  <c r="X722" i="6"/>
  <c r="X717" i="6"/>
  <c r="X698" i="6"/>
  <c r="X692" i="6"/>
  <c r="X691" i="6"/>
  <c r="X689" i="6"/>
  <c r="X685" i="6"/>
  <c r="X679" i="6"/>
  <c r="X678" i="6"/>
  <c r="X672" i="6"/>
  <c r="X664" i="6"/>
  <c r="X637" i="6"/>
  <c r="X634" i="6"/>
  <c r="X609" i="6"/>
  <c r="X585" i="6"/>
  <c r="X504" i="6"/>
  <c r="X470" i="6"/>
  <c r="X757" i="6"/>
  <c r="X737" i="6"/>
  <c r="X735" i="6"/>
  <c r="X734" i="6"/>
  <c r="X716" i="6"/>
  <c r="X715" i="6"/>
  <c r="X712" i="6"/>
  <c r="X690" i="6"/>
  <c r="X684" i="6"/>
  <c r="X683" i="6"/>
  <c r="X681" i="6"/>
  <c r="X677" i="6"/>
  <c r="X671" i="6"/>
  <c r="X670" i="6"/>
  <c r="X663" i="6"/>
  <c r="X662" i="6"/>
  <c r="X636" i="6"/>
  <c r="X623" i="6"/>
  <c r="X619" i="6"/>
  <c r="X598" i="6"/>
  <c r="X592" i="6"/>
  <c r="X488" i="6"/>
  <c r="X465" i="6"/>
  <c r="X802" i="6"/>
  <c r="X801" i="6"/>
  <c r="X800" i="6"/>
  <c r="X780" i="6"/>
  <c r="X779" i="6"/>
  <c r="X776" i="6"/>
  <c r="X756" i="6"/>
  <c r="X755" i="6"/>
  <c r="X752" i="6"/>
  <c r="X738" i="6"/>
  <c r="X733" i="6"/>
  <c r="X713" i="6"/>
  <c r="X711" i="6"/>
  <c r="X710" i="6"/>
  <c r="X682" i="6"/>
  <c r="X676" i="6"/>
  <c r="X675" i="6"/>
  <c r="X673" i="6"/>
  <c r="X669" i="6"/>
  <c r="X665" i="6"/>
  <c r="X661" i="6"/>
  <c r="X659" i="6"/>
  <c r="X658" i="6"/>
  <c r="X656" i="6"/>
  <c r="X633" i="6"/>
  <c r="X620" i="6"/>
  <c r="X603" i="6"/>
  <c r="X602" i="6"/>
  <c r="X583" i="6"/>
  <c r="X578" i="6"/>
  <c r="X569" i="6"/>
  <c r="X538" i="6"/>
  <c r="X522" i="6"/>
  <c r="X481" i="6"/>
  <c r="X474" i="6"/>
  <c r="X777" i="6"/>
  <c r="X775" i="6"/>
  <c r="X774" i="6"/>
  <c r="X773" i="6"/>
  <c r="X753" i="6"/>
  <c r="X751" i="6"/>
  <c r="X750" i="6"/>
  <c r="X732" i="6"/>
  <c r="X731" i="6"/>
  <c r="X728" i="6"/>
  <c r="X714" i="6"/>
  <c r="X709" i="6"/>
  <c r="X674" i="6"/>
  <c r="X668" i="6"/>
  <c r="X667" i="6"/>
  <c r="X666" i="6"/>
  <c r="X660" i="6"/>
  <c r="X657" i="6"/>
  <c r="X655" i="6"/>
  <c r="X632" i="6"/>
  <c r="X627" i="6"/>
  <c r="X622" i="6"/>
  <c r="X621" i="6"/>
  <c r="X618" i="6"/>
  <c r="X588" i="6"/>
  <c r="X586" i="6"/>
  <c r="X566" i="6"/>
  <c r="X487" i="6"/>
  <c r="X473" i="6"/>
  <c r="X778" i="6"/>
  <c r="X772" i="6"/>
  <c r="X771" i="6"/>
  <c r="X768" i="6"/>
  <c r="X754" i="6"/>
  <c r="X749" i="6"/>
  <c r="X729" i="6"/>
  <c r="X727" i="6"/>
  <c r="X726" i="6"/>
  <c r="X708" i="6"/>
  <c r="X707" i="6"/>
  <c r="X704" i="6"/>
  <c r="X648" i="6"/>
  <c r="X641" i="6"/>
  <c r="X640" i="6"/>
  <c r="X639" i="6"/>
  <c r="X628" i="6"/>
  <c r="X616" i="6"/>
  <c r="X611" i="6"/>
  <c r="X604" i="6"/>
  <c r="X593" i="6"/>
  <c r="X584" i="6"/>
  <c r="X580" i="6"/>
  <c r="X568" i="6"/>
  <c r="X503" i="6"/>
  <c r="X590" i="6"/>
  <c r="X589" i="6"/>
  <c r="X579" i="6"/>
  <c r="X567" i="6"/>
  <c r="X564" i="6"/>
  <c r="X562" i="6"/>
  <c r="X545" i="6"/>
  <c r="X544" i="6"/>
  <c r="X526" i="6"/>
  <c r="X525" i="6"/>
  <c r="X515" i="6"/>
  <c r="X492" i="6"/>
  <c r="X491" i="6"/>
  <c r="X490" i="6"/>
  <c r="X489" i="6"/>
  <c r="X446" i="6"/>
  <c r="X408" i="6"/>
  <c r="X389" i="6"/>
  <c r="X381" i="6"/>
  <c r="X376" i="6"/>
  <c r="X308" i="6"/>
  <c r="X561" i="6"/>
  <c r="X560" i="6"/>
  <c r="X542" i="6"/>
  <c r="X541" i="6"/>
  <c r="X531" i="6"/>
  <c r="X519" i="6"/>
  <c r="X516" i="6"/>
  <c r="X514" i="6"/>
  <c r="X485" i="6"/>
  <c r="X482" i="6"/>
  <c r="X478" i="6"/>
  <c r="X456" i="6"/>
  <c r="X430" i="6"/>
  <c r="X388" i="6"/>
  <c r="X380" i="6"/>
  <c r="X222" i="6"/>
  <c r="X601" i="6"/>
  <c r="X600" i="6"/>
  <c r="X582" i="6"/>
  <c r="X581" i="6"/>
  <c r="X571" i="6"/>
  <c r="X559" i="6"/>
  <c r="X556" i="6"/>
  <c r="X554" i="6"/>
  <c r="X537" i="6"/>
  <c r="X536" i="6"/>
  <c r="X518" i="6"/>
  <c r="X517" i="6"/>
  <c r="X507" i="6"/>
  <c r="X502" i="6"/>
  <c r="X501" i="6"/>
  <c r="X484" i="6"/>
  <c r="X483" i="6"/>
  <c r="X479" i="6"/>
  <c r="X475" i="6"/>
  <c r="X463" i="6"/>
  <c r="X448" i="6"/>
  <c r="X422" i="6"/>
  <c r="X395" i="6"/>
  <c r="X384" i="6"/>
  <c r="X599" i="6"/>
  <c r="X596" i="6"/>
  <c r="X594" i="6"/>
  <c r="X577" i="6"/>
  <c r="X576" i="6"/>
  <c r="X558" i="6"/>
  <c r="X557" i="6"/>
  <c r="X547" i="6"/>
  <c r="X535" i="6"/>
  <c r="X532" i="6"/>
  <c r="X530" i="6"/>
  <c r="X513" i="6"/>
  <c r="X512" i="6"/>
  <c r="X500" i="6"/>
  <c r="X497" i="6"/>
  <c r="X496" i="6"/>
  <c r="X440" i="6"/>
  <c r="X414" i="6"/>
  <c r="X312" i="6"/>
  <c r="X575" i="6"/>
  <c r="X572" i="6"/>
  <c r="X570" i="6"/>
  <c r="X553" i="6"/>
  <c r="X552" i="6"/>
  <c r="X534" i="6"/>
  <c r="X533" i="6"/>
  <c r="X523" i="6"/>
  <c r="X511" i="6"/>
  <c r="X508" i="6"/>
  <c r="X506" i="6"/>
  <c r="X499" i="6"/>
  <c r="X498" i="6"/>
  <c r="X472" i="6"/>
  <c r="X471" i="6"/>
  <c r="X432" i="6"/>
  <c r="X406" i="6"/>
  <c r="X574" i="6"/>
  <c r="X573" i="6"/>
  <c r="X563" i="6"/>
  <c r="X551" i="6"/>
  <c r="X548" i="6"/>
  <c r="X546" i="6"/>
  <c r="X529" i="6"/>
  <c r="X528" i="6"/>
  <c r="X510" i="6"/>
  <c r="X509" i="6"/>
  <c r="X495" i="6"/>
  <c r="X494" i="6"/>
  <c r="X477" i="6"/>
  <c r="X476" i="6"/>
  <c r="X424" i="6"/>
  <c r="X397" i="6"/>
  <c r="X455" i="6"/>
  <c r="X447" i="6"/>
  <c r="X439" i="6"/>
  <c r="X431" i="6"/>
  <c r="X423" i="6"/>
  <c r="X415" i="6"/>
  <c r="X407" i="6"/>
  <c r="X396" i="6"/>
  <c r="X383" i="6"/>
  <c r="X356" i="6"/>
  <c r="X346" i="6"/>
  <c r="X330" i="6"/>
  <c r="X253" i="6"/>
  <c r="X385" i="6"/>
  <c r="X338" i="6"/>
  <c r="X329" i="6"/>
  <c r="X323" i="6"/>
  <c r="X316" i="6"/>
  <c r="X469" i="6"/>
  <c r="X468" i="6"/>
  <c r="X467" i="6"/>
  <c r="X466" i="6"/>
  <c r="X386" i="6"/>
  <c r="X378" i="6"/>
  <c r="X355" i="6"/>
  <c r="X345" i="6"/>
  <c r="X311" i="6"/>
  <c r="X461" i="6"/>
  <c r="X398" i="6"/>
  <c r="X390" i="6"/>
  <c r="X371" i="6"/>
  <c r="X365" i="6"/>
  <c r="X318" i="6"/>
  <c r="X306" i="6"/>
  <c r="X460" i="6"/>
  <c r="X459" i="6"/>
  <c r="X458" i="6"/>
  <c r="X453" i="6"/>
  <c r="X452" i="6"/>
  <c r="X451" i="6"/>
  <c r="X450" i="6"/>
  <c r="X445" i="6"/>
  <c r="X444" i="6"/>
  <c r="X443" i="6"/>
  <c r="X442" i="6"/>
  <c r="X437" i="6"/>
  <c r="X436" i="6"/>
  <c r="X435" i="6"/>
  <c r="X434" i="6"/>
  <c r="X429" i="6"/>
  <c r="X428" i="6"/>
  <c r="X427" i="6"/>
  <c r="X426" i="6"/>
  <c r="X421" i="6"/>
  <c r="X420" i="6"/>
  <c r="X419" i="6"/>
  <c r="X418" i="6"/>
  <c r="X413" i="6"/>
  <c r="X412" i="6"/>
  <c r="X411" i="6"/>
  <c r="X410" i="6"/>
  <c r="X405" i="6"/>
  <c r="X404" i="6"/>
  <c r="X403" i="6"/>
  <c r="X402" i="6"/>
  <c r="X387" i="6"/>
  <c r="X382" i="6"/>
  <c r="X379" i="6"/>
  <c r="X375" i="6"/>
  <c r="X369" i="6"/>
  <c r="X337" i="6"/>
  <c r="X257" i="6"/>
  <c r="X247" i="6"/>
  <c r="X464" i="6"/>
  <c r="X462" i="6"/>
  <c r="X457" i="6"/>
  <c r="X449" i="6"/>
  <c r="X441" i="6"/>
  <c r="X433" i="6"/>
  <c r="X425" i="6"/>
  <c r="X417" i="6"/>
  <c r="X409" i="6"/>
  <c r="X401" i="6"/>
  <c r="X400" i="6"/>
  <c r="X399" i="6"/>
  <c r="X394" i="6"/>
  <c r="X393" i="6"/>
  <c r="X392" i="6"/>
  <c r="X391" i="6"/>
  <c r="X317" i="6"/>
  <c r="X309" i="6"/>
  <c r="X275" i="6"/>
  <c r="X267" i="6"/>
  <c r="X246" i="6"/>
  <c r="X348" i="6"/>
  <c r="X347" i="6"/>
  <c r="X340" i="6"/>
  <c r="X339" i="6"/>
  <c r="X332" i="6"/>
  <c r="X331" i="6"/>
  <c r="X324" i="6"/>
  <c r="X322" i="6"/>
  <c r="X321" i="6"/>
  <c r="X315" i="6"/>
  <c r="X260" i="6"/>
  <c r="X256" i="6"/>
  <c r="X238" i="6"/>
  <c r="X215" i="6"/>
  <c r="X199" i="6"/>
  <c r="X266" i="6"/>
  <c r="X245" i="6"/>
  <c r="X373" i="6"/>
  <c r="X362" i="6"/>
  <c r="X361" i="6"/>
  <c r="X360" i="6"/>
  <c r="X359" i="6"/>
  <c r="X255" i="6"/>
  <c r="X237" i="6"/>
  <c r="X196" i="6"/>
  <c r="X167" i="6"/>
  <c r="X377" i="6"/>
  <c r="X374" i="6"/>
  <c r="X372" i="6"/>
  <c r="X368" i="6"/>
  <c r="X367" i="6"/>
  <c r="X366" i="6"/>
  <c r="X364" i="6"/>
  <c r="X363" i="6"/>
  <c r="X310" i="6"/>
  <c r="X265" i="6"/>
  <c r="X252" i="6"/>
  <c r="X241" i="6"/>
  <c r="X230" i="6"/>
  <c r="X172" i="6"/>
  <c r="X358" i="6"/>
  <c r="X357" i="6"/>
  <c r="X305" i="6"/>
  <c r="X268" i="6"/>
  <c r="X258" i="6"/>
  <c r="X254" i="6"/>
  <c r="X233" i="6"/>
  <c r="X165" i="6"/>
  <c r="X107" i="6"/>
  <c r="X354" i="6"/>
  <c r="X353" i="6"/>
  <c r="X352" i="6"/>
  <c r="X351" i="6"/>
  <c r="X350" i="6"/>
  <c r="X349" i="6"/>
  <c r="X344" i="6"/>
  <c r="X343" i="6"/>
  <c r="X342" i="6"/>
  <c r="X341" i="6"/>
  <c r="X336" i="6"/>
  <c r="X335" i="6"/>
  <c r="X334" i="6"/>
  <c r="X333" i="6"/>
  <c r="X328" i="6"/>
  <c r="X327" i="6"/>
  <c r="X326" i="6"/>
  <c r="X325" i="6"/>
  <c r="X320" i="6"/>
  <c r="X319" i="6"/>
  <c r="X307" i="6"/>
  <c r="X240" i="6"/>
  <c r="X239" i="6"/>
  <c r="X291" i="6"/>
  <c r="X284" i="6"/>
  <c r="X282" i="6"/>
  <c r="X281" i="6"/>
  <c r="X272" i="6"/>
  <c r="X271" i="6"/>
  <c r="X270" i="6"/>
  <c r="X269" i="6"/>
  <c r="X243" i="6"/>
  <c r="X235" i="6"/>
  <c r="X213" i="6"/>
  <c r="X202" i="6"/>
  <c r="X200" i="6"/>
  <c r="X170" i="6"/>
  <c r="X168" i="6"/>
  <c r="X116" i="6"/>
  <c r="X100" i="6"/>
  <c r="X29" i="6"/>
  <c r="X283" i="6"/>
  <c r="X276" i="6"/>
  <c r="X274" i="6"/>
  <c r="X273" i="6"/>
  <c r="X264" i="6"/>
  <c r="X263" i="6"/>
  <c r="X262" i="6"/>
  <c r="X261" i="6"/>
  <c r="X244" i="6"/>
  <c r="X242" i="6"/>
  <c r="X236" i="6"/>
  <c r="X234" i="6"/>
  <c r="X227" i="6"/>
  <c r="X220" i="6"/>
  <c r="X162" i="6"/>
  <c r="X159" i="6"/>
  <c r="X134" i="6"/>
  <c r="X131" i="6"/>
  <c r="X103" i="6"/>
  <c r="X314" i="6"/>
  <c r="X313" i="6"/>
  <c r="X304" i="6"/>
  <c r="X303" i="6"/>
  <c r="X302" i="6"/>
  <c r="X301" i="6"/>
  <c r="X259" i="6"/>
  <c r="X251" i="6"/>
  <c r="X250" i="6"/>
  <c r="X232" i="6"/>
  <c r="X231" i="6"/>
  <c r="X217" i="6"/>
  <c r="X214" i="6"/>
  <c r="X201" i="6"/>
  <c r="X169" i="6"/>
  <c r="X164" i="6"/>
  <c r="X161" i="6"/>
  <c r="X133" i="6"/>
  <c r="X67" i="6"/>
  <c r="X296" i="6"/>
  <c r="X295" i="6"/>
  <c r="X294" i="6"/>
  <c r="X293" i="6"/>
  <c r="X249" i="6"/>
  <c r="X248" i="6"/>
  <c r="X211" i="6"/>
  <c r="X171" i="6"/>
  <c r="X66" i="6"/>
  <c r="X300" i="6"/>
  <c r="X298" i="6"/>
  <c r="X297" i="6"/>
  <c r="X288" i="6"/>
  <c r="X287" i="6"/>
  <c r="X286" i="6"/>
  <c r="X285" i="6"/>
  <c r="X228" i="6"/>
  <c r="X203" i="6"/>
  <c r="X195" i="6"/>
  <c r="X166" i="6"/>
  <c r="X113" i="6"/>
  <c r="X299" i="6"/>
  <c r="X292" i="6"/>
  <c r="X290" i="6"/>
  <c r="X289" i="6"/>
  <c r="X280" i="6"/>
  <c r="X279" i="6"/>
  <c r="X278" i="6"/>
  <c r="X277" i="6"/>
  <c r="X226" i="6"/>
  <c r="X221" i="6"/>
  <c r="X163" i="6"/>
  <c r="X160" i="6"/>
  <c r="X128" i="6"/>
  <c r="X96" i="6"/>
  <c r="X150" i="6"/>
  <c r="X149" i="6"/>
  <c r="X144" i="6"/>
  <c r="X127" i="6"/>
  <c r="X124" i="6"/>
  <c r="X118" i="6"/>
  <c r="X115" i="6"/>
  <c r="X109" i="6"/>
  <c r="X106" i="6"/>
  <c r="X95" i="6"/>
  <c r="X68" i="6"/>
  <c r="X43" i="6"/>
  <c r="X219" i="6"/>
  <c r="X218" i="6"/>
  <c r="X212" i="6"/>
  <c r="X198" i="6"/>
  <c r="X197" i="6"/>
  <c r="X158" i="6"/>
  <c r="X157" i="6"/>
  <c r="X156" i="6"/>
  <c r="X155" i="6"/>
  <c r="X154" i="6"/>
  <c r="X153" i="6"/>
  <c r="X152" i="6"/>
  <c r="X151" i="6"/>
  <c r="X148" i="6"/>
  <c r="X147" i="6"/>
  <c r="X146" i="6"/>
  <c r="X145" i="6"/>
  <c r="X99" i="6"/>
  <c r="X229" i="6"/>
  <c r="X225" i="6"/>
  <c r="X223" i="6"/>
  <c r="X216" i="6"/>
  <c r="X204" i="6"/>
  <c r="X180" i="6"/>
  <c r="X179" i="6"/>
  <c r="X178" i="6"/>
  <c r="X177" i="6"/>
  <c r="X176" i="6"/>
  <c r="X175" i="6"/>
  <c r="X174" i="6"/>
  <c r="X173" i="6"/>
  <c r="X132" i="6"/>
  <c r="X129" i="6"/>
  <c r="X119" i="6"/>
  <c r="X104" i="6"/>
  <c r="X87" i="6"/>
  <c r="X81" i="6"/>
  <c r="X39" i="6"/>
  <c r="X224" i="6"/>
  <c r="X206" i="6"/>
  <c r="X205" i="6"/>
  <c r="X188" i="6"/>
  <c r="X187" i="6"/>
  <c r="X186" i="6"/>
  <c r="X185" i="6"/>
  <c r="X184" i="6"/>
  <c r="X183" i="6"/>
  <c r="X182" i="6"/>
  <c r="X181" i="6"/>
  <c r="X142" i="6"/>
  <c r="X141" i="6"/>
  <c r="X140" i="6"/>
  <c r="X139" i="6"/>
  <c r="X135" i="6"/>
  <c r="X123" i="6"/>
  <c r="X108" i="6"/>
  <c r="X207" i="6"/>
  <c r="X190" i="6"/>
  <c r="X189" i="6"/>
  <c r="X138" i="6"/>
  <c r="X136" i="6"/>
  <c r="X114" i="6"/>
  <c r="X111" i="6"/>
  <c r="X98" i="6"/>
  <c r="X64" i="6"/>
  <c r="X210" i="6"/>
  <c r="X209" i="6"/>
  <c r="X208" i="6"/>
  <c r="X194" i="6"/>
  <c r="X193" i="6"/>
  <c r="X192" i="6"/>
  <c r="X191" i="6"/>
  <c r="X143" i="6"/>
  <c r="X137" i="6"/>
  <c r="X120" i="6"/>
  <c r="X117" i="6"/>
  <c r="X86" i="6"/>
  <c r="X69" i="6"/>
  <c r="X112" i="6"/>
  <c r="X110" i="6"/>
  <c r="X105" i="6"/>
  <c r="X85" i="6"/>
  <c r="X84" i="6"/>
  <c r="X83" i="6"/>
  <c r="X82" i="6"/>
  <c r="X63" i="6"/>
  <c r="X62" i="6"/>
  <c r="X38" i="6"/>
  <c r="X34" i="6"/>
  <c r="X28" i="6"/>
  <c r="X94" i="6"/>
  <c r="X80" i="6"/>
  <c r="X61" i="6"/>
  <c r="X60" i="6"/>
  <c r="X42" i="6"/>
  <c r="X89" i="6"/>
  <c r="X59" i="6"/>
  <c r="X58" i="6"/>
  <c r="X37" i="6"/>
  <c r="X27" i="6"/>
  <c r="X10" i="6"/>
  <c r="X8" i="6"/>
  <c r="X130" i="6"/>
  <c r="X126" i="6"/>
  <c r="X102" i="6"/>
  <c r="X93" i="6"/>
  <c r="X92" i="6"/>
  <c r="X91" i="6"/>
  <c r="X90" i="6"/>
  <c r="X79" i="6"/>
  <c r="X78" i="6"/>
  <c r="X73" i="6"/>
  <c r="X57" i="6"/>
  <c r="X56" i="6"/>
  <c r="X55" i="6"/>
  <c r="X54" i="6"/>
  <c r="X41" i="6"/>
  <c r="X36" i="6"/>
  <c r="X33" i="6"/>
  <c r="X26" i="6"/>
  <c r="X24" i="6"/>
  <c r="X11" i="6"/>
  <c r="X9" i="6"/>
  <c r="X88" i="6"/>
  <c r="X77" i="6"/>
  <c r="X76" i="6"/>
  <c r="X75" i="6"/>
  <c r="X74" i="6"/>
  <c r="X53" i="6"/>
  <c r="X49" i="6"/>
  <c r="X47" i="6"/>
  <c r="X32" i="6"/>
  <c r="X25" i="6"/>
  <c r="X23" i="6"/>
  <c r="X13" i="6"/>
  <c r="X12" i="6"/>
  <c r="X125" i="6"/>
  <c r="X122" i="6"/>
  <c r="X121" i="6"/>
  <c r="X101" i="6"/>
  <c r="X97" i="6"/>
  <c r="X72" i="6"/>
  <c r="X52" i="6"/>
  <c r="X51" i="6"/>
  <c r="X50" i="6"/>
  <c r="X48" i="6"/>
  <c r="X46" i="6"/>
  <c r="X45" i="6"/>
  <c r="X40" i="6"/>
  <c r="X31" i="6"/>
  <c r="X22" i="6"/>
  <c r="X21" i="6"/>
  <c r="X20" i="6"/>
  <c r="X19" i="6"/>
  <c r="X18" i="6"/>
  <c r="X14" i="6"/>
  <c r="X71" i="6"/>
  <c r="X70" i="6"/>
  <c r="X65" i="6"/>
  <c r="X44" i="6"/>
  <c r="X35" i="6"/>
  <c r="X30" i="6"/>
  <c r="X17" i="6"/>
  <c r="X16" i="6"/>
  <c r="X15" i="6"/>
  <c r="C14" i="6" l="1"/>
  <c r="AF14" i="6" s="1"/>
  <c r="C18" i="6"/>
  <c r="AF18" i="6" s="1"/>
  <c r="C19" i="6"/>
  <c r="AF19" i="6" s="1"/>
  <c r="C20" i="6"/>
  <c r="AF20" i="6" s="1"/>
  <c r="C21" i="6"/>
  <c r="AF21" i="6" s="1"/>
  <c r="C22" i="6"/>
  <c r="AF22" i="6" s="1"/>
  <c r="C31" i="6"/>
  <c r="AF31" i="6" s="1"/>
  <c r="C40" i="6"/>
  <c r="AF40" i="6" s="1"/>
  <c r="C45" i="6"/>
  <c r="AF45" i="6" s="1"/>
  <c r="C46" i="6"/>
  <c r="AF46" i="6" s="1"/>
  <c r="C48" i="6"/>
  <c r="AF48" i="6" s="1"/>
  <c r="C50" i="6"/>
  <c r="AF50" i="6" s="1"/>
  <c r="C51" i="6"/>
  <c r="AF51" i="6" s="1"/>
  <c r="C52" i="6"/>
  <c r="AF52" i="6" s="1"/>
  <c r="C72" i="6"/>
  <c r="AF72" i="6" s="1"/>
  <c r="C12" i="6"/>
  <c r="AF12" i="6" s="1"/>
  <c r="C13" i="6"/>
  <c r="AF13" i="6" s="1"/>
  <c r="C23" i="6"/>
  <c r="AF23" i="6" s="1"/>
  <c r="C25" i="6"/>
  <c r="AF25" i="6" s="1"/>
  <c r="C32" i="6"/>
  <c r="AF32" i="6" s="1"/>
  <c r="C47" i="6"/>
  <c r="AF47" i="6" s="1"/>
  <c r="C49" i="6"/>
  <c r="AF49" i="6" s="1"/>
  <c r="C53" i="6"/>
  <c r="AF53" i="6" s="1"/>
  <c r="C74" i="6"/>
  <c r="AF74" i="6" s="1"/>
  <c r="C75" i="6"/>
  <c r="AF75" i="6" s="1"/>
  <c r="C76" i="6"/>
  <c r="AF76" i="6" s="1"/>
  <c r="C77" i="6"/>
  <c r="AF77" i="6" s="1"/>
  <c r="C88" i="6"/>
  <c r="AF88" i="6" s="1"/>
  <c r="C103" i="6"/>
  <c r="AF103" i="6" s="1"/>
  <c r="C123" i="6"/>
  <c r="AF123" i="6" s="1"/>
  <c r="C124" i="6"/>
  <c r="AF124" i="6" s="1"/>
  <c r="C127" i="6"/>
  <c r="AF127" i="6" s="1"/>
  <c r="C128" i="6"/>
  <c r="AF128" i="6" s="1"/>
  <c r="C9" i="6"/>
  <c r="AF9" i="6" s="1"/>
  <c r="C11" i="6"/>
  <c r="AF11" i="6" s="1"/>
  <c r="C24" i="6"/>
  <c r="AF24" i="6" s="1"/>
  <c r="C26" i="6"/>
  <c r="AF26" i="6" s="1"/>
  <c r="C33" i="6"/>
  <c r="AF33" i="6" s="1"/>
  <c r="C36" i="6"/>
  <c r="AF36" i="6" s="1"/>
  <c r="C41" i="6"/>
  <c r="AF41" i="6" s="1"/>
  <c r="C54" i="6"/>
  <c r="AF54" i="6" s="1"/>
  <c r="C55" i="6"/>
  <c r="AF55" i="6" s="1"/>
  <c r="C56" i="6"/>
  <c r="AF56" i="6" s="1"/>
  <c r="C57" i="6"/>
  <c r="AF57" i="6" s="1"/>
  <c r="C73" i="6"/>
  <c r="AF73" i="6" s="1"/>
  <c r="C78" i="6"/>
  <c r="AF78" i="6" s="1"/>
  <c r="C79" i="6"/>
  <c r="AF79" i="6" s="1"/>
  <c r="C8" i="6"/>
  <c r="AF8" i="6" s="1"/>
  <c r="C10" i="6"/>
  <c r="AF10" i="6" s="1"/>
  <c r="C27" i="6"/>
  <c r="AF27" i="6" s="1"/>
  <c r="C37" i="6"/>
  <c r="AF37" i="6" s="1"/>
  <c r="C58" i="6"/>
  <c r="AF58" i="6" s="1"/>
  <c r="C59" i="6"/>
  <c r="AF59" i="6" s="1"/>
  <c r="C89" i="6"/>
  <c r="AF89" i="6" s="1"/>
  <c r="C104" i="6"/>
  <c r="AF104" i="6" s="1"/>
  <c r="C129" i="6"/>
  <c r="AF129" i="6" s="1"/>
  <c r="C42" i="6"/>
  <c r="AF42" i="6" s="1"/>
  <c r="C60" i="6"/>
  <c r="AF60" i="6" s="1"/>
  <c r="C61" i="6"/>
  <c r="AF61" i="6" s="1"/>
  <c r="C80" i="6"/>
  <c r="AF80" i="6" s="1"/>
  <c r="C94" i="6"/>
  <c r="AF94" i="6" s="1"/>
  <c r="C28" i="6"/>
  <c r="AF28" i="6" s="1"/>
  <c r="C34" i="6"/>
  <c r="AF34" i="6" s="1"/>
  <c r="C38" i="6"/>
  <c r="AF38" i="6" s="1"/>
  <c r="C62" i="6"/>
  <c r="AF62" i="6" s="1"/>
  <c r="C63" i="6"/>
  <c r="AF63" i="6" s="1"/>
  <c r="C82" i="6"/>
  <c r="AF82" i="6" s="1"/>
  <c r="C83" i="6"/>
  <c r="AF83" i="6" s="1"/>
  <c r="C84" i="6"/>
  <c r="AF84" i="6" s="1"/>
  <c r="C85" i="6"/>
  <c r="AF85" i="6" s="1"/>
  <c r="C29" i="6"/>
  <c r="AF29" i="6" s="1"/>
  <c r="C39" i="6"/>
  <c r="AF39" i="6" s="1"/>
  <c r="C43" i="6"/>
  <c r="AF43" i="6" s="1"/>
  <c r="C64" i="6"/>
  <c r="AF64" i="6" s="1"/>
  <c r="C66" i="6"/>
  <c r="AF66" i="6" s="1"/>
  <c r="C67" i="6"/>
  <c r="AF67" i="6" s="1"/>
  <c r="C68" i="6"/>
  <c r="AF68" i="6" s="1"/>
  <c r="C69" i="6"/>
  <c r="AF69" i="6" s="1"/>
  <c r="C81" i="6"/>
  <c r="AF81" i="6" s="1"/>
  <c r="C96" i="6"/>
  <c r="AF96" i="6" s="1"/>
  <c r="C113" i="6"/>
  <c r="AF113" i="6" s="1"/>
  <c r="C114" i="6"/>
  <c r="AF114" i="6" s="1"/>
  <c r="C117" i="6"/>
  <c r="AF117" i="6" s="1"/>
  <c r="C119" i="6"/>
  <c r="AF119" i="6" s="1"/>
  <c r="C120" i="6"/>
  <c r="AF120" i="6" s="1"/>
  <c r="C35" i="6"/>
  <c r="AF35" i="6" s="1"/>
  <c r="C98" i="6"/>
  <c r="AF98" i="6" s="1"/>
  <c r="C102" i="6"/>
  <c r="AF102" i="6" s="1"/>
  <c r="C111" i="6"/>
  <c r="AF111" i="6" s="1"/>
  <c r="C136" i="6"/>
  <c r="AF136" i="6" s="1"/>
  <c r="C138" i="6"/>
  <c r="AF138" i="6" s="1"/>
  <c r="C189" i="6"/>
  <c r="AF189" i="6" s="1"/>
  <c r="C190" i="6"/>
  <c r="AF190" i="6" s="1"/>
  <c r="C207" i="6"/>
  <c r="AF207" i="6" s="1"/>
  <c r="C15" i="6"/>
  <c r="AF15" i="6" s="1"/>
  <c r="C44" i="6"/>
  <c r="AF44" i="6" s="1"/>
  <c r="C101" i="6"/>
  <c r="AF101" i="6" s="1"/>
  <c r="C108" i="6"/>
  <c r="AF108" i="6" s="1"/>
  <c r="C135" i="6"/>
  <c r="AF135" i="6" s="1"/>
  <c r="C140" i="6"/>
  <c r="AF140" i="6" s="1"/>
  <c r="C141" i="6"/>
  <c r="AF141" i="6" s="1"/>
  <c r="C142" i="6"/>
  <c r="AF142" i="6" s="1"/>
  <c r="C181" i="6"/>
  <c r="AF181" i="6" s="1"/>
  <c r="C182" i="6"/>
  <c r="AF182" i="6" s="1"/>
  <c r="C183" i="6"/>
  <c r="AF183" i="6" s="1"/>
  <c r="C184" i="6"/>
  <c r="AF184" i="6" s="1"/>
  <c r="C185" i="6"/>
  <c r="AF185" i="6" s="1"/>
  <c r="C186" i="6"/>
  <c r="AF186" i="6" s="1"/>
  <c r="C187" i="6"/>
  <c r="AF187" i="6" s="1"/>
  <c r="C188" i="6"/>
  <c r="AF188" i="6" s="1"/>
  <c r="C205" i="6"/>
  <c r="AF205" i="6" s="1"/>
  <c r="C206" i="6"/>
  <c r="AF206" i="6" s="1"/>
  <c r="C70" i="6"/>
  <c r="AF70" i="6" s="1"/>
  <c r="C87" i="6"/>
  <c r="AF87" i="6" s="1"/>
  <c r="C92" i="6"/>
  <c r="AF92" i="6" s="1"/>
  <c r="C105" i="6"/>
  <c r="AF105" i="6" s="1"/>
  <c r="C126" i="6"/>
  <c r="AF126" i="6" s="1"/>
  <c r="C132" i="6"/>
  <c r="AF132" i="6" s="1"/>
  <c r="C173" i="6"/>
  <c r="AF173" i="6" s="1"/>
  <c r="C174" i="6"/>
  <c r="AF174" i="6" s="1"/>
  <c r="C175" i="6"/>
  <c r="AF175" i="6" s="1"/>
  <c r="C176" i="6"/>
  <c r="AF176" i="6" s="1"/>
  <c r="C177" i="6"/>
  <c r="AF177" i="6" s="1"/>
  <c r="C178" i="6"/>
  <c r="AF178" i="6" s="1"/>
  <c r="C179" i="6"/>
  <c r="AF179" i="6" s="1"/>
  <c r="C180" i="6"/>
  <c r="AF180" i="6" s="1"/>
  <c r="C204" i="6"/>
  <c r="AF204" i="6" s="1"/>
  <c r="C216" i="6"/>
  <c r="AF216" i="6" s="1"/>
  <c r="C223" i="6"/>
  <c r="AF223" i="6" s="1"/>
  <c r="C225" i="6"/>
  <c r="AF225" i="6" s="1"/>
  <c r="C229" i="6"/>
  <c r="AF229" i="6" s="1"/>
  <c r="C230" i="6"/>
  <c r="AF230" i="6" s="1"/>
  <c r="C17" i="6"/>
  <c r="AF17" i="6" s="1"/>
  <c r="C90" i="6"/>
  <c r="AF90" i="6" s="1"/>
  <c r="C100" i="6"/>
  <c r="AF100" i="6" s="1"/>
  <c r="C107" i="6"/>
  <c r="AF107" i="6" s="1"/>
  <c r="C125" i="6"/>
  <c r="AF125" i="6" s="1"/>
  <c r="C133" i="6"/>
  <c r="AF133" i="6" s="1"/>
  <c r="C134" i="6"/>
  <c r="AF134" i="6" s="1"/>
  <c r="C165" i="6"/>
  <c r="AF165" i="6" s="1"/>
  <c r="C166" i="6"/>
  <c r="AF166" i="6" s="1"/>
  <c r="C167" i="6"/>
  <c r="AF167" i="6" s="1"/>
  <c r="C168" i="6"/>
  <c r="AF168" i="6" s="1"/>
  <c r="C169" i="6"/>
  <c r="AF169" i="6" s="1"/>
  <c r="C170" i="6"/>
  <c r="AF170" i="6" s="1"/>
  <c r="C171" i="6"/>
  <c r="AF171" i="6" s="1"/>
  <c r="C172" i="6"/>
  <c r="AF172" i="6" s="1"/>
  <c r="C203" i="6"/>
  <c r="AF203" i="6" s="1"/>
  <c r="C215" i="6"/>
  <c r="AF215" i="6" s="1"/>
  <c r="C217" i="6"/>
  <c r="AF217" i="6" s="1"/>
  <c r="C221" i="6"/>
  <c r="AF221" i="6" s="1"/>
  <c r="C222" i="6"/>
  <c r="AF222" i="6" s="1"/>
  <c r="C228" i="6"/>
  <c r="AF228" i="6" s="1"/>
  <c r="C30" i="6"/>
  <c r="AF30" i="6" s="1"/>
  <c r="C91" i="6"/>
  <c r="AF91" i="6" s="1"/>
  <c r="C95" i="6"/>
  <c r="AF95" i="6" s="1"/>
  <c r="C106" i="6"/>
  <c r="AF106" i="6" s="1"/>
  <c r="C109" i="6"/>
  <c r="AF109" i="6" s="1"/>
  <c r="C112" i="6"/>
  <c r="AF112" i="6" s="1"/>
  <c r="C115" i="6"/>
  <c r="AF115" i="6" s="1"/>
  <c r="C118" i="6"/>
  <c r="AF118" i="6" s="1"/>
  <c r="C144" i="6"/>
  <c r="AF144" i="6" s="1"/>
  <c r="C149" i="6"/>
  <c r="AF149" i="6" s="1"/>
  <c r="C150" i="6"/>
  <c r="AF150" i="6" s="1"/>
  <c r="C195" i="6"/>
  <c r="AF195" i="6" s="1"/>
  <c r="C196" i="6"/>
  <c r="AF196" i="6" s="1"/>
  <c r="C211" i="6"/>
  <c r="AF211" i="6" s="1"/>
  <c r="C86" i="6"/>
  <c r="AF86" i="6" s="1"/>
  <c r="C121" i="6"/>
  <c r="AF121" i="6" s="1"/>
  <c r="C130" i="6"/>
  <c r="AF130" i="6" s="1"/>
  <c r="C137" i="6"/>
  <c r="AF137" i="6" s="1"/>
  <c r="C143" i="6"/>
  <c r="AF143" i="6" s="1"/>
  <c r="C148" i="6"/>
  <c r="AF148" i="6" s="1"/>
  <c r="C152" i="6"/>
  <c r="AF152" i="6" s="1"/>
  <c r="C156" i="6"/>
  <c r="AF156" i="6" s="1"/>
  <c r="C218" i="6"/>
  <c r="AF218" i="6" s="1"/>
  <c r="C285" i="6"/>
  <c r="AF285" i="6" s="1"/>
  <c r="C286" i="6"/>
  <c r="AF286" i="6" s="1"/>
  <c r="C287" i="6"/>
  <c r="AF287" i="6" s="1"/>
  <c r="C297" i="6"/>
  <c r="AF297" i="6" s="1"/>
  <c r="C298" i="6"/>
  <c r="AF298" i="6" s="1"/>
  <c r="C300" i="6"/>
  <c r="AF300" i="6" s="1"/>
  <c r="C307" i="6"/>
  <c r="AF307" i="6" s="1"/>
  <c r="C198" i="6"/>
  <c r="AF198" i="6" s="1"/>
  <c r="C248" i="6"/>
  <c r="AF248" i="6" s="1"/>
  <c r="C249" i="6"/>
  <c r="AF249" i="6" s="1"/>
  <c r="C294" i="6"/>
  <c r="AF294" i="6" s="1"/>
  <c r="C295" i="6"/>
  <c r="AF295" i="6" s="1"/>
  <c r="C296" i="6"/>
  <c r="AF296" i="6" s="1"/>
  <c r="C65" i="6"/>
  <c r="AF65" i="6" s="1"/>
  <c r="C93" i="6"/>
  <c r="AF93" i="6" s="1"/>
  <c r="C145" i="6"/>
  <c r="AF145" i="6" s="1"/>
  <c r="C153" i="6"/>
  <c r="AF153" i="6" s="1"/>
  <c r="C157" i="6"/>
  <c r="AF157" i="6" s="1"/>
  <c r="C161" i="6"/>
  <c r="AF161" i="6" s="1"/>
  <c r="C164" i="6"/>
  <c r="AF164" i="6" s="1"/>
  <c r="C193" i="6"/>
  <c r="AF193" i="6" s="1"/>
  <c r="C201" i="6"/>
  <c r="AF201" i="6" s="1"/>
  <c r="C214" i="6"/>
  <c r="AF214" i="6" s="1"/>
  <c r="C231" i="6"/>
  <c r="AF231" i="6" s="1"/>
  <c r="C232" i="6"/>
  <c r="AF232" i="6" s="1"/>
  <c r="C250" i="6"/>
  <c r="AF250" i="6" s="1"/>
  <c r="C251" i="6"/>
  <c r="AF251" i="6" s="1"/>
  <c r="C259" i="6"/>
  <c r="AF259" i="6" s="1"/>
  <c r="C97" i="6"/>
  <c r="AF97" i="6" s="1"/>
  <c r="C110" i="6"/>
  <c r="AF110" i="6" s="1"/>
  <c r="C191" i="6"/>
  <c r="AF191" i="6" s="1"/>
  <c r="C199" i="6"/>
  <c r="AF199" i="6" s="1"/>
  <c r="C209" i="6"/>
  <c r="AF209" i="6" s="1"/>
  <c r="C219" i="6"/>
  <c r="AF219" i="6" s="1"/>
  <c r="C233" i="6"/>
  <c r="AF233" i="6" s="1"/>
  <c r="C240" i="6"/>
  <c r="AF240" i="6" s="1"/>
  <c r="C241" i="6"/>
  <c r="AF241" i="6" s="1"/>
  <c r="C246" i="6"/>
  <c r="AF246" i="6" s="1"/>
  <c r="C247" i="6"/>
  <c r="AF247" i="6" s="1"/>
  <c r="C252" i="6"/>
  <c r="AF252" i="6" s="1"/>
  <c r="C257" i="6"/>
  <c r="AF257" i="6" s="1"/>
  <c r="C258" i="6"/>
  <c r="AF258" i="6" s="1"/>
  <c r="C260" i="6"/>
  <c r="AF260" i="6" s="1"/>
  <c r="C267" i="6"/>
  <c r="AF267" i="6" s="1"/>
  <c r="C309" i="6"/>
  <c r="AF309" i="6" s="1"/>
  <c r="C310" i="6"/>
  <c r="AF310" i="6" s="1"/>
  <c r="C311" i="6"/>
  <c r="AF311" i="6" s="1"/>
  <c r="C312" i="6"/>
  <c r="AF312" i="6" s="1"/>
  <c r="C116" i="6"/>
  <c r="AF116" i="6" s="1"/>
  <c r="C122" i="6"/>
  <c r="AF122" i="6" s="1"/>
  <c r="C147" i="6"/>
  <c r="AF147" i="6" s="1"/>
  <c r="C151" i="6"/>
  <c r="AF151" i="6" s="1"/>
  <c r="C155" i="6"/>
  <c r="AF155" i="6" s="1"/>
  <c r="C192" i="6"/>
  <c r="AF192" i="6" s="1"/>
  <c r="C194" i="6"/>
  <c r="AF194" i="6" s="1"/>
  <c r="C197" i="6"/>
  <c r="AF197" i="6" s="1"/>
  <c r="C200" i="6"/>
  <c r="AF200" i="6" s="1"/>
  <c r="C202" i="6"/>
  <c r="AF202" i="6" s="1"/>
  <c r="C213" i="6"/>
  <c r="AF213" i="6" s="1"/>
  <c r="C235" i="6"/>
  <c r="AF235" i="6" s="1"/>
  <c r="C243" i="6"/>
  <c r="AF243" i="6" s="1"/>
  <c r="C269" i="6"/>
  <c r="AF269" i="6" s="1"/>
  <c r="C270" i="6"/>
  <c r="AF270" i="6" s="1"/>
  <c r="C272" i="6"/>
  <c r="AF272" i="6" s="1"/>
  <c r="C281" i="6"/>
  <c r="AF281" i="6" s="1"/>
  <c r="C282" i="6"/>
  <c r="AF282" i="6" s="1"/>
  <c r="C284" i="6"/>
  <c r="AF284" i="6" s="1"/>
  <c r="C291" i="6"/>
  <c r="AF291" i="6" s="1"/>
  <c r="C71" i="6"/>
  <c r="AF71" i="6" s="1"/>
  <c r="C160" i="6"/>
  <c r="AF160" i="6" s="1"/>
  <c r="C163" i="6"/>
  <c r="AF163" i="6" s="1"/>
  <c r="C208" i="6"/>
  <c r="AF208" i="6" s="1"/>
  <c r="C210" i="6"/>
  <c r="AF210" i="6" s="1"/>
  <c r="C226" i="6"/>
  <c r="AF226" i="6" s="1"/>
  <c r="C277" i="6"/>
  <c r="AF277" i="6" s="1"/>
  <c r="C278" i="6"/>
  <c r="AF278" i="6" s="1"/>
  <c r="C279" i="6"/>
  <c r="AF279" i="6" s="1"/>
  <c r="C280" i="6"/>
  <c r="AF280" i="6" s="1"/>
  <c r="C289" i="6"/>
  <c r="AF289" i="6" s="1"/>
  <c r="C290" i="6"/>
  <c r="AF290" i="6" s="1"/>
  <c r="C292" i="6"/>
  <c r="AF292" i="6" s="1"/>
  <c r="C299" i="6"/>
  <c r="AF299" i="6" s="1"/>
  <c r="C99" i="6"/>
  <c r="AF99" i="6" s="1"/>
  <c r="C154" i="6"/>
  <c r="AF154" i="6" s="1"/>
  <c r="C224" i="6"/>
  <c r="AF224" i="6" s="1"/>
  <c r="C254" i="6"/>
  <c r="AF254" i="6" s="1"/>
  <c r="C264" i="6"/>
  <c r="AF264" i="6" s="1"/>
  <c r="C268" i="6"/>
  <c r="AF268" i="6" s="1"/>
  <c r="C305" i="6"/>
  <c r="AF305" i="6" s="1"/>
  <c r="C314" i="6"/>
  <c r="AF314" i="6" s="1"/>
  <c r="C357" i="6"/>
  <c r="AF357" i="6" s="1"/>
  <c r="C358" i="6"/>
  <c r="AF358" i="6" s="1"/>
  <c r="C369" i="6"/>
  <c r="AF369" i="6" s="1"/>
  <c r="C370" i="6"/>
  <c r="AF370" i="6" s="1"/>
  <c r="C371" i="6"/>
  <c r="AF371" i="6" s="1"/>
  <c r="C236" i="6"/>
  <c r="AF236" i="6" s="1"/>
  <c r="C265" i="6"/>
  <c r="AF265" i="6" s="1"/>
  <c r="C276" i="6"/>
  <c r="AF276" i="6" s="1"/>
  <c r="C283" i="6"/>
  <c r="AF283" i="6" s="1"/>
  <c r="C301" i="6"/>
  <c r="AF301" i="6" s="1"/>
  <c r="C303" i="6"/>
  <c r="AF303" i="6" s="1"/>
  <c r="C131" i="6"/>
  <c r="AF131" i="6" s="1"/>
  <c r="C146" i="6"/>
  <c r="AF146" i="6" s="1"/>
  <c r="C212" i="6"/>
  <c r="AF212" i="6" s="1"/>
  <c r="C237" i="6"/>
  <c r="AF237" i="6" s="1"/>
  <c r="C244" i="6"/>
  <c r="AF244" i="6" s="1"/>
  <c r="C255" i="6"/>
  <c r="AF255" i="6" s="1"/>
  <c r="C261" i="6"/>
  <c r="AF261" i="6" s="1"/>
  <c r="C313" i="6"/>
  <c r="AF313" i="6" s="1"/>
  <c r="C359" i="6"/>
  <c r="AF359" i="6" s="1"/>
  <c r="C360" i="6"/>
  <c r="AF360" i="6" s="1"/>
  <c r="C361" i="6"/>
  <c r="AF361" i="6" s="1"/>
  <c r="C362" i="6"/>
  <c r="AF362" i="6" s="1"/>
  <c r="C373" i="6"/>
  <c r="AF373" i="6" s="1"/>
  <c r="C158" i="6"/>
  <c r="AF158" i="6" s="1"/>
  <c r="C245" i="6"/>
  <c r="AF245" i="6" s="1"/>
  <c r="C266" i="6"/>
  <c r="AF266" i="6" s="1"/>
  <c r="C273" i="6"/>
  <c r="AF273" i="6" s="1"/>
  <c r="C365" i="6"/>
  <c r="AF365" i="6" s="1"/>
  <c r="C159" i="6"/>
  <c r="AF159" i="6" s="1"/>
  <c r="C262" i="6"/>
  <c r="AF262" i="6" s="1"/>
  <c r="C306" i="6"/>
  <c r="AF306" i="6" s="1"/>
  <c r="C316" i="6"/>
  <c r="AF316" i="6" s="1"/>
  <c r="C323" i="6"/>
  <c r="AF323" i="6" s="1"/>
  <c r="C242" i="6"/>
  <c r="AF242" i="6" s="1"/>
  <c r="C253" i="6"/>
  <c r="AF253" i="6" s="1"/>
  <c r="C263" i="6"/>
  <c r="AF263" i="6" s="1"/>
  <c r="C275" i="6"/>
  <c r="AF275" i="6" s="1"/>
  <c r="C308" i="6"/>
  <c r="AF308" i="6" s="1"/>
  <c r="C317" i="6"/>
  <c r="AF317" i="6" s="1"/>
  <c r="C318" i="6"/>
  <c r="AF318" i="6" s="1"/>
  <c r="C329" i="6"/>
  <c r="AF329" i="6" s="1"/>
  <c r="C330" i="6"/>
  <c r="AF330" i="6" s="1"/>
  <c r="C337" i="6"/>
  <c r="AF337" i="6" s="1"/>
  <c r="C338" i="6"/>
  <c r="AF338" i="6" s="1"/>
  <c r="C345" i="6"/>
  <c r="AF345" i="6" s="1"/>
  <c r="C346" i="6"/>
  <c r="AF346" i="6" s="1"/>
  <c r="C355" i="6"/>
  <c r="AF355" i="6" s="1"/>
  <c r="C356" i="6"/>
  <c r="AF356" i="6" s="1"/>
  <c r="C162" i="6"/>
  <c r="AF162" i="6" s="1"/>
  <c r="C256" i="6"/>
  <c r="AF256" i="6" s="1"/>
  <c r="C304" i="6"/>
  <c r="AF304" i="6" s="1"/>
  <c r="C321" i="6"/>
  <c r="AF321" i="6" s="1"/>
  <c r="C344" i="6"/>
  <c r="AF344" i="6" s="1"/>
  <c r="C347" i="6"/>
  <c r="AF347" i="6" s="1"/>
  <c r="C349" i="6"/>
  <c r="AF349" i="6" s="1"/>
  <c r="C354" i="6"/>
  <c r="AF354" i="6" s="1"/>
  <c r="C363" i="6"/>
  <c r="AF363" i="6" s="1"/>
  <c r="C375" i="6"/>
  <c r="AF375" i="6" s="1"/>
  <c r="C379" i="6"/>
  <c r="AF379" i="6" s="1"/>
  <c r="C382" i="6"/>
  <c r="AF382" i="6" s="1"/>
  <c r="C387" i="6"/>
  <c r="AF387" i="6" s="1"/>
  <c r="C402" i="6"/>
  <c r="AF402" i="6" s="1"/>
  <c r="C403" i="6"/>
  <c r="AF403" i="6" s="1"/>
  <c r="C404" i="6"/>
  <c r="AF404" i="6" s="1"/>
  <c r="C405" i="6"/>
  <c r="AF405" i="6" s="1"/>
  <c r="C410" i="6"/>
  <c r="AF410" i="6" s="1"/>
  <c r="C411" i="6"/>
  <c r="AF411" i="6" s="1"/>
  <c r="C412" i="6"/>
  <c r="AF412" i="6" s="1"/>
  <c r="C413" i="6"/>
  <c r="AF413" i="6" s="1"/>
  <c r="C418" i="6"/>
  <c r="AF418" i="6" s="1"/>
  <c r="C419" i="6"/>
  <c r="AF419" i="6" s="1"/>
  <c r="C420" i="6"/>
  <c r="AF420" i="6" s="1"/>
  <c r="C421" i="6"/>
  <c r="AF421" i="6" s="1"/>
  <c r="C426" i="6"/>
  <c r="AF426" i="6" s="1"/>
  <c r="C427" i="6"/>
  <c r="AF427" i="6" s="1"/>
  <c r="C428" i="6"/>
  <c r="AF428" i="6" s="1"/>
  <c r="C429" i="6"/>
  <c r="AF429" i="6" s="1"/>
  <c r="C434" i="6"/>
  <c r="AF434" i="6" s="1"/>
  <c r="C435" i="6"/>
  <c r="AF435" i="6" s="1"/>
  <c r="C436" i="6"/>
  <c r="AF436" i="6" s="1"/>
  <c r="C437" i="6"/>
  <c r="AF437" i="6" s="1"/>
  <c r="C442" i="6"/>
  <c r="AF442" i="6" s="1"/>
  <c r="C443" i="6"/>
  <c r="AF443" i="6" s="1"/>
  <c r="C444" i="6"/>
  <c r="AF444" i="6" s="1"/>
  <c r="C445" i="6"/>
  <c r="AF445" i="6" s="1"/>
  <c r="C450" i="6"/>
  <c r="AF450" i="6" s="1"/>
  <c r="C451" i="6"/>
  <c r="AF451" i="6" s="1"/>
  <c r="C452" i="6"/>
  <c r="AF452" i="6" s="1"/>
  <c r="C453" i="6"/>
  <c r="AF453" i="6" s="1"/>
  <c r="C458" i="6"/>
  <c r="AF458" i="6" s="1"/>
  <c r="C459" i="6"/>
  <c r="AF459" i="6" s="1"/>
  <c r="C460" i="6"/>
  <c r="AF460" i="6" s="1"/>
  <c r="C465" i="6"/>
  <c r="AF465" i="6" s="1"/>
  <c r="C315" i="6"/>
  <c r="AF315" i="6" s="1"/>
  <c r="C332" i="6"/>
  <c r="AF332" i="6" s="1"/>
  <c r="C340" i="6"/>
  <c r="AF340" i="6" s="1"/>
  <c r="C342" i="6"/>
  <c r="AF342" i="6" s="1"/>
  <c r="C367" i="6"/>
  <c r="AF367" i="6" s="1"/>
  <c r="C390" i="6"/>
  <c r="AF390" i="6" s="1"/>
  <c r="C398" i="6"/>
  <c r="AF398" i="6" s="1"/>
  <c r="C461" i="6"/>
  <c r="AF461" i="6" s="1"/>
  <c r="C234" i="6"/>
  <c r="AF234" i="6" s="1"/>
  <c r="C322" i="6"/>
  <c r="AF322" i="6" s="1"/>
  <c r="C328" i="6"/>
  <c r="AF328" i="6" s="1"/>
  <c r="C335" i="6"/>
  <c r="AF335" i="6" s="1"/>
  <c r="C352" i="6"/>
  <c r="AF352" i="6" s="1"/>
  <c r="C378" i="6"/>
  <c r="AF378" i="6" s="1"/>
  <c r="C386" i="6"/>
  <c r="AF386" i="6" s="1"/>
  <c r="C227" i="6"/>
  <c r="AF227" i="6" s="1"/>
  <c r="C325" i="6"/>
  <c r="AF325" i="6" s="1"/>
  <c r="C348" i="6"/>
  <c r="AF348" i="6" s="1"/>
  <c r="C350" i="6"/>
  <c r="AF350" i="6" s="1"/>
  <c r="C374" i="6"/>
  <c r="AF374" i="6" s="1"/>
  <c r="C385" i="6"/>
  <c r="AF385" i="6" s="1"/>
  <c r="C238" i="6"/>
  <c r="AF238" i="6" s="1"/>
  <c r="C319" i="6"/>
  <c r="AF319" i="6" s="1"/>
  <c r="C343" i="6"/>
  <c r="AF343" i="6" s="1"/>
  <c r="C364" i="6"/>
  <c r="AF364" i="6" s="1"/>
  <c r="C381" i="6"/>
  <c r="AF381" i="6" s="1"/>
  <c r="C384" i="6"/>
  <c r="AF384" i="6" s="1"/>
  <c r="C389" i="6"/>
  <c r="AF389" i="6" s="1"/>
  <c r="C397" i="6"/>
  <c r="AF397" i="6" s="1"/>
  <c r="C336" i="6"/>
  <c r="AF336" i="6" s="1"/>
  <c r="C339" i="6"/>
  <c r="AF339" i="6" s="1"/>
  <c r="C341" i="6"/>
  <c r="AF341" i="6" s="1"/>
  <c r="C351" i="6"/>
  <c r="AF351" i="6" s="1"/>
  <c r="C368" i="6"/>
  <c r="AF368" i="6" s="1"/>
  <c r="C376" i="6"/>
  <c r="AF376" i="6" s="1"/>
  <c r="C380" i="6"/>
  <c r="AF380" i="6" s="1"/>
  <c r="C388" i="6"/>
  <c r="AF388" i="6" s="1"/>
  <c r="C395" i="6"/>
  <c r="AF395" i="6" s="1"/>
  <c r="C406" i="6"/>
  <c r="AF406" i="6" s="1"/>
  <c r="C408" i="6"/>
  <c r="AF408" i="6" s="1"/>
  <c r="C414" i="6"/>
  <c r="AF414" i="6" s="1"/>
  <c r="C416" i="6"/>
  <c r="AF416" i="6" s="1"/>
  <c r="C422" i="6"/>
  <c r="AF422" i="6" s="1"/>
  <c r="C424" i="6"/>
  <c r="AF424" i="6" s="1"/>
  <c r="C430" i="6"/>
  <c r="AF430" i="6" s="1"/>
  <c r="C432" i="6"/>
  <c r="AF432" i="6" s="1"/>
  <c r="C438" i="6"/>
  <c r="AF438" i="6" s="1"/>
  <c r="C440" i="6"/>
  <c r="AF440" i="6" s="1"/>
  <c r="C446" i="6"/>
  <c r="AF446" i="6" s="1"/>
  <c r="C448" i="6"/>
  <c r="AF448" i="6" s="1"/>
  <c r="C454" i="6"/>
  <c r="AF454" i="6" s="1"/>
  <c r="C456" i="6"/>
  <c r="AF456" i="6" s="1"/>
  <c r="C463" i="6"/>
  <c r="AF463" i="6" s="1"/>
  <c r="C478" i="6"/>
  <c r="AF478" i="6" s="1"/>
  <c r="C479" i="6"/>
  <c r="AF479" i="6" s="1"/>
  <c r="C327" i="6"/>
  <c r="AF327" i="6" s="1"/>
  <c r="C391" i="6"/>
  <c r="AF391" i="6" s="1"/>
  <c r="C401" i="6"/>
  <c r="AF401" i="6" s="1"/>
  <c r="C455" i="6"/>
  <c r="AF455" i="6" s="1"/>
  <c r="C464" i="6"/>
  <c r="AF464" i="6" s="1"/>
  <c r="C471" i="6"/>
  <c r="AF471" i="6" s="1"/>
  <c r="C472" i="6"/>
  <c r="AF472" i="6" s="1"/>
  <c r="C498" i="6"/>
  <c r="AF498" i="6" s="1"/>
  <c r="C499" i="6"/>
  <c r="AF499" i="6" s="1"/>
  <c r="C506" i="6"/>
  <c r="AF506" i="6" s="1"/>
  <c r="C508" i="6"/>
  <c r="AF508" i="6" s="1"/>
  <c r="C511" i="6"/>
  <c r="AF511" i="6" s="1"/>
  <c r="C523" i="6"/>
  <c r="AF523" i="6" s="1"/>
  <c r="C533" i="6"/>
  <c r="AF533" i="6" s="1"/>
  <c r="C534" i="6"/>
  <c r="AF534" i="6" s="1"/>
  <c r="C552" i="6"/>
  <c r="AF552" i="6" s="1"/>
  <c r="C553" i="6"/>
  <c r="AF553" i="6" s="1"/>
  <c r="C570" i="6"/>
  <c r="AF570" i="6" s="1"/>
  <c r="C572" i="6"/>
  <c r="AF572" i="6" s="1"/>
  <c r="C575" i="6"/>
  <c r="AF575" i="6" s="1"/>
  <c r="C587" i="6"/>
  <c r="AF587" i="6" s="1"/>
  <c r="C353" i="6"/>
  <c r="AF353" i="6" s="1"/>
  <c r="C372" i="6"/>
  <c r="AF372" i="6" s="1"/>
  <c r="C394" i="6"/>
  <c r="AF394" i="6" s="1"/>
  <c r="C409" i="6"/>
  <c r="AF409" i="6" s="1"/>
  <c r="C469" i="6"/>
  <c r="AF469" i="6" s="1"/>
  <c r="C496" i="6"/>
  <c r="AF496" i="6" s="1"/>
  <c r="C497" i="6"/>
  <c r="AF497" i="6" s="1"/>
  <c r="C500" i="6"/>
  <c r="AF500" i="6" s="1"/>
  <c r="C512" i="6"/>
  <c r="AF512" i="6" s="1"/>
  <c r="C513" i="6"/>
  <c r="AF513" i="6" s="1"/>
  <c r="C530" i="6"/>
  <c r="AF530" i="6" s="1"/>
  <c r="C532" i="6"/>
  <c r="AF532" i="6" s="1"/>
  <c r="C535" i="6"/>
  <c r="AF535" i="6" s="1"/>
  <c r="C547" i="6"/>
  <c r="AF547" i="6" s="1"/>
  <c r="C557" i="6"/>
  <c r="AF557" i="6" s="1"/>
  <c r="C558" i="6"/>
  <c r="AF558" i="6" s="1"/>
  <c r="C576" i="6"/>
  <c r="AF576" i="6" s="1"/>
  <c r="C577" i="6"/>
  <c r="AF577" i="6" s="1"/>
  <c r="C220" i="6"/>
  <c r="AF220" i="6" s="1"/>
  <c r="C320" i="6"/>
  <c r="AF320" i="6" s="1"/>
  <c r="C366" i="6"/>
  <c r="AF366" i="6" s="1"/>
  <c r="C399" i="6"/>
  <c r="AF399" i="6" s="1"/>
  <c r="C407" i="6"/>
  <c r="AF407" i="6" s="1"/>
  <c r="C417" i="6"/>
  <c r="AF417" i="6" s="1"/>
  <c r="C462" i="6"/>
  <c r="AF462" i="6" s="1"/>
  <c r="C466" i="6"/>
  <c r="AF466" i="6" s="1"/>
  <c r="C475" i="6"/>
  <c r="AF475" i="6" s="1"/>
  <c r="C483" i="6"/>
  <c r="AF483" i="6" s="1"/>
  <c r="C484" i="6"/>
  <c r="AF484" i="6" s="1"/>
  <c r="C501" i="6"/>
  <c r="AF501" i="6" s="1"/>
  <c r="C502" i="6"/>
  <c r="AF502" i="6" s="1"/>
  <c r="C507" i="6"/>
  <c r="AF507" i="6" s="1"/>
  <c r="C517" i="6"/>
  <c r="AF517" i="6" s="1"/>
  <c r="C518" i="6"/>
  <c r="AF518" i="6" s="1"/>
  <c r="C536" i="6"/>
  <c r="AF536" i="6" s="1"/>
  <c r="C537" i="6"/>
  <c r="AF537" i="6" s="1"/>
  <c r="C554" i="6"/>
  <c r="AF554" i="6" s="1"/>
  <c r="C556" i="6"/>
  <c r="AF556" i="6" s="1"/>
  <c r="C559" i="6"/>
  <c r="AF559" i="6" s="1"/>
  <c r="C571" i="6"/>
  <c r="AF571" i="6" s="1"/>
  <c r="C581" i="6"/>
  <c r="AF581" i="6" s="1"/>
  <c r="C582" i="6"/>
  <c r="AF582" i="6" s="1"/>
  <c r="C600" i="6"/>
  <c r="AF600" i="6" s="1"/>
  <c r="C601" i="6"/>
  <c r="AF601" i="6" s="1"/>
  <c r="C302" i="6"/>
  <c r="AF302" i="6" s="1"/>
  <c r="C331" i="6"/>
  <c r="AF331" i="6" s="1"/>
  <c r="C392" i="6"/>
  <c r="AF392" i="6" s="1"/>
  <c r="C415" i="6"/>
  <c r="AF415" i="6" s="1"/>
  <c r="C425" i="6"/>
  <c r="AF425" i="6" s="1"/>
  <c r="C482" i="6"/>
  <c r="AF482" i="6" s="1"/>
  <c r="C485" i="6"/>
  <c r="AF485" i="6" s="1"/>
  <c r="C514" i="6"/>
  <c r="AF514" i="6" s="1"/>
  <c r="C516" i="6"/>
  <c r="AF516" i="6" s="1"/>
  <c r="C519" i="6"/>
  <c r="AF519" i="6" s="1"/>
  <c r="C531" i="6"/>
  <c r="AF531" i="6" s="1"/>
  <c r="C541" i="6"/>
  <c r="AF541" i="6" s="1"/>
  <c r="C542" i="6"/>
  <c r="AF542" i="6" s="1"/>
  <c r="C560" i="6"/>
  <c r="AF560" i="6" s="1"/>
  <c r="C561" i="6"/>
  <c r="AF561" i="6" s="1"/>
  <c r="C578" i="6"/>
  <c r="AF578" i="6" s="1"/>
  <c r="C580" i="6"/>
  <c r="AF580" i="6" s="1"/>
  <c r="C583" i="6"/>
  <c r="AF583" i="6" s="1"/>
  <c r="C595" i="6"/>
  <c r="AF595" i="6" s="1"/>
  <c r="C324" i="6"/>
  <c r="AF324" i="6" s="1"/>
  <c r="C423" i="6"/>
  <c r="AF423" i="6" s="1"/>
  <c r="C433" i="6"/>
  <c r="AF433" i="6" s="1"/>
  <c r="C468" i="6"/>
  <c r="AF468" i="6" s="1"/>
  <c r="C470" i="6"/>
  <c r="AF470" i="6" s="1"/>
  <c r="C474" i="6"/>
  <c r="AF474" i="6" s="1"/>
  <c r="C480" i="6"/>
  <c r="AF480" i="6" s="1"/>
  <c r="C481" i="6"/>
  <c r="AF481" i="6" s="1"/>
  <c r="C486" i="6"/>
  <c r="AF486" i="6" s="1"/>
  <c r="C503" i="6"/>
  <c r="AF503" i="6" s="1"/>
  <c r="C520" i="6"/>
  <c r="AF520" i="6" s="1"/>
  <c r="C521" i="6"/>
  <c r="AF521" i="6" s="1"/>
  <c r="C538" i="6"/>
  <c r="AF538" i="6" s="1"/>
  <c r="C540" i="6"/>
  <c r="AF540" i="6" s="1"/>
  <c r="C543" i="6"/>
  <c r="AF543" i="6" s="1"/>
  <c r="C555" i="6"/>
  <c r="AF555" i="6" s="1"/>
  <c r="C565" i="6"/>
  <c r="AF565" i="6" s="1"/>
  <c r="C566" i="6"/>
  <c r="AF566" i="6" s="1"/>
  <c r="C333" i="6"/>
  <c r="AF333" i="6" s="1"/>
  <c r="C393" i="6"/>
  <c r="AF393" i="6" s="1"/>
  <c r="C439" i="6"/>
  <c r="AF439" i="6" s="1"/>
  <c r="C449" i="6"/>
  <c r="AF449" i="6" s="1"/>
  <c r="C473" i="6"/>
  <c r="AF473" i="6" s="1"/>
  <c r="C487" i="6"/>
  <c r="AF487" i="6" s="1"/>
  <c r="C488" i="6"/>
  <c r="AF488" i="6" s="1"/>
  <c r="C493" i="6"/>
  <c r="AF493" i="6" s="1"/>
  <c r="C504" i="6"/>
  <c r="AF504" i="6" s="1"/>
  <c r="C505" i="6"/>
  <c r="AF505" i="6" s="1"/>
  <c r="C522" i="6"/>
  <c r="AF522" i="6" s="1"/>
  <c r="C524" i="6"/>
  <c r="AF524" i="6" s="1"/>
  <c r="C527" i="6"/>
  <c r="AF527" i="6" s="1"/>
  <c r="C539" i="6"/>
  <c r="AF539" i="6" s="1"/>
  <c r="C549" i="6"/>
  <c r="AF549" i="6" s="1"/>
  <c r="C550" i="6"/>
  <c r="AF550" i="6" s="1"/>
  <c r="C568" i="6"/>
  <c r="AF568" i="6" s="1"/>
  <c r="C569" i="6"/>
  <c r="AF569" i="6" s="1"/>
  <c r="C586" i="6"/>
  <c r="AF586" i="6" s="1"/>
  <c r="C588" i="6"/>
  <c r="AF588" i="6" s="1"/>
  <c r="C591" i="6"/>
  <c r="AF591" i="6" s="1"/>
  <c r="C603" i="6"/>
  <c r="AF603" i="6" s="1"/>
  <c r="C608" i="6"/>
  <c r="AF608" i="6" s="1"/>
  <c r="C609" i="6"/>
  <c r="AF609" i="6" s="1"/>
  <c r="C274" i="6"/>
  <c r="AF274" i="6" s="1"/>
  <c r="C400" i="6"/>
  <c r="AF400" i="6" s="1"/>
  <c r="C467" i="6"/>
  <c r="AF467" i="6" s="1"/>
  <c r="C491" i="6"/>
  <c r="AF491" i="6" s="1"/>
  <c r="C528" i="6"/>
  <c r="AF528" i="6" s="1"/>
  <c r="C562" i="6"/>
  <c r="AF562" i="6" s="1"/>
  <c r="C590" i="6"/>
  <c r="AF590" i="6" s="1"/>
  <c r="C599" i="6"/>
  <c r="AF599" i="6" s="1"/>
  <c r="C618" i="6"/>
  <c r="AF618" i="6" s="1"/>
  <c r="C621" i="6"/>
  <c r="AF621" i="6" s="1"/>
  <c r="C622" i="6"/>
  <c r="AF622" i="6" s="1"/>
  <c r="C627" i="6"/>
  <c r="AF627" i="6" s="1"/>
  <c r="C632" i="6"/>
  <c r="AF632" i="6" s="1"/>
  <c r="C655" i="6"/>
  <c r="AF655" i="6" s="1"/>
  <c r="C657" i="6"/>
  <c r="AF657" i="6" s="1"/>
  <c r="C660" i="6"/>
  <c r="AF660" i="6" s="1"/>
  <c r="C666" i="6"/>
  <c r="AF666" i="6" s="1"/>
  <c r="C667" i="6"/>
  <c r="AF667" i="6" s="1"/>
  <c r="C668" i="6"/>
  <c r="AF668" i="6" s="1"/>
  <c r="C674" i="6"/>
  <c r="AF674" i="6" s="1"/>
  <c r="C709" i="6"/>
  <c r="AF709" i="6" s="1"/>
  <c r="C714" i="6"/>
  <c r="AF714" i="6" s="1"/>
  <c r="C728" i="6"/>
  <c r="AF728" i="6" s="1"/>
  <c r="C731" i="6"/>
  <c r="AF731" i="6" s="1"/>
  <c r="C732" i="6"/>
  <c r="AF732" i="6" s="1"/>
  <c r="C750" i="6"/>
  <c r="AF750" i="6" s="1"/>
  <c r="C751" i="6"/>
  <c r="AF751" i="6" s="1"/>
  <c r="C753" i="6"/>
  <c r="AF753" i="6" s="1"/>
  <c r="C773" i="6"/>
  <c r="AF773" i="6" s="1"/>
  <c r="C774" i="6"/>
  <c r="AF774" i="6" s="1"/>
  <c r="C775" i="6"/>
  <c r="AF775" i="6" s="1"/>
  <c r="C777" i="6"/>
  <c r="AF777" i="6" s="1"/>
  <c r="C239" i="6"/>
  <c r="AF239" i="6" s="1"/>
  <c r="C441" i="6"/>
  <c r="AF441" i="6" s="1"/>
  <c r="C477" i="6"/>
  <c r="AF477" i="6" s="1"/>
  <c r="C494" i="6"/>
  <c r="AF494" i="6" s="1"/>
  <c r="C515" i="6"/>
  <c r="AF515" i="6" s="1"/>
  <c r="C544" i="6"/>
  <c r="AF544" i="6" s="1"/>
  <c r="C596" i="6"/>
  <c r="AF596" i="6" s="1"/>
  <c r="C602" i="6"/>
  <c r="AF602" i="6" s="1"/>
  <c r="C620" i="6"/>
  <c r="AF620" i="6" s="1"/>
  <c r="C633" i="6"/>
  <c r="AF633" i="6" s="1"/>
  <c r="C656" i="6"/>
  <c r="AF656" i="6" s="1"/>
  <c r="C658" i="6"/>
  <c r="AF658" i="6" s="1"/>
  <c r="C659" i="6"/>
  <c r="AF659" i="6" s="1"/>
  <c r="C661" i="6"/>
  <c r="AF661" i="6" s="1"/>
  <c r="C665" i="6"/>
  <c r="AF665" i="6" s="1"/>
  <c r="C669" i="6"/>
  <c r="AF669" i="6" s="1"/>
  <c r="C673" i="6"/>
  <c r="AF673" i="6" s="1"/>
  <c r="C675" i="6"/>
  <c r="AF675" i="6" s="1"/>
  <c r="C676" i="6"/>
  <c r="AF676" i="6" s="1"/>
  <c r="C682" i="6"/>
  <c r="AF682" i="6" s="1"/>
  <c r="C710" i="6"/>
  <c r="AF710" i="6" s="1"/>
  <c r="C711" i="6"/>
  <c r="AF711" i="6" s="1"/>
  <c r="C713" i="6"/>
  <c r="AF713" i="6" s="1"/>
  <c r="C733" i="6"/>
  <c r="AF733" i="6" s="1"/>
  <c r="C738" i="6"/>
  <c r="AF738" i="6" s="1"/>
  <c r="C752" i="6"/>
  <c r="AF752" i="6" s="1"/>
  <c r="C755" i="6"/>
  <c r="AF755" i="6" s="1"/>
  <c r="C756" i="6"/>
  <c r="AF756" i="6" s="1"/>
  <c r="C776" i="6"/>
  <c r="AF776" i="6" s="1"/>
  <c r="C779" i="6"/>
  <c r="AF779" i="6" s="1"/>
  <c r="C780" i="6"/>
  <c r="AF780" i="6" s="1"/>
  <c r="C377" i="6"/>
  <c r="AF377" i="6" s="1"/>
  <c r="C510" i="6"/>
  <c r="AF510" i="6" s="1"/>
  <c r="C526" i="6"/>
  <c r="AF526" i="6" s="1"/>
  <c r="C529" i="6"/>
  <c r="AF529" i="6" s="1"/>
  <c r="C551" i="6"/>
  <c r="AF551" i="6" s="1"/>
  <c r="C592" i="6"/>
  <c r="AF592" i="6" s="1"/>
  <c r="C598" i="6"/>
  <c r="AF598" i="6" s="1"/>
  <c r="C619" i="6"/>
  <c r="AF619" i="6" s="1"/>
  <c r="C623" i="6"/>
  <c r="AF623" i="6" s="1"/>
  <c r="C636" i="6"/>
  <c r="AF636" i="6" s="1"/>
  <c r="C662" i="6"/>
  <c r="AF662" i="6" s="1"/>
  <c r="C663" i="6"/>
  <c r="AF663" i="6" s="1"/>
  <c r="C670" i="6"/>
  <c r="AF670" i="6" s="1"/>
  <c r="C671" i="6"/>
  <c r="AF671" i="6" s="1"/>
  <c r="C677" i="6"/>
  <c r="AF677" i="6" s="1"/>
  <c r="C681" i="6"/>
  <c r="AF681" i="6" s="1"/>
  <c r="C683" i="6"/>
  <c r="AF683" i="6" s="1"/>
  <c r="C684" i="6"/>
  <c r="AF684" i="6" s="1"/>
  <c r="C690" i="6"/>
  <c r="AF690" i="6" s="1"/>
  <c r="C712" i="6"/>
  <c r="AF712" i="6" s="1"/>
  <c r="C715" i="6"/>
  <c r="AF715" i="6" s="1"/>
  <c r="C716" i="6"/>
  <c r="AF716" i="6" s="1"/>
  <c r="C734" i="6"/>
  <c r="AF734" i="6" s="1"/>
  <c r="C735" i="6"/>
  <c r="AF735" i="6" s="1"/>
  <c r="C737" i="6"/>
  <c r="AF737" i="6" s="1"/>
  <c r="C757" i="6"/>
  <c r="AF757" i="6" s="1"/>
  <c r="C762" i="6"/>
  <c r="AF762" i="6" s="1"/>
  <c r="C786" i="6"/>
  <c r="AF786" i="6" s="1"/>
  <c r="C788" i="6"/>
  <c r="AF788" i="6" s="1"/>
  <c r="C803" i="6"/>
  <c r="AF803" i="6" s="1"/>
  <c r="C804" i="6"/>
  <c r="AF804" i="6" s="1"/>
  <c r="C809" i="6"/>
  <c r="AF809" i="6" s="1"/>
  <c r="C810" i="6"/>
  <c r="AF810" i="6" s="1"/>
  <c r="C334" i="6"/>
  <c r="AF334" i="6" s="1"/>
  <c r="C431" i="6"/>
  <c r="AF431" i="6" s="1"/>
  <c r="C457" i="6"/>
  <c r="AF457" i="6" s="1"/>
  <c r="C492" i="6"/>
  <c r="AF492" i="6" s="1"/>
  <c r="C495" i="6"/>
  <c r="AF495" i="6" s="1"/>
  <c r="C545" i="6"/>
  <c r="AF545" i="6" s="1"/>
  <c r="C574" i="6"/>
  <c r="AF574" i="6" s="1"/>
  <c r="C585" i="6"/>
  <c r="AF585" i="6" s="1"/>
  <c r="C634" i="6"/>
  <c r="AF634" i="6" s="1"/>
  <c r="C637" i="6"/>
  <c r="AF637" i="6" s="1"/>
  <c r="C664" i="6"/>
  <c r="AF664" i="6" s="1"/>
  <c r="C672" i="6"/>
  <c r="AF672" i="6" s="1"/>
  <c r="C678" i="6"/>
  <c r="AF678" i="6" s="1"/>
  <c r="C679" i="6"/>
  <c r="AF679" i="6" s="1"/>
  <c r="C685" i="6"/>
  <c r="AF685" i="6" s="1"/>
  <c r="C689" i="6"/>
  <c r="AF689" i="6" s="1"/>
  <c r="C691" i="6"/>
  <c r="AF691" i="6" s="1"/>
  <c r="C692" i="6"/>
  <c r="AF692" i="6" s="1"/>
  <c r="C698" i="6"/>
  <c r="AF698" i="6" s="1"/>
  <c r="C717" i="6"/>
  <c r="AF717" i="6" s="1"/>
  <c r="C722" i="6"/>
  <c r="AF722" i="6" s="1"/>
  <c r="C736" i="6"/>
  <c r="AF736" i="6" s="1"/>
  <c r="C739" i="6"/>
  <c r="AF739" i="6" s="1"/>
  <c r="C740" i="6"/>
  <c r="AF740" i="6" s="1"/>
  <c r="C758" i="6"/>
  <c r="AF758" i="6" s="1"/>
  <c r="C489" i="6"/>
  <c r="AF489" i="6" s="1"/>
  <c r="C548" i="6"/>
  <c r="AF548" i="6" s="1"/>
  <c r="C563" i="6"/>
  <c r="AF563" i="6" s="1"/>
  <c r="C567" i="6"/>
  <c r="AF567" i="6" s="1"/>
  <c r="C589" i="6"/>
  <c r="AF589" i="6" s="1"/>
  <c r="C606" i="6"/>
  <c r="AF606" i="6" s="1"/>
  <c r="C607" i="6"/>
  <c r="AF607" i="6" s="1"/>
  <c r="C624" i="6"/>
  <c r="AF624" i="6" s="1"/>
  <c r="C625" i="6"/>
  <c r="AF625" i="6" s="1"/>
  <c r="C635" i="6"/>
  <c r="AF635" i="6" s="1"/>
  <c r="C644" i="6"/>
  <c r="AF644" i="6" s="1"/>
  <c r="C651" i="6"/>
  <c r="AF651" i="6" s="1"/>
  <c r="C680" i="6"/>
  <c r="AF680" i="6" s="1"/>
  <c r="C686" i="6"/>
  <c r="AF686" i="6" s="1"/>
  <c r="C687" i="6"/>
  <c r="AF687" i="6" s="1"/>
  <c r="C693" i="6"/>
  <c r="AF693" i="6" s="1"/>
  <c r="C697" i="6"/>
  <c r="AF697" i="6" s="1"/>
  <c r="C699" i="6"/>
  <c r="AF699" i="6" s="1"/>
  <c r="C700" i="6"/>
  <c r="AF700" i="6" s="1"/>
  <c r="C718" i="6"/>
  <c r="AF718" i="6" s="1"/>
  <c r="C719" i="6"/>
  <c r="AF719" i="6" s="1"/>
  <c r="C721" i="6"/>
  <c r="AF721" i="6" s="1"/>
  <c r="C741" i="6"/>
  <c r="AF741" i="6" s="1"/>
  <c r="C746" i="6"/>
  <c r="AF746" i="6" s="1"/>
  <c r="C760" i="6"/>
  <c r="AF760" i="6" s="1"/>
  <c r="C763" i="6"/>
  <c r="AF763" i="6" s="1"/>
  <c r="C764" i="6"/>
  <c r="AF764" i="6" s="1"/>
  <c r="C782" i="6"/>
  <c r="AF782" i="6" s="1"/>
  <c r="C783" i="6"/>
  <c r="AF783" i="6" s="1"/>
  <c r="C785" i="6"/>
  <c r="AF785" i="6" s="1"/>
  <c r="C383" i="6"/>
  <c r="AF383" i="6" s="1"/>
  <c r="C396" i="6"/>
  <c r="AF396" i="6" s="1"/>
  <c r="C476" i="6"/>
  <c r="AF476" i="6" s="1"/>
  <c r="C490" i="6"/>
  <c r="AF490" i="6" s="1"/>
  <c r="C594" i="6"/>
  <c r="AF594" i="6" s="1"/>
  <c r="C615" i="6"/>
  <c r="AF615" i="6" s="1"/>
  <c r="C617" i="6"/>
  <c r="AF617" i="6" s="1"/>
  <c r="C626" i="6"/>
  <c r="AF626" i="6" s="1"/>
  <c r="C629" i="6"/>
  <c r="AF629" i="6" s="1"/>
  <c r="C631" i="6"/>
  <c r="AF631" i="6" s="1"/>
  <c r="C647" i="6"/>
  <c r="AF647" i="6" s="1"/>
  <c r="C649" i="6"/>
  <c r="AF649" i="6" s="1"/>
  <c r="C654" i="6"/>
  <c r="AF654" i="6" s="1"/>
  <c r="C613" i="6"/>
  <c r="AF613" i="6" s="1"/>
  <c r="C630" i="6"/>
  <c r="AF630" i="6" s="1"/>
  <c r="C638" i="6"/>
  <c r="AF638" i="6" s="1"/>
  <c r="C641" i="6"/>
  <c r="AF641" i="6" s="1"/>
  <c r="C724" i="6"/>
  <c r="AF724" i="6" s="1"/>
  <c r="C726" i="6"/>
  <c r="AF726" i="6" s="1"/>
  <c r="C765" i="6"/>
  <c r="AF765" i="6" s="1"/>
  <c r="C778" i="6"/>
  <c r="AF778" i="6" s="1"/>
  <c r="C781" i="6"/>
  <c r="AF781" i="6" s="1"/>
  <c r="C784" i="6"/>
  <c r="AF784" i="6" s="1"/>
  <c r="C797" i="6"/>
  <c r="AF797" i="6" s="1"/>
  <c r="C800" i="6"/>
  <c r="AF800" i="6" s="1"/>
  <c r="C819" i="6"/>
  <c r="AF819" i="6" s="1"/>
  <c r="C820" i="6"/>
  <c r="AF820" i="6" s="1"/>
  <c r="C825" i="6"/>
  <c r="AF825" i="6" s="1"/>
  <c r="C826" i="6"/>
  <c r="AF826" i="6" s="1"/>
  <c r="C597" i="6"/>
  <c r="AF597" i="6" s="1"/>
  <c r="C604" i="6"/>
  <c r="AF604" i="6" s="1"/>
  <c r="C610" i="6"/>
  <c r="AF610" i="6" s="1"/>
  <c r="C616" i="6"/>
  <c r="AF616" i="6" s="1"/>
  <c r="C642" i="6"/>
  <c r="AF642" i="6" s="1"/>
  <c r="C645" i="6"/>
  <c r="AF645" i="6" s="1"/>
  <c r="C704" i="6"/>
  <c r="AF704" i="6" s="1"/>
  <c r="C729" i="6"/>
  <c r="AF729" i="6" s="1"/>
  <c r="C744" i="6"/>
  <c r="AF744" i="6" s="1"/>
  <c r="C749" i="6"/>
  <c r="AF749" i="6" s="1"/>
  <c r="C754" i="6"/>
  <c r="AF754" i="6" s="1"/>
  <c r="C789" i="6"/>
  <c r="AF789" i="6" s="1"/>
  <c r="C792" i="6"/>
  <c r="AF792" i="6" s="1"/>
  <c r="C806" i="6"/>
  <c r="AF806" i="6" s="1"/>
  <c r="C827" i="6"/>
  <c r="AF827" i="6" s="1"/>
  <c r="C828" i="6"/>
  <c r="AF828" i="6" s="1"/>
  <c r="C326" i="6"/>
  <c r="AF326" i="6" s="1"/>
  <c r="C579" i="6"/>
  <c r="AF579" i="6" s="1"/>
  <c r="C605" i="6"/>
  <c r="AF605" i="6" s="1"/>
  <c r="C648" i="6"/>
  <c r="AF648" i="6" s="1"/>
  <c r="C652" i="6"/>
  <c r="AF652" i="6" s="1"/>
  <c r="C695" i="6"/>
  <c r="AF695" i="6" s="1"/>
  <c r="C702" i="6"/>
  <c r="AF702" i="6" s="1"/>
  <c r="C707" i="6"/>
  <c r="AF707" i="6" s="1"/>
  <c r="C720" i="6"/>
  <c r="AF720" i="6" s="1"/>
  <c r="C742" i="6"/>
  <c r="AF742" i="6" s="1"/>
  <c r="C747" i="6"/>
  <c r="AF747" i="6" s="1"/>
  <c r="C767" i="6"/>
  <c r="AF767" i="6" s="1"/>
  <c r="C769" i="6"/>
  <c r="AF769" i="6" s="1"/>
  <c r="C796" i="6"/>
  <c r="AF796" i="6" s="1"/>
  <c r="C805" i="6"/>
  <c r="AF805" i="6" s="1"/>
  <c r="C816" i="6"/>
  <c r="AF816" i="6" s="1"/>
  <c r="C821" i="6"/>
  <c r="AF821" i="6" s="1"/>
  <c r="C824" i="6"/>
  <c r="AF824" i="6" s="1"/>
  <c r="C835" i="6"/>
  <c r="AF835" i="6" s="1"/>
  <c r="C836" i="6"/>
  <c r="AF836" i="6" s="1"/>
  <c r="C564" i="6"/>
  <c r="AF564" i="6" s="1"/>
  <c r="C593" i="6"/>
  <c r="AF593" i="6" s="1"/>
  <c r="C614" i="6"/>
  <c r="AF614" i="6" s="1"/>
  <c r="C705" i="6"/>
  <c r="AF705" i="6" s="1"/>
  <c r="C727" i="6"/>
  <c r="AF727" i="6" s="1"/>
  <c r="C730" i="6"/>
  <c r="AF730" i="6" s="1"/>
  <c r="C745" i="6"/>
  <c r="AF745" i="6" s="1"/>
  <c r="C799" i="6"/>
  <c r="AF799" i="6" s="1"/>
  <c r="C822" i="6"/>
  <c r="AF822" i="6" s="1"/>
  <c r="C823" i="6"/>
  <c r="AF823" i="6" s="1"/>
  <c r="C829" i="6"/>
  <c r="AF829" i="6" s="1"/>
  <c r="C832" i="6"/>
  <c r="AF832" i="6" s="1"/>
  <c r="C509" i="6"/>
  <c r="AF509" i="6" s="1"/>
  <c r="C639" i="6"/>
  <c r="AF639" i="6" s="1"/>
  <c r="C643" i="6"/>
  <c r="AF643" i="6" s="1"/>
  <c r="C646" i="6"/>
  <c r="AF646" i="6" s="1"/>
  <c r="C723" i="6"/>
  <c r="AF723" i="6" s="1"/>
  <c r="C725" i="6"/>
  <c r="AF725" i="6" s="1"/>
  <c r="C791" i="6"/>
  <c r="AF791" i="6" s="1"/>
  <c r="C795" i="6"/>
  <c r="AF795" i="6" s="1"/>
  <c r="C802" i="6"/>
  <c r="AF802" i="6" s="1"/>
  <c r="C808" i="6"/>
  <c r="AF808" i="6" s="1"/>
  <c r="C812" i="6"/>
  <c r="AF812" i="6" s="1"/>
  <c r="C815" i="6"/>
  <c r="AF815" i="6" s="1"/>
  <c r="C830" i="6"/>
  <c r="AF830" i="6" s="1"/>
  <c r="C831" i="6"/>
  <c r="AF831" i="6" s="1"/>
  <c r="C525" i="6"/>
  <c r="AF525" i="6" s="1"/>
  <c r="C611" i="6"/>
  <c r="AF611" i="6" s="1"/>
  <c r="C650" i="6"/>
  <c r="AF650" i="6" s="1"/>
  <c r="C653" i="6"/>
  <c r="AF653" i="6" s="1"/>
  <c r="C701" i="6"/>
  <c r="AF701" i="6" s="1"/>
  <c r="C706" i="6"/>
  <c r="AF706" i="6" s="1"/>
  <c r="C708" i="6"/>
  <c r="AF708" i="6" s="1"/>
  <c r="C743" i="6"/>
  <c r="AF743" i="6" s="1"/>
  <c r="C748" i="6"/>
  <c r="AF748" i="6" s="1"/>
  <c r="C770" i="6"/>
  <c r="AF770" i="6" s="1"/>
  <c r="C794" i="6"/>
  <c r="AF794" i="6" s="1"/>
  <c r="C811" i="6"/>
  <c r="AF811" i="6" s="1"/>
  <c r="C813" i="6"/>
  <c r="AF813" i="6" s="1"/>
  <c r="C814" i="6"/>
  <c r="AF814" i="6" s="1"/>
  <c r="C546" i="6"/>
  <c r="AF546" i="6" s="1"/>
  <c r="C612" i="6"/>
  <c r="AF612" i="6" s="1"/>
  <c r="C766" i="6"/>
  <c r="AF766" i="6" s="1"/>
  <c r="C772" i="6"/>
  <c r="AF772" i="6" s="1"/>
  <c r="C793" i="6"/>
  <c r="AF793" i="6" s="1"/>
  <c r="C817" i="6"/>
  <c r="AF817" i="6" s="1"/>
  <c r="C841" i="6"/>
  <c r="AF841" i="6" s="1"/>
  <c r="C842" i="6"/>
  <c r="AF842" i="6" s="1"/>
  <c r="C885" i="6"/>
  <c r="AF885" i="6" s="1"/>
  <c r="C886" i="6"/>
  <c r="AF886" i="6" s="1"/>
  <c r="C887" i="6"/>
  <c r="AF887" i="6" s="1"/>
  <c r="C888" i="6"/>
  <c r="AF888" i="6" s="1"/>
  <c r="C899" i="6"/>
  <c r="AF899" i="6" s="1"/>
  <c r="C905" i="6"/>
  <c r="AF905" i="6" s="1"/>
  <c r="C906" i="6"/>
  <c r="AF906" i="6" s="1"/>
  <c r="C907" i="6"/>
  <c r="AF907" i="6" s="1"/>
  <c r="C908" i="6"/>
  <c r="AF908" i="6" s="1"/>
  <c r="C913" i="6"/>
  <c r="AF913" i="6" s="1"/>
  <c r="C914" i="6"/>
  <c r="AF914" i="6" s="1"/>
  <c r="C915" i="6"/>
  <c r="AF915" i="6" s="1"/>
  <c r="C939" i="6"/>
  <c r="AF939" i="6" s="1"/>
  <c r="C940" i="6"/>
  <c r="AF940" i="6" s="1"/>
  <c r="C955" i="6"/>
  <c r="AF955" i="6" s="1"/>
  <c r="C956" i="6"/>
  <c r="AF956" i="6" s="1"/>
  <c r="C973" i="6"/>
  <c r="AF973" i="6" s="1"/>
  <c r="C975" i="6"/>
  <c r="AF975" i="6" s="1"/>
  <c r="C976" i="6"/>
  <c r="AF976" i="6" s="1"/>
  <c r="C977" i="6"/>
  <c r="AF977" i="6" s="1"/>
  <c r="C989" i="6"/>
  <c r="AF989" i="6" s="1"/>
  <c r="C991" i="6"/>
  <c r="AF991" i="6" s="1"/>
  <c r="C992" i="6"/>
  <c r="AF992" i="6" s="1"/>
  <c r="C993" i="6"/>
  <c r="AF993" i="6" s="1"/>
  <c r="C1005" i="6"/>
  <c r="AF1005" i="6" s="1"/>
  <c r="C1007" i="6"/>
  <c r="AF1007" i="6" s="1"/>
  <c r="C1008" i="6"/>
  <c r="AF1008" i="6" s="1"/>
  <c r="C1009" i="6"/>
  <c r="AF1009" i="6" s="1"/>
  <c r="C1021" i="6"/>
  <c r="AF1021" i="6" s="1"/>
  <c r="C1023" i="6"/>
  <c r="AF1023" i="6" s="1"/>
  <c r="C1024" i="6"/>
  <c r="AF1024" i="6" s="1"/>
  <c r="C1025" i="6"/>
  <c r="AF1025" i="6" s="1"/>
  <c r="C1037" i="6"/>
  <c r="AF1037" i="6" s="1"/>
  <c r="C1039" i="6"/>
  <c r="AF1039" i="6" s="1"/>
  <c r="C1040" i="6"/>
  <c r="AF1040" i="6" s="1"/>
  <c r="C1041" i="6"/>
  <c r="AF1041" i="6" s="1"/>
  <c r="C1053" i="6"/>
  <c r="AF1053" i="6" s="1"/>
  <c r="C1055" i="6"/>
  <c r="AF1055" i="6" s="1"/>
  <c r="C1056" i="6"/>
  <c r="AF1056" i="6" s="1"/>
  <c r="C1057" i="6"/>
  <c r="AF1057" i="6" s="1"/>
  <c r="C843" i="6"/>
  <c r="AF843" i="6" s="1"/>
  <c r="C844" i="6"/>
  <c r="AF844" i="6" s="1"/>
  <c r="C849" i="6"/>
  <c r="AF849" i="6" s="1"/>
  <c r="C850" i="6"/>
  <c r="AF850" i="6" s="1"/>
  <c r="C893" i="6"/>
  <c r="AF893" i="6" s="1"/>
  <c r="C894" i="6"/>
  <c r="AF894" i="6" s="1"/>
  <c r="C895" i="6"/>
  <c r="AF895" i="6" s="1"/>
  <c r="C896" i="6"/>
  <c r="AF896" i="6" s="1"/>
  <c r="C917" i="6"/>
  <c r="AF917" i="6" s="1"/>
  <c r="C936" i="6"/>
  <c r="AF936" i="6" s="1"/>
  <c r="C937" i="6"/>
  <c r="AF937" i="6" s="1"/>
  <c r="C952" i="6"/>
  <c r="AF952" i="6" s="1"/>
  <c r="C953" i="6"/>
  <c r="AF953" i="6" s="1"/>
  <c r="C971" i="6"/>
  <c r="AF971" i="6" s="1"/>
  <c r="C972" i="6"/>
  <c r="AF972" i="6" s="1"/>
  <c r="C987" i="6"/>
  <c r="AF987" i="6" s="1"/>
  <c r="C988" i="6"/>
  <c r="AF988" i="6" s="1"/>
  <c r="C1003" i="6"/>
  <c r="AF1003" i="6" s="1"/>
  <c r="C1004" i="6"/>
  <c r="AF1004" i="6" s="1"/>
  <c r="C1019" i="6"/>
  <c r="AF1019" i="6" s="1"/>
  <c r="C1020" i="6"/>
  <c r="AF1020" i="6" s="1"/>
  <c r="C1035" i="6"/>
  <c r="AF1035" i="6" s="1"/>
  <c r="C1036" i="6"/>
  <c r="AF1036" i="6" s="1"/>
  <c r="C1051" i="6"/>
  <c r="AF1051" i="6" s="1"/>
  <c r="C1052" i="6"/>
  <c r="AF1052" i="6" s="1"/>
  <c r="C628" i="6"/>
  <c r="AF628" i="6" s="1"/>
  <c r="C688" i="6"/>
  <c r="AF688" i="6" s="1"/>
  <c r="C694" i="6"/>
  <c r="AF694" i="6" s="1"/>
  <c r="C798" i="6"/>
  <c r="AF798" i="6" s="1"/>
  <c r="C818" i="6"/>
  <c r="AF818" i="6" s="1"/>
  <c r="C833" i="6"/>
  <c r="AF833" i="6" s="1"/>
  <c r="C837" i="6"/>
  <c r="AF837" i="6" s="1"/>
  <c r="C838" i="6"/>
  <c r="AF838" i="6" s="1"/>
  <c r="C839" i="6"/>
  <c r="AF839" i="6" s="1"/>
  <c r="C840" i="6"/>
  <c r="AF840" i="6" s="1"/>
  <c r="C851" i="6"/>
  <c r="AF851" i="6" s="1"/>
  <c r="C852" i="6"/>
  <c r="AF852" i="6" s="1"/>
  <c r="C857" i="6"/>
  <c r="AF857" i="6" s="1"/>
  <c r="C858" i="6"/>
  <c r="AF858" i="6" s="1"/>
  <c r="C901" i="6"/>
  <c r="AF901" i="6" s="1"/>
  <c r="C902" i="6"/>
  <c r="AF902" i="6" s="1"/>
  <c r="C903" i="6"/>
  <c r="AF903" i="6" s="1"/>
  <c r="C904" i="6"/>
  <c r="AF904" i="6" s="1"/>
  <c r="C911" i="6"/>
  <c r="AF911" i="6" s="1"/>
  <c r="C912" i="6"/>
  <c r="AF912" i="6" s="1"/>
  <c r="C918" i="6"/>
  <c r="AF918" i="6" s="1"/>
  <c r="C934" i="6"/>
  <c r="AF934" i="6" s="1"/>
  <c r="C935" i="6"/>
  <c r="AF935" i="6" s="1"/>
  <c r="C938" i="6"/>
  <c r="AF938" i="6" s="1"/>
  <c r="C951" i="6"/>
  <c r="AF951" i="6" s="1"/>
  <c r="C954" i="6"/>
  <c r="AF954" i="6" s="1"/>
  <c r="C768" i="6"/>
  <c r="AF768" i="6" s="1"/>
  <c r="C845" i="6"/>
  <c r="AF845" i="6" s="1"/>
  <c r="C846" i="6"/>
  <c r="AF846" i="6" s="1"/>
  <c r="C847" i="6"/>
  <c r="AF847" i="6" s="1"/>
  <c r="C848" i="6"/>
  <c r="AF848" i="6" s="1"/>
  <c r="C859" i="6"/>
  <c r="AF859" i="6" s="1"/>
  <c r="C860" i="6"/>
  <c r="AF860" i="6" s="1"/>
  <c r="C865" i="6"/>
  <c r="AF865" i="6" s="1"/>
  <c r="C866" i="6"/>
  <c r="AF866" i="6" s="1"/>
  <c r="C909" i="6"/>
  <c r="AF909" i="6" s="1"/>
  <c r="C910" i="6"/>
  <c r="AF910" i="6" s="1"/>
  <c r="C919" i="6"/>
  <c r="AF919" i="6" s="1"/>
  <c r="C921" i="6"/>
  <c r="AF921" i="6" s="1"/>
  <c r="C924" i="6"/>
  <c r="AF924" i="6" s="1"/>
  <c r="C933" i="6"/>
  <c r="AF933" i="6" s="1"/>
  <c r="C949" i="6"/>
  <c r="AF949" i="6" s="1"/>
  <c r="C966" i="6"/>
  <c r="AF966" i="6" s="1"/>
  <c r="C970" i="6"/>
  <c r="AF970" i="6" s="1"/>
  <c r="C982" i="6"/>
  <c r="AF982" i="6" s="1"/>
  <c r="C986" i="6"/>
  <c r="AF986" i="6" s="1"/>
  <c r="C998" i="6"/>
  <c r="AF998" i="6" s="1"/>
  <c r="C1002" i="6"/>
  <c r="AF1002" i="6" s="1"/>
  <c r="C1014" i="6"/>
  <c r="AF1014" i="6" s="1"/>
  <c r="C1018" i="6"/>
  <c r="AF1018" i="6" s="1"/>
  <c r="C1030" i="6"/>
  <c r="AF1030" i="6" s="1"/>
  <c r="C1034" i="6"/>
  <c r="AF1034" i="6" s="1"/>
  <c r="C1046" i="6"/>
  <c r="AF1046" i="6" s="1"/>
  <c r="C1050" i="6"/>
  <c r="AF1050" i="6" s="1"/>
  <c r="C1062" i="6"/>
  <c r="AF1062" i="6" s="1"/>
  <c r="C573" i="6"/>
  <c r="AF573" i="6" s="1"/>
  <c r="C696" i="6"/>
  <c r="AF696" i="6" s="1"/>
  <c r="C759" i="6"/>
  <c r="AF759" i="6" s="1"/>
  <c r="C790" i="6"/>
  <c r="AF790" i="6" s="1"/>
  <c r="C801" i="6"/>
  <c r="AF801" i="6" s="1"/>
  <c r="C807" i="6"/>
  <c r="AF807" i="6" s="1"/>
  <c r="C853" i="6"/>
  <c r="AF853" i="6" s="1"/>
  <c r="C854" i="6"/>
  <c r="AF854" i="6" s="1"/>
  <c r="C855" i="6"/>
  <c r="AF855" i="6" s="1"/>
  <c r="C856" i="6"/>
  <c r="AF856" i="6" s="1"/>
  <c r="C867" i="6"/>
  <c r="AF867" i="6" s="1"/>
  <c r="C868" i="6"/>
  <c r="AF868" i="6" s="1"/>
  <c r="C873" i="6"/>
  <c r="AF873" i="6" s="1"/>
  <c r="C874" i="6"/>
  <c r="AF874" i="6" s="1"/>
  <c r="C920" i="6"/>
  <c r="AF920" i="6" s="1"/>
  <c r="C925" i="6"/>
  <c r="AF925" i="6" s="1"/>
  <c r="C931" i="6"/>
  <c r="AF931" i="6" s="1"/>
  <c r="C932" i="6"/>
  <c r="AF932" i="6" s="1"/>
  <c r="C948" i="6"/>
  <c r="AF948" i="6" s="1"/>
  <c r="C965" i="6"/>
  <c r="AF965" i="6" s="1"/>
  <c r="C967" i="6"/>
  <c r="AF967" i="6" s="1"/>
  <c r="C968" i="6"/>
  <c r="AF968" i="6" s="1"/>
  <c r="C969" i="6"/>
  <c r="AF969" i="6" s="1"/>
  <c r="C981" i="6"/>
  <c r="AF981" i="6" s="1"/>
  <c r="C983" i="6"/>
  <c r="AF983" i="6" s="1"/>
  <c r="C984" i="6"/>
  <c r="AF984" i="6" s="1"/>
  <c r="C985" i="6"/>
  <c r="AF985" i="6" s="1"/>
  <c r="C997" i="6"/>
  <c r="AF997" i="6" s="1"/>
  <c r="C999" i="6"/>
  <c r="AF999" i="6" s="1"/>
  <c r="C1000" i="6"/>
  <c r="AF1000" i="6" s="1"/>
  <c r="C1001" i="6"/>
  <c r="AF1001" i="6" s="1"/>
  <c r="C1013" i="6"/>
  <c r="AF1013" i="6" s="1"/>
  <c r="C1015" i="6"/>
  <c r="AF1015" i="6" s="1"/>
  <c r="C1016" i="6"/>
  <c r="AF1016" i="6" s="1"/>
  <c r="C1017" i="6"/>
  <c r="AF1017" i="6" s="1"/>
  <c r="C1029" i="6"/>
  <c r="AF1029" i="6" s="1"/>
  <c r="C1031" i="6"/>
  <c r="AF1031" i="6" s="1"/>
  <c r="C1032" i="6"/>
  <c r="AF1032" i="6" s="1"/>
  <c r="C1033" i="6"/>
  <c r="AF1033" i="6" s="1"/>
  <c r="C1045" i="6"/>
  <c r="AF1045" i="6" s="1"/>
  <c r="C1047" i="6"/>
  <c r="AF1047" i="6" s="1"/>
  <c r="C1048" i="6"/>
  <c r="AF1048" i="6" s="1"/>
  <c r="C1049" i="6"/>
  <c r="AF1049" i="6" s="1"/>
  <c r="C1061" i="6"/>
  <c r="AF1061" i="6" s="1"/>
  <c r="C834" i="6"/>
  <c r="AF834" i="6" s="1"/>
  <c r="C861" i="6"/>
  <c r="AF861" i="6" s="1"/>
  <c r="C862" i="6"/>
  <c r="AF862" i="6" s="1"/>
  <c r="C863" i="6"/>
  <c r="AF863" i="6" s="1"/>
  <c r="C864" i="6"/>
  <c r="AF864" i="6" s="1"/>
  <c r="C875" i="6"/>
  <c r="AF875" i="6" s="1"/>
  <c r="C876" i="6"/>
  <c r="AF876" i="6" s="1"/>
  <c r="C881" i="6"/>
  <c r="AF881" i="6" s="1"/>
  <c r="C882" i="6"/>
  <c r="AF882" i="6" s="1"/>
  <c r="C922" i="6"/>
  <c r="AF922" i="6" s="1"/>
  <c r="C923" i="6"/>
  <c r="AF923" i="6" s="1"/>
  <c r="C926" i="6"/>
  <c r="AF926" i="6" s="1"/>
  <c r="C927" i="6"/>
  <c r="AF927" i="6" s="1"/>
  <c r="C928" i="6"/>
  <c r="AF928" i="6" s="1"/>
  <c r="C929" i="6"/>
  <c r="AF929" i="6" s="1"/>
  <c r="C944" i="6"/>
  <c r="AF944" i="6" s="1"/>
  <c r="C945" i="6"/>
  <c r="AF945" i="6" s="1"/>
  <c r="C963" i="6"/>
  <c r="AF963" i="6" s="1"/>
  <c r="C964" i="6"/>
  <c r="AF964" i="6" s="1"/>
  <c r="C979" i="6"/>
  <c r="AF979" i="6" s="1"/>
  <c r="C980" i="6"/>
  <c r="AF980" i="6" s="1"/>
  <c r="C995" i="6"/>
  <c r="AF995" i="6" s="1"/>
  <c r="C996" i="6"/>
  <c r="AF996" i="6" s="1"/>
  <c r="C1011" i="6"/>
  <c r="AF1011" i="6" s="1"/>
  <c r="C1012" i="6"/>
  <c r="AF1012" i="6" s="1"/>
  <c r="C1027" i="6"/>
  <c r="AF1027" i="6" s="1"/>
  <c r="C1028" i="6"/>
  <c r="AF1028" i="6" s="1"/>
  <c r="C1043" i="6"/>
  <c r="AF1043" i="6" s="1"/>
  <c r="C1044" i="6"/>
  <c r="AF1044" i="6" s="1"/>
  <c r="C1059" i="6"/>
  <c r="AF1059" i="6" s="1"/>
  <c r="C1060" i="6"/>
  <c r="AF1060" i="6" s="1"/>
  <c r="C447" i="6"/>
  <c r="AF447" i="6" s="1"/>
  <c r="C584" i="6"/>
  <c r="AF584" i="6" s="1"/>
  <c r="C640" i="6"/>
  <c r="AF640" i="6" s="1"/>
  <c r="C761" i="6"/>
  <c r="AF761" i="6" s="1"/>
  <c r="C898" i="6"/>
  <c r="AF898" i="6" s="1"/>
  <c r="C1064" i="6"/>
  <c r="AF1064" i="6" s="1"/>
  <c r="C1065" i="6"/>
  <c r="AF1065" i="6" s="1"/>
  <c r="C1101" i="6"/>
  <c r="AF1101" i="6" s="1"/>
  <c r="C1102" i="6"/>
  <c r="AF1102" i="6" s="1"/>
  <c r="C1106" i="6"/>
  <c r="AF1106" i="6" s="1"/>
  <c r="C1145" i="6"/>
  <c r="AF1145" i="6" s="1"/>
  <c r="C1147" i="6"/>
  <c r="AF1147" i="6" s="1"/>
  <c r="C1149" i="6"/>
  <c r="AF1149" i="6" s="1"/>
  <c r="C1151" i="6"/>
  <c r="AF1151" i="6" s="1"/>
  <c r="C1156" i="6"/>
  <c r="AF1156" i="6" s="1"/>
  <c r="C1166" i="6"/>
  <c r="AF1166" i="6" s="1"/>
  <c r="C1173" i="6"/>
  <c r="AF1173" i="6" s="1"/>
  <c r="C1175" i="6"/>
  <c r="AF1175" i="6" s="1"/>
  <c r="C1183" i="6"/>
  <c r="C1186" i="6"/>
  <c r="C1188" i="6"/>
  <c r="C1193" i="6"/>
  <c r="C1217" i="6"/>
  <c r="C1218" i="6"/>
  <c r="C1244" i="6"/>
  <c r="C1245" i="6"/>
  <c r="C1246" i="6"/>
  <c r="C1247" i="6"/>
  <c r="C871" i="6"/>
  <c r="AF871" i="6" s="1"/>
  <c r="C877" i="6"/>
  <c r="AF877" i="6" s="1"/>
  <c r="C889" i="6"/>
  <c r="AF889" i="6" s="1"/>
  <c r="C892" i="6"/>
  <c r="AF892" i="6" s="1"/>
  <c r="C916" i="6"/>
  <c r="AF916" i="6" s="1"/>
  <c r="C959" i="6"/>
  <c r="AF959" i="6" s="1"/>
  <c r="C1006" i="6"/>
  <c r="AF1006" i="6" s="1"/>
  <c r="C1010" i="6"/>
  <c r="AF1010" i="6" s="1"/>
  <c r="C1077" i="6"/>
  <c r="AF1077" i="6" s="1"/>
  <c r="C1078" i="6"/>
  <c r="AF1078" i="6" s="1"/>
  <c r="C1082" i="6"/>
  <c r="AF1082" i="6" s="1"/>
  <c r="C1099" i="6"/>
  <c r="AF1099" i="6" s="1"/>
  <c r="C1100" i="6"/>
  <c r="AF1100" i="6" s="1"/>
  <c r="C1103" i="6"/>
  <c r="AF1103" i="6" s="1"/>
  <c r="C1104" i="6"/>
  <c r="AF1104" i="6" s="1"/>
  <c r="C1105" i="6"/>
  <c r="AF1105" i="6" s="1"/>
  <c r="C1134" i="6"/>
  <c r="AF1134" i="6" s="1"/>
  <c r="C1139" i="6"/>
  <c r="AF1139" i="6" s="1"/>
  <c r="C1140" i="6"/>
  <c r="AF1140" i="6" s="1"/>
  <c r="C1146" i="6"/>
  <c r="AF1146" i="6" s="1"/>
  <c r="C1161" i="6"/>
  <c r="AF1161" i="6" s="1"/>
  <c r="C1162" i="6"/>
  <c r="AF1162" i="6" s="1"/>
  <c r="C1187" i="6"/>
  <c r="C1190" i="6"/>
  <c r="C1192" i="6"/>
  <c r="C1197" i="6"/>
  <c r="C1213" i="6"/>
  <c r="C1214" i="6"/>
  <c r="C1216" i="6"/>
  <c r="C1219" i="6"/>
  <c r="AF1219" i="6" s="1"/>
  <c r="C1225" i="6"/>
  <c r="AF1225" i="6" s="1"/>
  <c r="C1226" i="6"/>
  <c r="AF1226" i="6" s="1"/>
  <c r="C1228" i="6"/>
  <c r="C1229" i="6"/>
  <c r="C1230" i="6"/>
  <c r="C1232" i="6"/>
  <c r="C787" i="6"/>
  <c r="AF787" i="6" s="1"/>
  <c r="C1075" i="6"/>
  <c r="AF1075" i="6" s="1"/>
  <c r="C1076" i="6"/>
  <c r="AF1076" i="6" s="1"/>
  <c r="C1079" i="6"/>
  <c r="AF1079" i="6" s="1"/>
  <c r="C1080" i="6"/>
  <c r="AF1080" i="6" s="1"/>
  <c r="C1081" i="6"/>
  <c r="AF1081" i="6" s="1"/>
  <c r="C878" i="6"/>
  <c r="AF878" i="6" s="1"/>
  <c r="C890" i="6"/>
  <c r="AF890" i="6" s="1"/>
  <c r="C941" i="6"/>
  <c r="AF941" i="6" s="1"/>
  <c r="C960" i="6"/>
  <c r="AF960" i="6" s="1"/>
  <c r="C990" i="6"/>
  <c r="AF990" i="6" s="1"/>
  <c r="C994" i="6"/>
  <c r="AF994" i="6" s="1"/>
  <c r="C1054" i="6"/>
  <c r="AF1054" i="6" s="1"/>
  <c r="C1058" i="6"/>
  <c r="AF1058" i="6" s="1"/>
  <c r="C1093" i="6"/>
  <c r="AF1093" i="6" s="1"/>
  <c r="C1094" i="6"/>
  <c r="AF1094" i="6" s="1"/>
  <c r="C1098" i="6"/>
  <c r="AF1098" i="6" s="1"/>
  <c r="C1117" i="6"/>
  <c r="AF1117" i="6" s="1"/>
  <c r="C1118" i="6"/>
  <c r="AF1118" i="6" s="1"/>
  <c r="C1123" i="6"/>
  <c r="AF1123" i="6" s="1"/>
  <c r="C1125" i="6"/>
  <c r="AF1125" i="6" s="1"/>
  <c r="C1126" i="6"/>
  <c r="AF1126" i="6" s="1"/>
  <c r="C1131" i="6"/>
  <c r="AF1131" i="6" s="1"/>
  <c r="C1132" i="6"/>
  <c r="AF1132" i="6" s="1"/>
  <c r="C1136" i="6"/>
  <c r="AF1136" i="6" s="1"/>
  <c r="C1137" i="6"/>
  <c r="AF1137" i="6" s="1"/>
  <c r="C1157" i="6"/>
  <c r="AF1157" i="6" s="1"/>
  <c r="C1159" i="6"/>
  <c r="AF1159" i="6" s="1"/>
  <c r="C1164" i="6"/>
  <c r="AF1164" i="6" s="1"/>
  <c r="C1195" i="6"/>
  <c r="C1198" i="6"/>
  <c r="C1200" i="6"/>
  <c r="C1202" i="6"/>
  <c r="C1204" i="6"/>
  <c r="C1206" i="6"/>
  <c r="C1208" i="6"/>
  <c r="C1211" i="6"/>
  <c r="C1220" i="6"/>
  <c r="AF1220" i="6" s="1"/>
  <c r="C1221" i="6"/>
  <c r="AF1221" i="6" s="1"/>
  <c r="C1222" i="6"/>
  <c r="AF1222" i="6" s="1"/>
  <c r="C1223" i="6"/>
  <c r="AF1223" i="6" s="1"/>
  <c r="C869" i="6"/>
  <c r="AF869" i="6" s="1"/>
  <c r="C872" i="6"/>
  <c r="AF872" i="6" s="1"/>
  <c r="C942" i="6"/>
  <c r="AF942" i="6" s="1"/>
  <c r="C957" i="6"/>
  <c r="AF957" i="6" s="1"/>
  <c r="C1063" i="6"/>
  <c r="AF1063" i="6" s="1"/>
  <c r="C1069" i="6"/>
  <c r="AF1069" i="6" s="1"/>
  <c r="C1070" i="6"/>
  <c r="AF1070" i="6" s="1"/>
  <c r="C1074" i="6"/>
  <c r="AF1074" i="6" s="1"/>
  <c r="C1091" i="6"/>
  <c r="AF1091" i="6" s="1"/>
  <c r="C1092" i="6"/>
  <c r="AF1092" i="6" s="1"/>
  <c r="C1095" i="6"/>
  <c r="AF1095" i="6" s="1"/>
  <c r="C1096" i="6"/>
  <c r="AF1096" i="6" s="1"/>
  <c r="C1097" i="6"/>
  <c r="AF1097" i="6" s="1"/>
  <c r="C1115" i="6"/>
  <c r="AF1115" i="6" s="1"/>
  <c r="C1116" i="6"/>
  <c r="AF1116" i="6" s="1"/>
  <c r="C1122" i="6"/>
  <c r="AF1122" i="6" s="1"/>
  <c r="C1124" i="6"/>
  <c r="AF1124" i="6" s="1"/>
  <c r="C1169" i="6"/>
  <c r="AF1169" i="6" s="1"/>
  <c r="C1170" i="6"/>
  <c r="AF1170" i="6" s="1"/>
  <c r="C1199" i="6"/>
  <c r="C1203" i="6"/>
  <c r="C1207" i="6"/>
  <c r="C879" i="6"/>
  <c r="AF879" i="6" s="1"/>
  <c r="C883" i="6"/>
  <c r="AF883" i="6" s="1"/>
  <c r="C958" i="6"/>
  <c r="AF958" i="6" s="1"/>
  <c r="C961" i="6"/>
  <c r="AF961" i="6" s="1"/>
  <c r="C974" i="6"/>
  <c r="AF974" i="6" s="1"/>
  <c r="C978" i="6"/>
  <c r="AF978" i="6" s="1"/>
  <c r="C1038" i="6"/>
  <c r="AF1038" i="6" s="1"/>
  <c r="C1042" i="6"/>
  <c r="AF1042" i="6" s="1"/>
  <c r="C1067" i="6"/>
  <c r="AF1067" i="6" s="1"/>
  <c r="C1068" i="6"/>
  <c r="AF1068" i="6" s="1"/>
  <c r="C1071" i="6"/>
  <c r="AF1071" i="6" s="1"/>
  <c r="C1072" i="6"/>
  <c r="AF1072" i="6" s="1"/>
  <c r="C1073" i="6"/>
  <c r="AF1073" i="6" s="1"/>
  <c r="C1109" i="6"/>
  <c r="AF1109" i="6" s="1"/>
  <c r="C1110" i="6"/>
  <c r="AF1110" i="6" s="1"/>
  <c r="C1119" i="6"/>
  <c r="AF1119" i="6" s="1"/>
  <c r="C1120" i="6"/>
  <c r="AF1120" i="6" s="1"/>
  <c r="C1121" i="6"/>
  <c r="AF1121" i="6" s="1"/>
  <c r="C1127" i="6"/>
  <c r="AF1127" i="6" s="1"/>
  <c r="C1128" i="6"/>
  <c r="AF1128" i="6" s="1"/>
  <c r="C1130" i="6"/>
  <c r="AF1130" i="6" s="1"/>
  <c r="C1144" i="6"/>
  <c r="AF1144" i="6" s="1"/>
  <c r="C1158" i="6"/>
  <c r="AF1158" i="6" s="1"/>
  <c r="C1168" i="6"/>
  <c r="AF1168" i="6" s="1"/>
  <c r="C1171" i="6"/>
  <c r="AF1171" i="6" s="1"/>
  <c r="C1181" i="6"/>
  <c r="C897" i="6"/>
  <c r="AF897" i="6" s="1"/>
  <c r="C930" i="6"/>
  <c r="AF930" i="6" s="1"/>
  <c r="C1085" i="6"/>
  <c r="AF1085" i="6" s="1"/>
  <c r="C1086" i="6"/>
  <c r="AF1086" i="6" s="1"/>
  <c r="C1090" i="6"/>
  <c r="AF1090" i="6" s="1"/>
  <c r="C1107" i="6"/>
  <c r="AF1107" i="6" s="1"/>
  <c r="C1108" i="6"/>
  <c r="AF1108" i="6" s="1"/>
  <c r="C1111" i="6"/>
  <c r="AF1111" i="6" s="1"/>
  <c r="C1112" i="6"/>
  <c r="AF1112" i="6" s="1"/>
  <c r="C1114" i="6"/>
  <c r="AF1114" i="6" s="1"/>
  <c r="C1129" i="6"/>
  <c r="AF1129" i="6" s="1"/>
  <c r="C1153" i="6"/>
  <c r="AF1153" i="6" s="1"/>
  <c r="C1154" i="6"/>
  <c r="AF1154" i="6" s="1"/>
  <c r="C1165" i="6"/>
  <c r="AF1165" i="6" s="1"/>
  <c r="C1167" i="6"/>
  <c r="AF1167" i="6" s="1"/>
  <c r="C1172" i="6"/>
  <c r="AF1172" i="6" s="1"/>
  <c r="C1177" i="6"/>
  <c r="AF1177" i="6" s="1"/>
  <c r="C1178" i="6"/>
  <c r="AF1178" i="6" s="1"/>
  <c r="C1180" i="6"/>
  <c r="C1185" i="6"/>
  <c r="C1252" i="6"/>
  <c r="C1253" i="6"/>
  <c r="C1254" i="6"/>
  <c r="C1255" i="6"/>
  <c r="C946" i="6"/>
  <c r="AF946" i="6" s="1"/>
  <c r="C1113" i="6"/>
  <c r="AF1113" i="6" s="1"/>
  <c r="C1231" i="6"/>
  <c r="C1249" i="6"/>
  <c r="C1256" i="6"/>
  <c r="C1267" i="6"/>
  <c r="C1271" i="6"/>
  <c r="C1087" i="6"/>
  <c r="AF1087" i="6" s="1"/>
  <c r="C1142" i="6"/>
  <c r="AF1142" i="6" s="1"/>
  <c r="C1174" i="6"/>
  <c r="AF1174" i="6" s="1"/>
  <c r="C1227" i="6"/>
  <c r="C1235" i="6"/>
  <c r="C1237" i="6"/>
  <c r="C1240" i="6"/>
  <c r="C1263" i="6"/>
  <c r="C1270" i="6"/>
  <c r="C1026" i="6"/>
  <c r="AF1026" i="6" s="1"/>
  <c r="C1138" i="6"/>
  <c r="AF1138" i="6" s="1"/>
  <c r="C1160" i="6"/>
  <c r="AF1160" i="6" s="1"/>
  <c r="C1163" i="6"/>
  <c r="AF1163" i="6" s="1"/>
  <c r="C1191" i="6"/>
  <c r="C1194" i="6"/>
  <c r="C1201" i="6"/>
  <c r="C1243" i="6"/>
  <c r="C1248" i="6"/>
  <c r="C1259" i="6"/>
  <c r="C1266" i="6"/>
  <c r="C1083" i="6"/>
  <c r="AF1083" i="6" s="1"/>
  <c r="C1088" i="6"/>
  <c r="AF1088" i="6" s="1"/>
  <c r="C1150" i="6"/>
  <c r="AF1150" i="6" s="1"/>
  <c r="C1176" i="6"/>
  <c r="AF1176" i="6" s="1"/>
  <c r="C1179" i="6"/>
  <c r="C1182" i="6"/>
  <c r="C1189" i="6"/>
  <c r="C1205" i="6"/>
  <c r="C1212" i="6"/>
  <c r="C1215" i="6"/>
  <c r="C1251" i="6"/>
  <c r="C1262" i="6"/>
  <c r="C1269" i="6"/>
  <c r="C870" i="6"/>
  <c r="AF870" i="6" s="1"/>
  <c r="C880" i="6"/>
  <c r="AF880" i="6" s="1"/>
  <c r="C962" i="6"/>
  <c r="AF962" i="6" s="1"/>
  <c r="C1084" i="6"/>
  <c r="AF1084" i="6" s="1"/>
  <c r="C1089" i="6"/>
  <c r="AF1089" i="6" s="1"/>
  <c r="C1135" i="6"/>
  <c r="AF1135" i="6" s="1"/>
  <c r="C1148" i="6"/>
  <c r="AF1148" i="6" s="1"/>
  <c r="C1209" i="6"/>
  <c r="C1234" i="6"/>
  <c r="C1236" i="6"/>
  <c r="C1258" i="6"/>
  <c r="C1265" i="6"/>
  <c r="C1280" i="6"/>
  <c r="C1281" i="6"/>
  <c r="C1282" i="6"/>
  <c r="C943" i="6"/>
  <c r="AF943" i="6" s="1"/>
  <c r="C1152" i="6"/>
  <c r="AF1152" i="6" s="1"/>
  <c r="C1155" i="6"/>
  <c r="AF1155" i="6" s="1"/>
  <c r="C1239" i="6"/>
  <c r="C1242" i="6"/>
  <c r="C1261" i="6"/>
  <c r="C1268" i="6"/>
  <c r="C1276" i="6"/>
  <c r="C1277" i="6"/>
  <c r="C1278" i="6"/>
  <c r="C1279" i="6"/>
  <c r="C891" i="6"/>
  <c r="AF891" i="6" s="1"/>
  <c r="C1022" i="6"/>
  <c r="AF1022" i="6" s="1"/>
  <c r="C1143" i="6"/>
  <c r="AF1143" i="6" s="1"/>
  <c r="C1196" i="6"/>
  <c r="C1250" i="6"/>
  <c r="C1257" i="6"/>
  <c r="C1264" i="6"/>
  <c r="C1272" i="6"/>
  <c r="C1273" i="6"/>
  <c r="C1274" i="6"/>
  <c r="C1275" i="6"/>
  <c r="C884" i="6"/>
  <c r="AF884" i="6" s="1"/>
  <c r="C1066" i="6"/>
  <c r="AF1066" i="6" s="1"/>
  <c r="C1133" i="6"/>
  <c r="AF1133" i="6" s="1"/>
  <c r="C1141" i="6"/>
  <c r="AF1141" i="6" s="1"/>
  <c r="C1184" i="6"/>
  <c r="C1210" i="6"/>
  <c r="C1224" i="6"/>
  <c r="AF1224" i="6" s="1"/>
  <c r="C1233" i="6"/>
  <c r="C1238" i="6"/>
  <c r="C1241" i="6"/>
  <c r="C1260" i="6"/>
  <c r="C139" i="6"/>
  <c r="AF139" i="6" s="1"/>
  <c r="C16" i="6"/>
  <c r="AF16" i="6" s="1"/>
  <c r="C288" i="6"/>
  <c r="AF288" i="6" s="1"/>
  <c r="C293" i="6"/>
  <c r="AF293" i="6" s="1"/>
  <c r="C271" i="6"/>
  <c r="AF271" i="6" s="1"/>
  <c r="C771" i="6"/>
  <c r="AF771" i="6" s="1"/>
  <c r="C703" i="6"/>
  <c r="AF703" i="6" s="1"/>
  <c r="C900" i="6"/>
  <c r="AF900" i="6" s="1"/>
  <c r="C950" i="6"/>
  <c r="AF950" i="6" s="1"/>
  <c r="C947" i="6"/>
  <c r="AF947" i="6" s="1"/>
</calcChain>
</file>

<file path=xl/sharedStrings.xml><?xml version="1.0" encoding="utf-8"?>
<sst xmlns="http://schemas.openxmlformats.org/spreadsheetml/2006/main" count="5040" uniqueCount="2020">
  <si>
    <t>ROBERTS</t>
  </si>
  <si>
    <t>MOODY 34</t>
  </si>
  <si>
    <t>MOODY</t>
  </si>
  <si>
    <t>MOODY 35</t>
  </si>
  <si>
    <t>MOODY 376</t>
  </si>
  <si>
    <t>MOODY 38</t>
  </si>
  <si>
    <t>MOODY 425</t>
  </si>
  <si>
    <t>MOODY 44</t>
  </si>
  <si>
    <t>MOODY 46</t>
  </si>
  <si>
    <t>MOONFLEET 36</t>
  </si>
  <si>
    <t>GILES</t>
  </si>
  <si>
    <t>MOORE 24</t>
  </si>
  <si>
    <t>MOORE</t>
  </si>
  <si>
    <t>MOORINGS 382</t>
  </si>
  <si>
    <t>MOORING'S 50</t>
  </si>
  <si>
    <t>MORGAN 27 M</t>
  </si>
  <si>
    <t>MORGAN 27 OB</t>
  </si>
  <si>
    <t>MORGAN 30</t>
  </si>
  <si>
    <t>MORGAN 30-2</t>
  </si>
  <si>
    <t>MORGAN 32</t>
  </si>
  <si>
    <t>MORGAN 35</t>
  </si>
  <si>
    <t>MORGAN 36 CTM</t>
  </si>
  <si>
    <t>NELSON/MAREK</t>
  </si>
  <si>
    <t>MORGAN 36 T</t>
  </si>
  <si>
    <t>MORGAN 36-5</t>
  </si>
  <si>
    <t xml:space="preserve">SLOOP        </t>
  </si>
  <si>
    <t>MORGAN 36OI K</t>
  </si>
  <si>
    <t>MORGAN 38 MKII</t>
  </si>
  <si>
    <t>CATALINA</t>
  </si>
  <si>
    <t>MORGAN 382</t>
  </si>
  <si>
    <t>MORGAN 41-2</t>
  </si>
  <si>
    <t>MORGAN 44</t>
  </si>
  <si>
    <t>CATALINA/MORGAN</t>
  </si>
  <si>
    <t>MORGAN 45</t>
  </si>
  <si>
    <t>BUTLER-MORGAN</t>
  </si>
  <si>
    <t>MORGAN 45R</t>
  </si>
  <si>
    <t>MORGAN 45R M</t>
  </si>
  <si>
    <t>MORGAN 46</t>
  </si>
  <si>
    <t>MORGAN 51</t>
  </si>
  <si>
    <t>MORRIS 28</t>
  </si>
  <si>
    <t>MORRIS 32</t>
  </si>
  <si>
    <t>MORRIS 36</t>
  </si>
  <si>
    <t>MORRIS 38</t>
  </si>
  <si>
    <t>MORRIS 40</t>
  </si>
  <si>
    <t>MORRIS 44</t>
  </si>
  <si>
    <t>MORRIS 46</t>
  </si>
  <si>
    <t>MOTIVA 36</t>
  </si>
  <si>
    <t>BORGHEGA</t>
  </si>
  <si>
    <t>MUMM 30</t>
  </si>
  <si>
    <t>MUMM 36</t>
  </si>
  <si>
    <t>N/M 46 PERF CRUISER</t>
  </si>
  <si>
    <t>MAREK</t>
  </si>
  <si>
    <t>NAJAD 320</t>
  </si>
  <si>
    <t>NAJAD</t>
  </si>
  <si>
    <t>NAJAD 331</t>
  </si>
  <si>
    <t>SEGERLIND</t>
  </si>
  <si>
    <t>NAJAD 340</t>
  </si>
  <si>
    <t>KARLSSON</t>
  </si>
  <si>
    <t>NAJAD 360</t>
  </si>
  <si>
    <t>BENETEAU FIRST 36.7</t>
  </si>
  <si>
    <t>WAUQUIEZ PILOT SALOON 40</t>
  </si>
  <si>
    <t>NAJAD 361</t>
  </si>
  <si>
    <t>NAJAD 390</t>
  </si>
  <si>
    <t>NAJAD 420</t>
  </si>
  <si>
    <t>NAUTICAT 32</t>
  </si>
  <si>
    <t>GUSTAFSSON</t>
  </si>
  <si>
    <t>NEWPORT 27S</t>
  </si>
  <si>
    <t>NEWPORT 28</t>
  </si>
  <si>
    <t>NEWPORTER 40</t>
  </si>
  <si>
    <t>AKERMAN</t>
  </si>
  <si>
    <t>NICHOLSON 35</t>
  </si>
  <si>
    <t>C&amp;N</t>
  </si>
  <si>
    <t>NICHOLSON 40 AC</t>
  </si>
  <si>
    <t>NIMBLE WANDERER</t>
  </si>
  <si>
    <t>NONSUCH 33</t>
  </si>
  <si>
    <t>ELLIS</t>
  </si>
  <si>
    <t xml:space="preserve">CAT          </t>
  </si>
  <si>
    <t>NONSUCH 36</t>
  </si>
  <si>
    <t>NORDIA 39</t>
  </si>
  <si>
    <t>VAN DAM</t>
  </si>
  <si>
    <t>ALUMINUM</t>
  </si>
  <si>
    <t>NORDIA 43</t>
  </si>
  <si>
    <t>NORDIC 40</t>
  </si>
  <si>
    <t>NORDIC 44</t>
  </si>
  <si>
    <t>NORDIC 46 RS</t>
  </si>
  <si>
    <t>NORTH SEA 27</t>
  </si>
  <si>
    <t>NORTH SEA 35</t>
  </si>
  <si>
    <t>NORTHEAST 37+</t>
  </si>
  <si>
    <t>NORTHWIND 41</t>
  </si>
  <si>
    <t>PENNA</t>
  </si>
  <si>
    <t>OCC IDEAL CRUISING YACHT</t>
  </si>
  <si>
    <t>OCEAN CRUISING CLUB</t>
  </si>
  <si>
    <t>MONO LNG FIN SKEG</t>
  </si>
  <si>
    <t>OCEANLORD 41</t>
  </si>
  <si>
    <t>OCEANQUEST 35</t>
  </si>
  <si>
    <t>ODAY 22</t>
  </si>
  <si>
    <t>ODAY 23</t>
  </si>
  <si>
    <t>2.3 / 5.3</t>
  </si>
  <si>
    <t>ODAY 25</t>
  </si>
  <si>
    <t>GURNEY</t>
  </si>
  <si>
    <t>ODAY</t>
  </si>
  <si>
    <t xml:space="preserve"> SLOOP</t>
  </si>
  <si>
    <t xml:space="preserve">ODAY 26 </t>
  </si>
  <si>
    <t>ODAY 28</t>
  </si>
  <si>
    <t>ODAY 290</t>
  </si>
  <si>
    <t>PEARSON</t>
  </si>
  <si>
    <t>ODAY 30</t>
  </si>
  <si>
    <t>ODAY 34 M</t>
  </si>
  <si>
    <t>ODAY 37</t>
  </si>
  <si>
    <t>ODAY 39</t>
  </si>
  <si>
    <t>BAVARIA 32</t>
  </si>
  <si>
    <t>SUN FAST 32i</t>
  </si>
  <si>
    <t>FIN / BULB</t>
  </si>
  <si>
    <t>HUNTER 356</t>
  </si>
  <si>
    <t>BULB / KEEL</t>
  </si>
  <si>
    <t>J 109</t>
  </si>
  <si>
    <t>12' KEEL</t>
  </si>
  <si>
    <t>ODYSSEY, WHITBREAD</t>
  </si>
  <si>
    <t>KHOREV</t>
  </si>
  <si>
    <t>OFFHAND 34</t>
  </si>
  <si>
    <t>TURPIN</t>
  </si>
  <si>
    <t>OFFSHORE 38</t>
  </si>
  <si>
    <t>THOMAS</t>
  </si>
  <si>
    <t>OLSON 25</t>
  </si>
  <si>
    <t>OLSON</t>
  </si>
  <si>
    <t>OLSON 30</t>
  </si>
  <si>
    <t>OLSON 40</t>
  </si>
  <si>
    <t>OMEGA 36</t>
  </si>
  <si>
    <t>ONE DESIGN 35</t>
  </si>
  <si>
    <t>ONE DESIGN 48</t>
  </si>
  <si>
    <t>REICHEL/PUGH</t>
  </si>
  <si>
    <t>ORION 27</t>
  </si>
  <si>
    <t>MOHRSCHLADT</t>
  </si>
  <si>
    <t>OYSTER 41</t>
  </si>
  <si>
    <t>OYSTER 42</t>
  </si>
  <si>
    <t>OYSTER 435</t>
  </si>
  <si>
    <t>HOLMAN &amp; PYE</t>
  </si>
  <si>
    <t>OYSTER 45</t>
  </si>
  <si>
    <t>OYSTER 45 (1998)</t>
  </si>
  <si>
    <t>OYSTER 485</t>
  </si>
  <si>
    <t>OYSTER 70</t>
  </si>
  <si>
    <t>PACIFIC SEACRAFT  PH 40</t>
  </si>
  <si>
    <t>PACIFIC SEACRAFT 31</t>
  </si>
  <si>
    <t>PACIFIC SEACRAFT 32</t>
  </si>
  <si>
    <t>PASSAGE 42</t>
  </si>
  <si>
    <t>PASSAGE 450</t>
  </si>
  <si>
    <t>PEARSON 26</t>
  </si>
  <si>
    <t>SHAW</t>
  </si>
  <si>
    <t>PEARSON 323</t>
  </si>
  <si>
    <t>PEARSON 36</t>
  </si>
  <si>
    <t>PEARSON 365</t>
  </si>
  <si>
    <t>PEARSON 386</t>
  </si>
  <si>
    <t>PEARSON 39</t>
  </si>
  <si>
    <t>PEARSON 40</t>
  </si>
  <si>
    <t>PEARSON RENEGADE</t>
  </si>
  <si>
    <t>PEARSON VANGUARD 32.5</t>
  </si>
  <si>
    <t>RHODES</t>
  </si>
  <si>
    <t>FULL KEEL, CUT AWAY</t>
  </si>
  <si>
    <t>PEREGRINE 36</t>
  </si>
  <si>
    <t>DEVLIN</t>
  </si>
  <si>
    <t>STICH &amp; GLUE</t>
  </si>
  <si>
    <t>PETERSON 44</t>
  </si>
  <si>
    <t>PILOTHOUSE CUTTER</t>
  </si>
  <si>
    <t>DIX</t>
  </si>
  <si>
    <t>PRACTIQUE 35</t>
  </si>
  <si>
    <t>PROCYON</t>
  </si>
  <si>
    <t>CHANCE</t>
  </si>
  <si>
    <t>RANGER 23</t>
  </si>
  <si>
    <t>RANGER 26</t>
  </si>
  <si>
    <t>RANGER 37</t>
  </si>
  <si>
    <t>RAWSON 30</t>
  </si>
  <si>
    <t>RELIANCE 44</t>
  </si>
  <si>
    <t>RELIANCE TEAM</t>
  </si>
  <si>
    <t>RELIANT - OFFSHORE 40</t>
  </si>
  <si>
    <t>RHODES 22</t>
  </si>
  <si>
    <t>TRAILER BOAT</t>
  </si>
  <si>
    <t>RHODES 39</t>
  </si>
  <si>
    <t>RICHLEIGH 63</t>
  </si>
  <si>
    <t>SOUTHWELL</t>
  </si>
  <si>
    <t>RIVAL 34</t>
  </si>
  <si>
    <t>RIVAL BOWMAN 48</t>
  </si>
  <si>
    <t>ROB ROY 23</t>
  </si>
  <si>
    <t>1.6 / 4.7</t>
  </si>
  <si>
    <t>ROBERTS 38</t>
  </si>
  <si>
    <t>MONO LONG FIN SKE</t>
  </si>
  <si>
    <t>ROBERTS 44</t>
  </si>
  <si>
    <t>ROBERTS 53</t>
  </si>
  <si>
    <t>ROYAL PASSPORT 41</t>
  </si>
  <si>
    <t>ROYAL PASSPORT 44</t>
  </si>
  <si>
    <t>ROYAL PASSPORT 49</t>
  </si>
  <si>
    <t>ROYAL PASSPORT 56</t>
  </si>
  <si>
    <t>RUSTLER 36</t>
  </si>
  <si>
    <t>S &amp; S 34</t>
  </si>
  <si>
    <t>MONO LONG FIN</t>
  </si>
  <si>
    <t>S &amp; S CUSTOM 42</t>
  </si>
  <si>
    <t>S &amp; S CUSTOM 50 PH</t>
  </si>
  <si>
    <t>S2 9.2C</t>
  </si>
  <si>
    <t>SABER TEAM</t>
  </si>
  <si>
    <t>SABER 38 MKII</t>
  </si>
  <si>
    <t>SABRE 362</t>
  </si>
  <si>
    <t>HEWSON</t>
  </si>
  <si>
    <t>SABRE 402</t>
  </si>
  <si>
    <t>SABRE 402 WING KEEL</t>
  </si>
  <si>
    <t xml:space="preserve"> WING KEEL</t>
  </si>
  <si>
    <t>SABRE 452</t>
  </si>
  <si>
    <t>SADLER 34</t>
  </si>
  <si>
    <t>SAGA 43</t>
  </si>
  <si>
    <t>SAKONNET</t>
  </si>
  <si>
    <t>1.9 / 5.1</t>
  </si>
  <si>
    <t>BULB KEEL</t>
  </si>
  <si>
    <t>FRACT. SLOOP</t>
  </si>
  <si>
    <t>SAN JUAN 23</t>
  </si>
  <si>
    <t>CLARK</t>
  </si>
  <si>
    <t>SANDBAGGER</t>
  </si>
  <si>
    <t>MACMILLAN</t>
  </si>
  <si>
    <t>GAFF</t>
  </si>
  <si>
    <t>SANTA CRUZ 27</t>
  </si>
  <si>
    <t>LEE</t>
  </si>
  <si>
    <t>SANTA CRUZ 52</t>
  </si>
  <si>
    <t>SANTA CRUZ 52, SHOAL</t>
  </si>
  <si>
    <t>SMITH W/LEE</t>
  </si>
  <si>
    <t>SANTA CRUZ 70</t>
  </si>
  <si>
    <t>SANTANA 20</t>
  </si>
  <si>
    <t>TURNER</t>
  </si>
  <si>
    <t>SANTANA 2023</t>
  </si>
  <si>
    <t>1.1 / 5.5</t>
  </si>
  <si>
    <t>SANTANA 23 MAX</t>
  </si>
  <si>
    <t>SANTANA 39</t>
  </si>
  <si>
    <t xml:space="preserve">FIN </t>
  </si>
  <si>
    <t>SCEPTRE 43</t>
  </si>
  <si>
    <t>DRIEHUYZEN</t>
  </si>
  <si>
    <t>SCEPTRE 52</t>
  </si>
  <si>
    <t>SCHOCK 55</t>
  </si>
  <si>
    <t>SEARAKER 50</t>
  </si>
  <si>
    <t>MONK</t>
  </si>
  <si>
    <t>SEQUIN 44</t>
  </si>
  <si>
    <t>SHANNON 28</t>
  </si>
  <si>
    <t>SCHULZ</t>
  </si>
  <si>
    <t>SHANNON 37</t>
  </si>
  <si>
    <t>SHANNON 39</t>
  </si>
  <si>
    <t>SHANNON 40</t>
  </si>
  <si>
    <t>4.5/7</t>
  </si>
  <si>
    <t>SHANNON 43</t>
  </si>
  <si>
    <t>SHANNON 50</t>
  </si>
  <si>
    <t>SHENANIGAN 60</t>
  </si>
  <si>
    <t>SHIELDS</t>
  </si>
  <si>
    <t>SHOCK 35</t>
  </si>
  <si>
    <t>SILVER SEAS</t>
  </si>
  <si>
    <t>BRAY</t>
  </si>
  <si>
    <t>SIMBA</t>
  </si>
  <si>
    <t>SIROCCO 38</t>
  </si>
  <si>
    <t>SIROCCO 49</t>
  </si>
  <si>
    <t>SKARPSNO 44</t>
  </si>
  <si>
    <t>SLIDER 38</t>
  </si>
  <si>
    <t>SLIDING INTERNAL BALLAST</t>
  </si>
  <si>
    <t>SOU'WESTER 43</t>
  </si>
  <si>
    <t>SOU'WESTER 51</t>
  </si>
  <si>
    <t>SOU'WESTER 52</t>
  </si>
  <si>
    <t>HINCKLEY</t>
  </si>
  <si>
    <t>SHANAKEE II</t>
  </si>
  <si>
    <t>KYRNOS</t>
  </si>
  <si>
    <t>BARNETT</t>
  </si>
  <si>
    <t>SOU'WESTER 61</t>
  </si>
  <si>
    <t>6.5 / 12.5</t>
  </si>
  <si>
    <t>FIN CB</t>
  </si>
  <si>
    <t>SOVEREIGN 24 MK II</t>
  </si>
  <si>
    <t>SOVEREIGN 30</t>
  </si>
  <si>
    <t>SOVEREIGN 32</t>
  </si>
  <si>
    <t>ANDERSON</t>
  </si>
  <si>
    <t>SPARHAWK 35</t>
  </si>
  <si>
    <t>BLACK</t>
  </si>
  <si>
    <t>SPICE</t>
  </si>
  <si>
    <t>CALLAHAN</t>
  </si>
  <si>
    <t>SPIRIT 110</t>
  </si>
  <si>
    <t>SPIRIT 32</t>
  </si>
  <si>
    <t>SPIRIT 37</t>
  </si>
  <si>
    <t>SPIRIT 46</t>
  </si>
  <si>
    <t>SPIRIT 58</t>
  </si>
  <si>
    <t>SPRAY 33</t>
  </si>
  <si>
    <t>SPRAY 40</t>
  </si>
  <si>
    <t>SPRAY ORIGINAL</t>
  </si>
  <si>
    <t>GAFF/YAWL</t>
  </si>
  <si>
    <t>SS CUSTOM 42</t>
  </si>
  <si>
    <t>ST AUGUSTINE</t>
  </si>
  <si>
    <t>WITTHOLZ</t>
  </si>
  <si>
    <t>STARLIGHT 35</t>
  </si>
  <si>
    <t>JONES</t>
  </si>
  <si>
    <t>STARLIGHT 39</t>
  </si>
  <si>
    <t>CROCKER</t>
  </si>
  <si>
    <t>SUN DEER 60</t>
  </si>
  <si>
    <t>SUN ODYSSEY 28.1</t>
  </si>
  <si>
    <t>SUN ODYSSEY 32.2</t>
  </si>
  <si>
    <t>SUN ODYSSEY 36</t>
  </si>
  <si>
    <t>ANDRIEU</t>
  </si>
  <si>
    <t>SUN ODYSSEY 39</t>
  </si>
  <si>
    <t>SUN ODYSSEY 40DS</t>
  </si>
  <si>
    <t>FIN W/WING</t>
  </si>
  <si>
    <t>SUN ODYSSEY 42cc</t>
  </si>
  <si>
    <t>DUMAS</t>
  </si>
  <si>
    <t>SUN ODYSSEY 45.2</t>
  </si>
  <si>
    <t>SUNBEAM 34 W  SPOILER</t>
  </si>
  <si>
    <t>SUNBEAM 39</t>
  </si>
  <si>
    <t>JAKOPIN</t>
  </si>
  <si>
    <t>SUNBEAM 44</t>
  </si>
  <si>
    <t>SCHOECHL</t>
  </si>
  <si>
    <t>SUNBIRD 32</t>
  </si>
  <si>
    <t>VALIANT 32</t>
  </si>
  <si>
    <t>BOSWELL</t>
  </si>
  <si>
    <t>SUNDEER 64</t>
  </si>
  <si>
    <t>SUNSAIL HUNTER 336</t>
  </si>
  <si>
    <t>SUNWARD 48</t>
  </si>
  <si>
    <t>5.9 / 11.9</t>
  </si>
  <si>
    <t>AMEL</t>
  </si>
  <si>
    <t>SWAN 36</t>
  </si>
  <si>
    <t>SWAN 40</t>
  </si>
  <si>
    <t>SWAN 43</t>
  </si>
  <si>
    <t>SWAN 44 MK II</t>
  </si>
  <si>
    <t>SWAN 46 MK II</t>
  </si>
  <si>
    <t>SWAN 48</t>
  </si>
  <si>
    <t>SWAN 55</t>
  </si>
  <si>
    <t>SWAN 56</t>
  </si>
  <si>
    <t>SWAN 57 RS</t>
  </si>
  <si>
    <t>SWAN 60</t>
  </si>
  <si>
    <t>6.5 / 14.3</t>
  </si>
  <si>
    <t>SWAN 68</t>
  </si>
  <si>
    <t>7.8 / 15.5</t>
  </si>
  <si>
    <t>SWAN 77</t>
  </si>
  <si>
    <t>SWEDE 55</t>
  </si>
  <si>
    <t>REIMERS</t>
  </si>
  <si>
    <t>TALEISIN L&amp;L PARDEY</t>
  </si>
  <si>
    <t>TANTON 42</t>
  </si>
  <si>
    <t>TANTON 60</t>
  </si>
  <si>
    <t>BILGE KEEL</t>
  </si>
  <si>
    <t>TANZER 22</t>
  </si>
  <si>
    <t>TANZER</t>
  </si>
  <si>
    <t>TARTAN 27</t>
  </si>
  <si>
    <t>SOVEREL</t>
  </si>
  <si>
    <t>TARTAN 3100</t>
  </si>
  <si>
    <t>TARTAN 34</t>
  </si>
  <si>
    <t>TARTAN 3500</t>
  </si>
  <si>
    <t>TARTAN 37</t>
  </si>
  <si>
    <t>TARTAN 3800</t>
  </si>
  <si>
    <t>TARTAN 4100</t>
  </si>
  <si>
    <t>TARTAN 42</t>
  </si>
  <si>
    <t>FIN, SCHELL KEEL</t>
  </si>
  <si>
    <t>TARTAN 46</t>
  </si>
  <si>
    <t>TARTAN 4600</t>
  </si>
  <si>
    <t>TASHIBA 40</t>
  </si>
  <si>
    <t>TASWELL 44</t>
  </si>
  <si>
    <t>TASWELL 49</t>
  </si>
  <si>
    <t>TASWELL 58</t>
  </si>
  <si>
    <t>FIN, SCHEEL</t>
  </si>
  <si>
    <t>TAYANA 37</t>
  </si>
  <si>
    <t>TAYANA 42</t>
  </si>
  <si>
    <t>HARRIS</t>
  </si>
  <si>
    <t>TAYANA 47</t>
  </si>
  <si>
    <t>TAYANA 48</t>
  </si>
  <si>
    <t>TAYANA 52</t>
  </si>
  <si>
    <t>TAYANA 55</t>
  </si>
  <si>
    <t>TAYANA 58</t>
  </si>
  <si>
    <t>TAYANA 65</t>
  </si>
  <si>
    <t>THUNDERHEAD</t>
  </si>
  <si>
    <t>ALUMINUM, 1973</t>
  </si>
  <si>
    <t>TOPPER HERMANSON</t>
  </si>
  <si>
    <t>TRADEWIND 35</t>
  </si>
  <si>
    <t>ROCK</t>
  </si>
  <si>
    <t>TRINTELLA 47</t>
  </si>
  <si>
    <t>FIN, SPADE RUDDER</t>
  </si>
  <si>
    <t>TRITON 28</t>
  </si>
  <si>
    <t>TROUBADOUR 44 CUSTOM</t>
  </si>
  <si>
    <t>POCOCK</t>
  </si>
  <si>
    <t>URUGUAY, WHITBREAD</t>
  </si>
  <si>
    <t>US 11, GLEAM</t>
  </si>
  <si>
    <t>NEVINS</t>
  </si>
  <si>
    <t>AC,1937</t>
  </si>
  <si>
    <t>US 14, NORTHERN LIGHT</t>
  </si>
  <si>
    <t>AC 1938</t>
  </si>
  <si>
    <t>US 16, COLUMBIA</t>
  </si>
  <si>
    <t>AC, 1958</t>
  </si>
  <si>
    <t>US 17, WEATHERLY</t>
  </si>
  <si>
    <t>US 18, EASTERNER</t>
  </si>
  <si>
    <t>US 19, NEFERTITI</t>
  </si>
  <si>
    <t>AC, 1962</t>
  </si>
  <si>
    <t>US 21, AMERICAN EAGLE</t>
  </si>
  <si>
    <t>LUDERS</t>
  </si>
  <si>
    <t>AC, 1964</t>
  </si>
  <si>
    <t>US 22, INTREPID</t>
  </si>
  <si>
    <t>AC, 1967</t>
  </si>
  <si>
    <t>US 23, HERITAGE</t>
  </si>
  <si>
    <t>AC, 1970</t>
  </si>
  <si>
    <t>US 24, VALIANT</t>
  </si>
  <si>
    <t>UWB333</t>
  </si>
  <si>
    <t>FEDERICK</t>
  </si>
  <si>
    <t>VALIANT 39 CE</t>
  </si>
  <si>
    <t>VALIANT 42</t>
  </si>
  <si>
    <t>VALIANT 50</t>
  </si>
  <si>
    <t>VAN DE STADT 930</t>
  </si>
  <si>
    <t>VANCOUVER 36</t>
  </si>
  <si>
    <t>VANCOUVER 38PH</t>
  </si>
  <si>
    <t xml:space="preserve"> TAYLOR</t>
  </si>
  <si>
    <t>VARUA</t>
  </si>
  <si>
    <t>BURGESS</t>
  </si>
  <si>
    <t>BRIGINTINE</t>
  </si>
  <si>
    <t>VENTURA 224</t>
  </si>
  <si>
    <t>VENTURE 21</t>
  </si>
  <si>
    <t>VENTURE 222</t>
  </si>
  <si>
    <t>VICTORIA 34</t>
  </si>
  <si>
    <t>VICTORIA 38</t>
  </si>
  <si>
    <t>VICTORY 21</t>
  </si>
  <si>
    <t>VISION 36</t>
  </si>
  <si>
    <t>LUHRS</t>
  </si>
  <si>
    <t>W60</t>
  </si>
  <si>
    <t>WHITBREAD RACER</t>
  </si>
  <si>
    <t>WALLYGATOR</t>
  </si>
  <si>
    <t>BASSANI</t>
  </si>
  <si>
    <t>WANDERER</t>
  </si>
  <si>
    <t>WANDERER  IV</t>
  </si>
  <si>
    <t>VAN DER MEER</t>
  </si>
  <si>
    <t>WARRIOR 35</t>
  </si>
  <si>
    <t>PRIMROSE</t>
  </si>
  <si>
    <t>WARRIOR 40</t>
  </si>
  <si>
    <t>WATERLINE 45</t>
  </si>
  <si>
    <t>RUTHERFORD</t>
  </si>
  <si>
    <t>WAUQUIEZ 33</t>
  </si>
  <si>
    <t>WAUQUIEZ 38</t>
  </si>
  <si>
    <t>4.5/10.7</t>
  </si>
  <si>
    <t>WAUQUIEZ 60</t>
  </si>
  <si>
    <t>WAUQUIEZ CENTURION 36</t>
  </si>
  <si>
    <t>WAUQUIEZ PRETORIEN 35</t>
  </si>
  <si>
    <t>FIN KEEL, FULL SKEG</t>
  </si>
  <si>
    <t>W-CLASS RACER</t>
  </si>
  <si>
    <t>WENDA</t>
  </si>
  <si>
    <t>STRANGE</t>
  </si>
  <si>
    <t>WEST SAIL 32</t>
  </si>
  <si>
    <t>WEST SAIL 43</t>
  </si>
  <si>
    <t>WEST WIGHT POTTER</t>
  </si>
  <si>
    <t>STEWART</t>
  </si>
  <si>
    <t>WESTERLY 43</t>
  </si>
  <si>
    <t>WESTERLY CENTAUR</t>
  </si>
  <si>
    <t>WESTERLY CORSAIR</t>
  </si>
  <si>
    <t>WESTERLY OCEAN 33</t>
  </si>
  <si>
    <t>WESTERLY OCEAN 35</t>
  </si>
  <si>
    <t>WESTERLY OCEAN 38</t>
  </si>
  <si>
    <t>WESTERLY OCEAN 41</t>
  </si>
  <si>
    <t>WHITBY 42</t>
  </si>
  <si>
    <t>WHITING 40</t>
  </si>
  <si>
    <t>WHITING</t>
  </si>
  <si>
    <t>WILD THING</t>
  </si>
  <si>
    <t>WILLARD 30</t>
  </si>
  <si>
    <t>WINDWARD 44</t>
  </si>
  <si>
    <t>WYLIE 53</t>
  </si>
  <si>
    <t>WYLIE</t>
  </si>
  <si>
    <t>WYLIE WABBIT</t>
  </si>
  <si>
    <t>WYLIECAT 39</t>
  </si>
  <si>
    <t>X-382</t>
  </si>
  <si>
    <t>JEPPESEN</t>
  </si>
  <si>
    <t>X-412</t>
  </si>
  <si>
    <t>X-482</t>
  </si>
  <si>
    <t>YANKEE 26</t>
  </si>
  <si>
    <t>YD-40</t>
  </si>
  <si>
    <t>LARSSON / ELIASSON</t>
  </si>
  <si>
    <t>MORGAN OUT ISLAND 41</t>
  </si>
  <si>
    <t>KETCH, SLOOP</t>
  </si>
  <si>
    <t>OYSTER 53</t>
  </si>
  <si>
    <t>AMEL SUPER MARAMU</t>
  </si>
  <si>
    <t>MORGANA LE FEY</t>
  </si>
  <si>
    <t>LONG FIN, FULL SKEG</t>
  </si>
  <si>
    <t>ISLANDER 36</t>
  </si>
  <si>
    <t>GREAT HARBOR 26</t>
  </si>
  <si>
    <t>COOK</t>
  </si>
  <si>
    <t>LIFTING KEEL</t>
  </si>
  <si>
    <t>MOODY 40</t>
  </si>
  <si>
    <t>FIN KEEL, SKEG RUDDER</t>
  </si>
  <si>
    <t>BLUEBIRD OF THORNE</t>
  </si>
  <si>
    <t>ROBB</t>
  </si>
  <si>
    <t>TWIN KEEL, STEEL HULL</t>
  </si>
  <si>
    <t>KETCH, CUTTER</t>
  </si>
  <si>
    <t>OUTLAW</t>
  </si>
  <si>
    <t>ILLINGWORTH &amp; PRIMROSE</t>
  </si>
  <si>
    <t>STARRATT 46</t>
  </si>
  <si>
    <t>FULL KEEL, NARROW, LONG OVERHANG</t>
  </si>
  <si>
    <t>37' MOTORSAILER</t>
  </si>
  <si>
    <t>GARTSIDE</t>
  </si>
  <si>
    <t>FULL KEEL, ELLIPTICAL STERN</t>
  </si>
  <si>
    <t>GAFF KETCH</t>
  </si>
  <si>
    <t>COLVIN KETCH</t>
  </si>
  <si>
    <t>COLVIN</t>
  </si>
  <si>
    <t>HIGH PERFORMANCE SLOOP</t>
  </si>
  <si>
    <t>FIN KEEL, LIFTING BALLAST</t>
  </si>
  <si>
    <t>CAL 40</t>
  </si>
  <si>
    <t>CHRIS CRAFT</t>
  </si>
  <si>
    <t>PAWNEE 26</t>
  </si>
  <si>
    <t>SHIELDS 30</t>
  </si>
  <si>
    <t>3/4 KEEL</t>
  </si>
  <si>
    <t>FULL KEEL WITH CB</t>
  </si>
  <si>
    <t>SAIL YACHT 35</t>
  </si>
  <si>
    <t>CARIBBEAN 35</t>
  </si>
  <si>
    <t>GULFSTAR 37</t>
  </si>
  <si>
    <t>LAZARRA</t>
  </si>
  <si>
    <t>BRIMBERRY / GARDEN</t>
  </si>
  <si>
    <t>HUNTER DESIGN/CHERUBIN</t>
  </si>
  <si>
    <t>C&amp;C 121</t>
  </si>
  <si>
    <t>JONMERI 33 MK II</t>
  </si>
  <si>
    <t>FINNGULF 36</t>
  </si>
  <si>
    <t>FINNGULF 391</t>
  </si>
  <si>
    <t>NAUTICAT 515</t>
  </si>
  <si>
    <t>WEAK RELATIONSHIP, PROBABLY DUE TO LARGER BOATS  HAVING LESS BEAM</t>
  </si>
  <si>
    <t>LONGER BOATS HAVE HIGHER COMFORT FACTORS</t>
  </si>
  <si>
    <t>PASSPORT 37</t>
  </si>
  <si>
    <t>PASSPORT 415-435</t>
  </si>
  <si>
    <t>PASSPORT 456-470</t>
  </si>
  <si>
    <t>THESE TWO TERMS BOTH MEASURE POWER TO WEIGHT</t>
  </si>
  <si>
    <t>C&amp;C 99</t>
  </si>
  <si>
    <t>CABO RICO 40</t>
  </si>
  <si>
    <t>SWEDEN YACHTS 370</t>
  </si>
  <si>
    <t>NORLIN</t>
  </si>
  <si>
    <t>HUNTER PASSAGE 420</t>
  </si>
  <si>
    <t>MORRIS 34</t>
  </si>
  <si>
    <t>HYLAS 54</t>
  </si>
  <si>
    <t>FIN, WING</t>
  </si>
  <si>
    <t>BENETEAU FIRST 40.7</t>
  </si>
  <si>
    <t>DEHLER29</t>
  </si>
  <si>
    <t>DESIGN NUMBER 37</t>
  </si>
  <si>
    <t>BRIDGES POINT 24</t>
  </si>
  <si>
    <t>DESIGN NUMBER 39</t>
  </si>
  <si>
    <t xml:space="preserve">NUMBER OF BOATS </t>
  </si>
  <si>
    <t>AVERAGE DISP/LWL RATIO</t>
  </si>
  <si>
    <t>DISP/LWL DATA</t>
  </si>
  <si>
    <t>DESIGNERS:</t>
  </si>
  <si>
    <t># boats</t>
  </si>
  <si>
    <t>d/l</t>
  </si>
  <si>
    <t>s/d</t>
  </si>
  <si>
    <t>cf</t>
  </si>
  <si>
    <t>cr</t>
  </si>
  <si>
    <t>l/b</t>
  </si>
  <si>
    <t>AVERAGE D/L</t>
  </si>
  <si>
    <t>AVERAGE S/D</t>
  </si>
  <si>
    <t>AVERAGE CF</t>
  </si>
  <si>
    <t>AVERAGE CR</t>
  </si>
  <si>
    <t>AVERAGE L/B</t>
  </si>
  <si>
    <t>ave</t>
  </si>
  <si>
    <t>AVERAGE Vm/Vh</t>
  </si>
  <si>
    <t>total boats</t>
  </si>
  <si>
    <t>Lyle Hess</t>
  </si>
  <si>
    <t>Ted Hood</t>
  </si>
  <si>
    <t>Robert Perry</t>
  </si>
  <si>
    <t>ISLANDER 28</t>
  </si>
  <si>
    <t>Chuck Paine</t>
  </si>
  <si>
    <t>Al Mason</t>
  </si>
  <si>
    <t>Bill Crealock</t>
  </si>
  <si>
    <t>John Alden</t>
  </si>
  <si>
    <t>Carl Alberg</t>
  </si>
  <si>
    <t>BAYFIELD 29</t>
  </si>
  <si>
    <t>SUN ODYSSEY 44</t>
  </si>
  <si>
    <t>CS 36</t>
  </si>
  <si>
    <t>WALL</t>
  </si>
  <si>
    <t>ALLIED SEAWIND</t>
  </si>
  <si>
    <t>GILMER</t>
  </si>
  <si>
    <t>HUNTER 460</t>
  </si>
  <si>
    <t>Ted Brewer</t>
  </si>
  <si>
    <t>NO CLEAR RELATIONSHIP WITH LOA</t>
  </si>
  <si>
    <t>THE RELATIONSHIP IS FAIRLY LINEAR OVER THE RANGE OF INTEREST</t>
  </si>
  <si>
    <t>CHRIS CRAFT CHEROKEE 32</t>
  </si>
  <si>
    <t>CHRIS CRAFT COMANCHE 42</t>
  </si>
  <si>
    <t>CHRIS CRAFT APACHE 37</t>
  </si>
  <si>
    <t>AMEL MANGO</t>
  </si>
  <si>
    <t>FULL</t>
  </si>
  <si>
    <t>NEWPORT 41</t>
  </si>
  <si>
    <t>VAGABOND 47</t>
  </si>
  <si>
    <t>GRENADA 24</t>
  </si>
  <si>
    <t>CATALINA 310</t>
  </si>
  <si>
    <t>MH SLOOP</t>
  </si>
  <si>
    <t>SWAN 80</t>
  </si>
  <si>
    <t>SLOOP, MH</t>
  </si>
  <si>
    <t>TAYLOR 43.6</t>
  </si>
  <si>
    <t>SLOOP, FRACTIONAL</t>
  </si>
  <si>
    <t>fin</t>
  </si>
  <si>
    <t>J-125</t>
  </si>
  <si>
    <t>J-90</t>
  </si>
  <si>
    <t>STUART KNOCKABOUT</t>
  </si>
  <si>
    <t>BENETEAU 311</t>
  </si>
  <si>
    <t>X-362 SPORT</t>
  </si>
  <si>
    <t>DUFOUR 38</t>
  </si>
  <si>
    <t>SIROCCO 30</t>
  </si>
  <si>
    <t>DEHLER 41 DS</t>
  </si>
  <si>
    <t>JUDEL/VROLIJK</t>
  </si>
  <si>
    <t>JEANNEAU 34.2</t>
  </si>
  <si>
    <t>FIN BULB</t>
  </si>
  <si>
    <t>PERIOD</t>
  </si>
  <si>
    <t>Vm/Vh DOC</t>
  </si>
  <si>
    <t>ROLL PERIOD IS STRONGLY RELATED TO LOA</t>
  </si>
  <si>
    <t>XPRESS 110</t>
  </si>
  <si>
    <t>BABA 30</t>
  </si>
  <si>
    <t>SIROCCO 34 MS</t>
  </si>
  <si>
    <t>CAT SCHOONER</t>
  </si>
  <si>
    <t>ISLAND PACKET 31</t>
  </si>
  <si>
    <t>SEAWARD 23</t>
  </si>
  <si>
    <t>HAKE</t>
  </si>
  <si>
    <t>SEAWARD EAGLE</t>
  </si>
  <si>
    <t>SOUTHERLY 110</t>
  </si>
  <si>
    <t>2.4 - 7.1</t>
  </si>
  <si>
    <t>HUMPHREYS</t>
  </si>
  <si>
    <t>BENETEAU 36CC</t>
  </si>
  <si>
    <t>BENETEAU FIRST 345</t>
  </si>
  <si>
    <t>FIN SPADE</t>
  </si>
  <si>
    <t>BREHERET 45</t>
  </si>
  <si>
    <t>CHAUVEAU</t>
  </si>
  <si>
    <t>LONG KEEL STEEL</t>
  </si>
  <si>
    <t>CUSTOM GAFF 25</t>
  </si>
  <si>
    <t>GULFSTAR 41</t>
  </si>
  <si>
    <t>FIN SKEG</t>
  </si>
  <si>
    <t>HUNTER 37 CUTTER</t>
  </si>
  <si>
    <t>NEWPORT 30-2 SD</t>
  </si>
  <si>
    <t>SEQUIN 40</t>
  </si>
  <si>
    <t>SEWARD 25</t>
  </si>
  <si>
    <t>SUPER MARANU</t>
  </si>
  <si>
    <t>TOSCA 36</t>
  </si>
  <si>
    <t>LAVRANOS</t>
  </si>
  <si>
    <t>MED. FIN SKEG</t>
  </si>
  <si>
    <t>TOSCA 39</t>
  </si>
  <si>
    <t>LONG KEEL</t>
  </si>
  <si>
    <t>VAN DE STADT 38</t>
  </si>
  <si>
    <t>WESTERLY SEAHAWK 34</t>
  </si>
  <si>
    <t>FORMOSA 41</t>
  </si>
  <si>
    <t>Slight dependency</t>
  </si>
  <si>
    <t>Clearly, longer boats are finer.  Being heavier, they apparantly need less beam for stability.</t>
  </si>
  <si>
    <r>
      <t>Ballast values in "</t>
    </r>
    <r>
      <rPr>
        <sz val="10"/>
        <color indexed="10"/>
        <rFont val="Helv"/>
      </rPr>
      <t>RED</t>
    </r>
    <r>
      <rPr>
        <sz val="10"/>
        <color indexed="8"/>
        <rFont val="Helv"/>
      </rPr>
      <t>" are estimates</t>
    </r>
  </si>
  <si>
    <t>FINISTERRE</t>
  </si>
  <si>
    <t>LISA</t>
  </si>
  <si>
    <t>JEANNEAU 44</t>
  </si>
  <si>
    <t>MIRAGE 25</t>
  </si>
  <si>
    <t>CATALINA 28 MK II</t>
  </si>
  <si>
    <t>C&amp;C 29</t>
  </si>
  <si>
    <t>HUNTER 30</t>
  </si>
  <si>
    <t>NONSUCH 30 ULTRA</t>
  </si>
  <si>
    <t>CAT BOAT</t>
  </si>
  <si>
    <t>BENETEAU FIRST 310</t>
  </si>
  <si>
    <t>JEANNEAU ATTALIA 32</t>
  </si>
  <si>
    <t>MIRAGE 33</t>
  </si>
  <si>
    <t>BENETEAU FIRST 38s5</t>
  </si>
  <si>
    <t>C&amp;C 37/40</t>
  </si>
  <si>
    <t>BENETEAU FIRST 38</t>
  </si>
  <si>
    <t>BRISTOL 35</t>
  </si>
  <si>
    <t>BRISTOL 32</t>
  </si>
  <si>
    <t>CAPE DORY 28</t>
  </si>
  <si>
    <t>SCORPION II</t>
  </si>
  <si>
    <t>FELTZ</t>
  </si>
  <si>
    <t>SOUTHERN CROSS 39</t>
  </si>
  <si>
    <t>FIN KEEL SKEG RUDDER</t>
  </si>
  <si>
    <t>SOUTHERN CROSS 31</t>
  </si>
  <si>
    <t>FIN KEEL / SKEG RUDDER</t>
  </si>
  <si>
    <t>SWEDEN 45</t>
  </si>
  <si>
    <t>MAST HEAD SLOOP</t>
  </si>
  <si>
    <t>Extremely strong relationship</t>
  </si>
  <si>
    <t>HUGHES 38 MK I &amp; II</t>
  </si>
  <si>
    <t>ROLL ACEL.</t>
  </si>
  <si>
    <t>ACCELERATION</t>
  </si>
  <si>
    <t>EXCALIBUR 36</t>
  </si>
  <si>
    <t>C&amp;C 40</t>
  </si>
  <si>
    <t>CHRIS CRAFT CAPRI 26</t>
  </si>
  <si>
    <t>CHRIS CRAFT CAPITAN 26</t>
  </si>
  <si>
    <t>CHRIS CRAFT CAPRI 30</t>
  </si>
  <si>
    <t>MORGAN 45, CATALINA</t>
  </si>
  <si>
    <t>CABO RICO 38 PILOT HOUSE</t>
  </si>
  <si>
    <t>ALDEN 50 MK II</t>
  </si>
  <si>
    <t>TO SMALL</t>
  </si>
  <si>
    <t>RACER</t>
  </si>
  <si>
    <t>AVERAGE ACCEL</t>
  </si>
  <si>
    <t>accel</t>
  </si>
  <si>
    <t>ACCEL DOC</t>
  </si>
  <si>
    <t>"FINAL SCORE"</t>
  </si>
  <si>
    <t>JEANNEAU 37</t>
  </si>
  <si>
    <t>JEANNEU SUN ODYSSEY 40</t>
  </si>
  <si>
    <t>JEANNEAU SUN ODDYSSEY 42.2</t>
  </si>
  <si>
    <t>TARTAN 3700</t>
  </si>
  <si>
    <t>standard deviation</t>
  </si>
  <si>
    <t>stdev</t>
  </si>
  <si>
    <t xml:space="preserve">   </t>
  </si>
  <si>
    <t>AVERAGE SAIL AREA/DISP.</t>
  </si>
  <si>
    <t>AVERAGE DISP./LWL</t>
  </si>
  <si>
    <t>AVERAGE COMFORT FACTOR</t>
  </si>
  <si>
    <t>AVERAGE CAPSIZE RISK</t>
  </si>
  <si>
    <t>AVERAGE Vmax/Vhull</t>
  </si>
  <si>
    <t>AVERAGE LOA/BEAM</t>
  </si>
  <si>
    <t>AVERAGE ACCELERATION</t>
  </si>
  <si>
    <t>GRENADA 44</t>
  </si>
  <si>
    <t>MISC.</t>
  </si>
  <si>
    <t>MISCELLANEOUS</t>
  </si>
  <si>
    <t>LARSSON &amp; ELIASSON</t>
  </si>
  <si>
    <t>designer</t>
  </si>
  <si>
    <t>RASSY &amp; ENDERKEIN</t>
  </si>
  <si>
    <t>CRUISING WORLD EVALUATORS</t>
  </si>
  <si>
    <t>OCC MEMBERS RESPONSE (350)</t>
  </si>
  <si>
    <t>HEDGE</t>
  </si>
  <si>
    <t>P/B</t>
  </si>
  <si>
    <t>P/B is a nondimensional number , somewhat linear with d/l</t>
  </si>
  <si>
    <t>YANKEE 30</t>
  </si>
  <si>
    <t>(from Jim Manzari)</t>
  </si>
  <si>
    <t>very linear with comfort factor</t>
  </si>
  <si>
    <t>not used</t>
  </si>
  <si>
    <t>RESULTS</t>
  </si>
  <si>
    <t>SOMEWHAT CLOSE</t>
  </si>
  <si>
    <t>CLOSE</t>
  </si>
  <si>
    <t>VERY CLOSE</t>
  </si>
  <si>
    <t>STANDARD</t>
  </si>
  <si>
    <t>DEVIATION</t>
  </si>
  <si>
    <t>reason for removal</t>
  </si>
  <si>
    <t>OPTIMAL BLUE WATER CRUISER</t>
  </si>
  <si>
    <t>MANY, SEE OPTIMAL VALUES PAGE</t>
  </si>
  <si>
    <t>FIN WITH SKEG RUDDER</t>
  </si>
  <si>
    <t>FUZZY</t>
  </si>
  <si>
    <t>VARIABLE</t>
  </si>
  <si>
    <t>VALUE</t>
  </si>
  <si>
    <t>SORT OUT THE MATCHING BOATS</t>
  </si>
  <si>
    <t xml:space="preserve">NAME:  </t>
  </si>
  <si>
    <t xml:space="preserve">DESIGNER:  </t>
  </si>
  <si>
    <t xml:space="preserve">LOA:  </t>
  </si>
  <si>
    <t xml:space="preserve">LWL:  </t>
  </si>
  <si>
    <t xml:space="preserve">BEAM:  </t>
  </si>
  <si>
    <t xml:space="preserve">DISPLACEMENT:  </t>
  </si>
  <si>
    <t xml:space="preserve">SAIL AREA:  </t>
  </si>
  <si>
    <t xml:space="preserve">SAIL AREA / DISP = </t>
  </si>
  <si>
    <t xml:space="preserve">CAPSIZE RISK = </t>
  </si>
  <si>
    <t xml:space="preserve">COMFORT FACTOR = </t>
  </si>
  <si>
    <t xml:space="preserve">DISP / LWL = </t>
  </si>
  <si>
    <t xml:space="preserve">VMAX / VHULL = </t>
  </si>
  <si>
    <t>CAL 2-29</t>
  </si>
  <si>
    <t xml:space="preserve">ACCELERATION = </t>
  </si>
  <si>
    <t xml:space="preserve">LOA / BEAM = </t>
  </si>
  <si>
    <t>feet</t>
  </si>
  <si>
    <t>pounds</t>
  </si>
  <si>
    <t>square feet</t>
  </si>
  <si>
    <t>g's</t>
  </si>
  <si>
    <t>NAME</t>
  </si>
  <si>
    <t>DESIGNER</t>
  </si>
  <si>
    <t>SCORE</t>
  </si>
  <si>
    <t>SELECTED BOAT DATA</t>
  </si>
  <si>
    <t>Van de Stadt 34</t>
  </si>
  <si>
    <t>Van de Stadt</t>
  </si>
  <si>
    <t>fin, skeg</t>
  </si>
  <si>
    <t>fractional</t>
  </si>
  <si>
    <t>Van de Stadt 77</t>
  </si>
  <si>
    <t>fin skeg</t>
  </si>
  <si>
    <t>sloop</t>
  </si>
  <si>
    <t>AGARI</t>
  </si>
  <si>
    <t>FIN, SKEG</t>
  </si>
  <si>
    <t>VAN DE STADT 44</t>
  </si>
  <si>
    <t>SLOOP / CUTTER</t>
  </si>
  <si>
    <t>AS-29</t>
  </si>
  <si>
    <t>BOLGER</t>
  </si>
  <si>
    <t>SHARPIE, BILGE BOARDS</t>
  </si>
  <si>
    <t>GAFF, CAT YAWL</t>
  </si>
  <si>
    <t>EYGHTHENE</t>
  </si>
  <si>
    <t>1/4 TON WINNER</t>
  </si>
  <si>
    <t>MASTHEAD SLOOP</t>
  </si>
  <si>
    <t>MOORE 30</t>
  </si>
  <si>
    <t>FOLDING WINGS</t>
  </si>
  <si>
    <t>DUFOUR 36 CLASSIC</t>
  </si>
  <si>
    <t>MORTAIN AND MAVRIKIOS</t>
  </si>
  <si>
    <t>FIN KEEL, SPADE RUDDER</t>
  </si>
  <si>
    <t>MILLIE J</t>
  </si>
  <si>
    <t>Finding the "Boat" that fits the Optimal Values</t>
  </si>
  <si>
    <t>loa</t>
  </si>
  <si>
    <t>lwl</t>
  </si>
  <si>
    <t>beam</t>
  </si>
  <si>
    <t>disp</t>
  </si>
  <si>
    <t>sa</t>
  </si>
  <si>
    <t>hull V</t>
  </si>
  <si>
    <t>period</t>
  </si>
  <si>
    <t>absolute error, %</t>
  </si>
  <si>
    <t>error sum =</t>
  </si>
  <si>
    <t>sa/disp</t>
  </si>
  <si>
    <t>disp/lwl</t>
  </si>
  <si>
    <t>loa,lwl, b,d</t>
  </si>
  <si>
    <t>b, disp</t>
  </si>
  <si>
    <t>lwl,d,sa</t>
  </si>
  <si>
    <t>loa,b</t>
  </si>
  <si>
    <t>d,lwl,b</t>
  </si>
  <si>
    <t>(using "solver")</t>
  </si>
  <si>
    <t>STEP 1:   CHOOSE A BOAT DESIGN</t>
  </si>
  <si>
    <t>STEP 2:  SELECT A HEDGE LEVEL</t>
  </si>
  <si>
    <t>STEP 3:  SEARCH THE DATA BASE</t>
  </si>
  <si>
    <t>STEP 4</t>
  </si>
  <si>
    <t>SIROCCO 36</t>
  </si>
  <si>
    <t>FIN KEEL OR TWIN KEELS (PB)</t>
  </si>
  <si>
    <t>9.9 / 15.5</t>
  </si>
  <si>
    <t>ISLAND PACKET 420</t>
  </si>
  <si>
    <t>WYLIECAT 48</t>
  </si>
  <si>
    <t>TURNER 45</t>
  </si>
  <si>
    <t>VANCOUVER 43 PH</t>
  </si>
  <si>
    <t>SKEG RUDDER, LONG KEEL</t>
  </si>
  <si>
    <t>HUNTER 290</t>
  </si>
  <si>
    <t>BAVARIA 36</t>
  </si>
  <si>
    <t>J&amp;J DESIGN</t>
  </si>
  <si>
    <t>JEANNEAU SUN ODYSSEY 37</t>
  </si>
  <si>
    <t>CABO RICO 42</t>
  </si>
  <si>
    <t>SWEDEN YACHTS 45</t>
  </si>
  <si>
    <t>NORLIN/OSTMAN</t>
  </si>
  <si>
    <t>J 46</t>
  </si>
  <si>
    <t>DATABASE #</t>
  </si>
  <si>
    <t>CALCULATED PARAMETERS FOR:</t>
  </si>
  <si>
    <t>The Current Input Boat is:</t>
  </si>
  <si>
    <t>The Current Hedge Level is:</t>
  </si>
  <si>
    <t>DEGREE OF COMPATABILITY (DOC) WITH INPUT BOAT</t>
  </si>
  <si>
    <r>
      <t xml:space="preserve">To be "fully compatibile" </t>
    </r>
    <r>
      <rPr>
        <b/>
        <sz val="10"/>
        <rFont val="Helv"/>
      </rPr>
      <t>EVERY</t>
    </r>
    <r>
      <rPr>
        <sz val="10"/>
        <rFont val="Helv"/>
      </rPr>
      <t xml:space="preserve"> doc must be greater than zero</t>
    </r>
  </si>
  <si>
    <t>Fully Compatible</t>
  </si>
  <si>
    <t>Boats</t>
  </si>
  <si>
    <t>list box # is in D11</t>
  </si>
  <si>
    <t>data base # is list box #+8</t>
  </si>
  <si>
    <t>OPTIMAL COASTAL CRUISER</t>
  </si>
  <si>
    <t>Comfortable boats never have an acceleration problem</t>
  </si>
  <si>
    <t>Short roll periods = high static stability = high inverted stability = high capsize risk</t>
  </si>
  <si>
    <t>Out in space is the Moore 30 at over 7 g's!  That’s more then most fighter pilots ever see!</t>
  </si>
  <si>
    <t>Probably has something to do with having a disp/lwl ratio of 53 and a beam of 14'</t>
  </si>
  <si>
    <t>At over 7 g's, the Moore 30 is in a class of its own!</t>
  </si>
  <si>
    <t>SPICE, KEEL MODIFICATIONS</t>
  </si>
  <si>
    <t>LONG FIN, SKEG RUDDER</t>
  </si>
  <si>
    <t>Angantyr</t>
  </si>
  <si>
    <t>Arwen II</t>
  </si>
  <si>
    <t>Avatar</t>
  </si>
  <si>
    <t>Baltic 51</t>
  </si>
  <si>
    <t>HORIZON 39  (with keel extension)</t>
  </si>
  <si>
    <t>Baltic Breeze</t>
  </si>
  <si>
    <t>Bellatrix</t>
  </si>
  <si>
    <t>BOWMAN</t>
  </si>
  <si>
    <t>Bowman 46</t>
  </si>
  <si>
    <t>Bowman 57</t>
  </si>
  <si>
    <t>Bristol 3800</t>
  </si>
  <si>
    <t>Bruce Roberts NY 65</t>
  </si>
  <si>
    <t>Cal 48</t>
  </si>
  <si>
    <t>Cal 50</t>
  </si>
  <si>
    <t>Campenella</t>
  </si>
  <si>
    <t>Carija 48</t>
  </si>
  <si>
    <t>Cheoy Lee Pedrick 47</t>
  </si>
  <si>
    <t>PEDRIC 47</t>
  </si>
  <si>
    <t>Clarissa B. Carver</t>
  </si>
  <si>
    <t>Columbia 50</t>
  </si>
  <si>
    <t>Columbia 57</t>
  </si>
  <si>
    <t>Creekmore</t>
  </si>
  <si>
    <t>Dickerson 50</t>
  </si>
  <si>
    <t>Dorade</t>
  </si>
  <si>
    <t>FD-12</t>
  </si>
  <si>
    <t>Gozzard 44</t>
  </si>
  <si>
    <t>Gudrun</t>
  </si>
  <si>
    <t>Hinckley Sou'wester 51</t>
  </si>
  <si>
    <t>Hinckley Swr 42 Mk II</t>
  </si>
  <si>
    <t>Isle</t>
  </si>
  <si>
    <t>Kotick</t>
  </si>
  <si>
    <t>Lolita</t>
  </si>
  <si>
    <t>Mahdee</t>
  </si>
  <si>
    <t>Manatee</t>
  </si>
  <si>
    <t>Mason 53</t>
  </si>
  <si>
    <t>PROSPECTOR</t>
  </si>
  <si>
    <t>LONG FIN, SKEG, CB</t>
  </si>
  <si>
    <t>Moody 47</t>
  </si>
  <si>
    <t>Nauticat 52</t>
  </si>
  <si>
    <t>Nicholson 476</t>
  </si>
  <si>
    <t>NICHOLSON</t>
  </si>
  <si>
    <t>Oceanic 51</t>
  </si>
  <si>
    <t>Orion 50</t>
  </si>
  <si>
    <t>Oyster 45</t>
  </si>
  <si>
    <t>Palisander</t>
  </si>
  <si>
    <t>Paquet</t>
  </si>
  <si>
    <t>Restless</t>
  </si>
  <si>
    <t>Rhodes 52 Snow Goose</t>
  </si>
  <si>
    <t>Rhodes 52 Snow Goose Mod</t>
  </si>
  <si>
    <t>Shannon 43</t>
  </si>
  <si>
    <t>Shannon 50</t>
  </si>
  <si>
    <t>Shannon 50 CB</t>
  </si>
  <si>
    <t>Shannon 50 keel</t>
  </si>
  <si>
    <t>Skookum 53</t>
  </si>
  <si>
    <t>Skye 51</t>
  </si>
  <si>
    <t>Skye 54</t>
  </si>
  <si>
    <t>Spencer 51 CC</t>
  </si>
  <si>
    <t>SPENCER</t>
  </si>
  <si>
    <t>Stevens 47</t>
  </si>
  <si>
    <t>STEVENS</t>
  </si>
  <si>
    <t>Sundeer 60</t>
  </si>
  <si>
    <t>Swan 47</t>
  </si>
  <si>
    <t>Swan 51 CB</t>
  </si>
  <si>
    <t>Swan 51 keel</t>
  </si>
  <si>
    <t>Swan 57 CB Sloop</t>
  </si>
  <si>
    <t>Swan 57 Keel Sloop</t>
  </si>
  <si>
    <t>Tara</t>
  </si>
  <si>
    <t>Tatoosh 51</t>
  </si>
  <si>
    <t>Ted Hood PH 51</t>
  </si>
  <si>
    <t>Treasure</t>
  </si>
  <si>
    <t>Vagabond</t>
  </si>
  <si>
    <t>Samoa 47</t>
  </si>
  <si>
    <t>VANDESTADT</t>
  </si>
  <si>
    <t>Waldo P</t>
  </si>
  <si>
    <t>Wauquiez 48</t>
  </si>
  <si>
    <t>Whistler 48</t>
  </si>
  <si>
    <t>Yankee Girl</t>
  </si>
  <si>
    <t>Garden 131</t>
  </si>
  <si>
    <t>Hargrave 160</t>
  </si>
  <si>
    <t>HARGRAVE</t>
  </si>
  <si>
    <t>Alden 126</t>
  </si>
  <si>
    <t>S&amp;S 157</t>
  </si>
  <si>
    <t>Benford 131</t>
  </si>
  <si>
    <t>DIOGENES</t>
  </si>
  <si>
    <t>CB,WOOD</t>
  </si>
  <si>
    <t>READ ME FIRST</t>
  </si>
  <si>
    <t>OHLSON 38</t>
  </si>
  <si>
    <t>ETAO 39S</t>
  </si>
  <si>
    <t>CABO RICO 36</t>
  </si>
  <si>
    <t>CROWN 34</t>
  </si>
  <si>
    <t>DRIEHUYSEN</t>
  </si>
  <si>
    <t>OHLSON</t>
  </si>
  <si>
    <t>SLOOP / YAWL</t>
  </si>
  <si>
    <t>AERODYNE 38</t>
  </si>
  <si>
    <t>FIN KEEL , BLADE RUDDER</t>
  </si>
  <si>
    <t>BENETEAU 361</t>
  </si>
  <si>
    <t>Bilge  Keel, water ballast</t>
  </si>
  <si>
    <t>GRENADA 31</t>
  </si>
  <si>
    <t>AMERICAS CUP 2000, NZ</t>
  </si>
  <si>
    <t>DAVIDSON</t>
  </si>
  <si>
    <t>FIN KEEL, BULB WITH FINS</t>
  </si>
  <si>
    <t>AMERICAS CUP 2000, ITALY</t>
  </si>
  <si>
    <t>FIN KEEL, BULB + FINS</t>
  </si>
  <si>
    <t>BENETEAU FIRST 47.7</t>
  </si>
  <si>
    <t>DUFOUR 43 CC</t>
  </si>
  <si>
    <t>MORTAIN &amp; MAVRIKIOS</t>
  </si>
  <si>
    <t>FIN,SPADE</t>
  </si>
  <si>
    <t>HUNTER 45</t>
  </si>
  <si>
    <t>Amel Mango 53, fully loaded+A80</t>
  </si>
  <si>
    <t>CHEOY LEE OFFSHORE 41</t>
  </si>
  <si>
    <t>RICHARDS</t>
  </si>
  <si>
    <t>FULL FIN KEEL, SKEG RUDDER</t>
  </si>
  <si>
    <t>TARTAN 3000</t>
  </si>
  <si>
    <t>HANS CHRISTIAN 33</t>
  </si>
  <si>
    <t>fin,skeg</t>
  </si>
  <si>
    <t>ERICSON 32   (1969 - 1978)</t>
  </si>
  <si>
    <t>ERICSON 32  (1985 - 1989)</t>
  </si>
  <si>
    <t>21' MASTHEAD SLOOP</t>
  </si>
  <si>
    <t>WOODEN FULL KEEL</t>
  </si>
  <si>
    <t>DESIGN # 963</t>
  </si>
  <si>
    <t>SAN JUAN 28</t>
  </si>
  <si>
    <t>BUCCANEER 295</t>
  </si>
  <si>
    <t>FIN KEEL, IOR</t>
  </si>
  <si>
    <t>BUCCANEER 305</t>
  </si>
  <si>
    <t>LONG KEEL, SKEG RUDDER</t>
  </si>
  <si>
    <t>SEA BIRD 37</t>
  </si>
  <si>
    <t>SPIRIT</t>
  </si>
  <si>
    <t>SHORT, FULL KEEL</t>
  </si>
  <si>
    <t>full keel</t>
  </si>
  <si>
    <t>Hans Christian 38 Mk II</t>
  </si>
  <si>
    <t>CAPE DORY 30 MKII</t>
  </si>
  <si>
    <t>cutter</t>
  </si>
  <si>
    <t>AMATI</t>
  </si>
  <si>
    <t>FWD SWEPT, FIN KEEL</t>
  </si>
  <si>
    <t>FOXFIRE</t>
  </si>
  <si>
    <t>WINDWALKER</t>
  </si>
  <si>
    <t>CENTERBOARDER</t>
  </si>
  <si>
    <t>MISTRAL</t>
  </si>
  <si>
    <t>WOODEN, FULL KEEL</t>
  </si>
  <si>
    <t>GEORGIA</t>
  </si>
  <si>
    <t>SCANU</t>
  </si>
  <si>
    <t>FIN KEEL, CENTERBOARDER</t>
  </si>
  <si>
    <t>SLOOP (WORLDS BIGGEST) 200' MAST</t>
  </si>
  <si>
    <t>EAGLE'S WINGS</t>
  </si>
  <si>
    <t>TRUE LOVE</t>
  </si>
  <si>
    <t>JUNKET</t>
  </si>
  <si>
    <t>MOTOR SAILOR</t>
  </si>
  <si>
    <t>JUNK</t>
  </si>
  <si>
    <t>SONNEY</t>
  </si>
  <si>
    <t>BOUGAINVILLEA 62</t>
  </si>
  <si>
    <t>TRUTH</t>
  </si>
  <si>
    <t>NICHOLSON 31</t>
  </si>
  <si>
    <t>FAST PASSAGE 40</t>
  </si>
  <si>
    <t>SWEDEN YACHTS 390</t>
  </si>
  <si>
    <t>FIN KEEL, SKEG</t>
  </si>
  <si>
    <t>SHEARWATER 45</t>
  </si>
  <si>
    <t>DIAS</t>
  </si>
  <si>
    <t>LONG FIN</t>
  </si>
  <si>
    <t>BRUCKMANN CUSTOM 42</t>
  </si>
  <si>
    <t>SABBATICAL II</t>
  </si>
  <si>
    <t>DIXI</t>
  </si>
  <si>
    <t>WHIZZBANG</t>
  </si>
  <si>
    <t>FULL KEEL, CB, MOTOR SAILOR</t>
  </si>
  <si>
    <t>J/145</t>
  </si>
  <si>
    <t>FIREFLY</t>
  </si>
  <si>
    <t>ZINGARO</t>
  </si>
  <si>
    <t>BIG SLOOP</t>
  </si>
  <si>
    <t>SHOALSAILER 32</t>
  </si>
  <si>
    <t>SHOAL DRAFT, NO CB</t>
  </si>
  <si>
    <t>OCEANUS</t>
  </si>
  <si>
    <t>YANKEE DOLPHIN 24</t>
  </si>
  <si>
    <t>SHAW  S&amp;S</t>
  </si>
  <si>
    <t>KEEL / CB</t>
  </si>
  <si>
    <t>FELTZ / MANSARI</t>
  </si>
  <si>
    <t>CUTAWAY, SKEG, STEEL</t>
  </si>
  <si>
    <t>BERMUDA 40, HINCKLEY</t>
  </si>
  <si>
    <t>BRISTOL 53.3</t>
  </si>
  <si>
    <t>FIN CENTERBOARD</t>
  </si>
  <si>
    <t>BRISTOL 56.5</t>
  </si>
  <si>
    <t>CONTEST 55 CS</t>
  </si>
  <si>
    <t>MORGAN 30/2</t>
  </si>
  <si>
    <t>IOR FIN KEEL</t>
  </si>
  <si>
    <t>MORGAN OI 30</t>
  </si>
  <si>
    <t>LONG WING KEEL, SPADE RUDDER</t>
  </si>
  <si>
    <t>GULF STAR 50</t>
  </si>
  <si>
    <t>LAZZARIUS</t>
  </si>
  <si>
    <t>SPENCER 46</t>
  </si>
  <si>
    <t>BRANDLMAYR</t>
  </si>
  <si>
    <t>ST. VALERY</t>
  </si>
  <si>
    <t>GULF PILOT HOUSE</t>
  </si>
  <si>
    <t>GARDNER</t>
  </si>
  <si>
    <t>motor sailor</t>
  </si>
  <si>
    <t>SHOALE DRAFT, WATER BALLAST</t>
  </si>
  <si>
    <t>GAFF SCHOONER</t>
  </si>
  <si>
    <t>WILLIAM D. JOCHEMS</t>
  </si>
  <si>
    <t>SHOAL DRAFT SHARPIE, WATER BALLAST</t>
  </si>
  <si>
    <t>JEANNEAU SUN ODYSSEY 43 DS</t>
  </si>
  <si>
    <t>HUTTING 45</t>
  </si>
  <si>
    <t>HUTTING</t>
  </si>
  <si>
    <t>STONE HORSE 23</t>
  </si>
  <si>
    <t>PEARSON 30</t>
  </si>
  <si>
    <t>VINEYARD VIXEN 29</t>
  </si>
  <si>
    <t>HALE</t>
  </si>
  <si>
    <t>MOLLY CAT</t>
  </si>
  <si>
    <t>YANKEE 28</t>
  </si>
  <si>
    <t>MARSHALL 22</t>
  </si>
  <si>
    <t>SANDERLING 18</t>
  </si>
  <si>
    <t>19" / 4.3'</t>
  </si>
  <si>
    <t>DEWITT</t>
  </si>
  <si>
    <t>INTL. FOLKBOAT</t>
  </si>
  <si>
    <t>FULL KELL</t>
  </si>
  <si>
    <t>APBY LYNX</t>
  </si>
  <si>
    <t>14" BU</t>
  </si>
  <si>
    <t>BEETLE CAT</t>
  </si>
  <si>
    <t>8" / 24"</t>
  </si>
  <si>
    <t>WITTHOLZ 17</t>
  </si>
  <si>
    <t>SUN CAT</t>
  </si>
  <si>
    <t>2.2/4</t>
  </si>
  <si>
    <t>MENGER CAT 17</t>
  </si>
  <si>
    <t>1.8/4.5</t>
  </si>
  <si>
    <t>COM-PAC YACHTS</t>
  </si>
  <si>
    <t>14 / 54</t>
  </si>
  <si>
    <t>MYSTIC 20</t>
  </si>
  <si>
    <t>2.1 /4.3</t>
  </si>
  <si>
    <t>SANDPIPPER</t>
  </si>
  <si>
    <t>MARSHALL</t>
  </si>
  <si>
    <t>16 / 40</t>
  </si>
  <si>
    <t>24 / 65</t>
  </si>
  <si>
    <t>MENGER CAT19</t>
  </si>
  <si>
    <t>1.9 / 4.5</t>
  </si>
  <si>
    <t>MENGER CAT 23</t>
  </si>
  <si>
    <t>2.5 / 5</t>
  </si>
  <si>
    <t>HERRESHOFF AMERICA</t>
  </si>
  <si>
    <t>20 / 48</t>
  </si>
  <si>
    <t xml:space="preserve">   KETCH        </t>
  </si>
  <si>
    <t>ABBOTT 27</t>
  </si>
  <si>
    <t>ABBOTT</t>
  </si>
  <si>
    <t>ABBOTT 33</t>
  </si>
  <si>
    <t>LARSEN</t>
  </si>
  <si>
    <t>ABBOTT 36</t>
  </si>
  <si>
    <t>ALDEN 45</t>
  </si>
  <si>
    <t>KEEL + CB</t>
  </si>
  <si>
    <t>ANDREWS YACHT D</t>
  </si>
  <si>
    <t>ANDREWS 70</t>
  </si>
  <si>
    <t>FIN + BULB</t>
  </si>
  <si>
    <t>ANDREWS 72</t>
  </si>
  <si>
    <t>APHRODITE 101</t>
  </si>
  <si>
    <t>KJAERULFF</t>
  </si>
  <si>
    <t>ATLANTIC</t>
  </si>
  <si>
    <t>AZZURA 310</t>
  </si>
  <si>
    <t>B-32</t>
  </si>
  <si>
    <t>BALTIC 35</t>
  </si>
  <si>
    <t>BALTIC 43</t>
  </si>
  <si>
    <t>BALTIC 64</t>
  </si>
  <si>
    <t>BAVARIA 31</t>
  </si>
  <si>
    <t>FIN SPADE RUDDER</t>
  </si>
  <si>
    <t>BENETEAU 50</t>
  </si>
  <si>
    <t>BENETEAU 64</t>
  </si>
  <si>
    <t>BENETEAU FIRST 42S7</t>
  </si>
  <si>
    <t>DEEP KEEL</t>
  </si>
  <si>
    <t>BENNETT 46 MARK II</t>
  </si>
  <si>
    <t>BENNETT 48 AFT COCKPIT</t>
  </si>
  <si>
    <t>BENNETT 48 MIDSHIP COCKPIT</t>
  </si>
  <si>
    <t>BENNETT 55</t>
  </si>
  <si>
    <t>BILGE KEELS</t>
  </si>
  <si>
    <t>BENNETT 67</t>
  </si>
  <si>
    <t>BLUE PETER</t>
  </si>
  <si>
    <t>BLUEWATER 52</t>
  </si>
  <si>
    <t>BOUGAINVILLA 53</t>
  </si>
  <si>
    <t>BRAVURA 35</t>
  </si>
  <si>
    <t>BRAVURA SPORTSTER 29</t>
  </si>
  <si>
    <t>CATALINA 250</t>
  </si>
  <si>
    <t>CATALINA YACHTS</t>
  </si>
  <si>
    <t>CENTERBOARD</t>
  </si>
  <si>
    <t>CATALINA 36 MKII</t>
  </si>
  <si>
    <t>CATALINA DESIGN</t>
  </si>
  <si>
    <t>CELERE 47</t>
  </si>
  <si>
    <t>BEILEY/SCHUMACHER</t>
  </si>
  <si>
    <t>CHEOY LEE 53</t>
  </si>
  <si>
    <t>PEDRICK/SEATON</t>
  </si>
  <si>
    <t>CHEOY LEE 63</t>
  </si>
  <si>
    <t>SEATON/NEVILLE</t>
  </si>
  <si>
    <t>CHEOY LEE 77 PH CUTTER</t>
  </si>
  <si>
    <t>NEVILLE ASSO</t>
  </si>
  <si>
    <t>CHEOY LEE 78 MOTORSAILER</t>
  </si>
  <si>
    <t>CHERUBINI 44</t>
  </si>
  <si>
    <t>CHERUBINI</t>
  </si>
  <si>
    <t>SCHEEL KEEL</t>
  </si>
  <si>
    <t>CHERUBINI 48</t>
  </si>
  <si>
    <t>CM 60</t>
  </si>
  <si>
    <t>CONTEST 38</t>
  </si>
  <si>
    <t>CONTEST 42</t>
  </si>
  <si>
    <t>CONTEST 48</t>
  </si>
  <si>
    <t>HAMLIN</t>
  </si>
  <si>
    <t>ENDEAVOUR DESIGN TEA</t>
  </si>
  <si>
    <t>ENDEAVOUR 52</t>
  </si>
  <si>
    <t>ENDEAVOUR 54</t>
  </si>
  <si>
    <t>ENDEAVOUR 59</t>
  </si>
  <si>
    <t>EXCEL 53</t>
  </si>
  <si>
    <t>EXPRESS 37</t>
  </si>
  <si>
    <t>FEELING 286</t>
  </si>
  <si>
    <t>HARLE/ALAIN</t>
  </si>
  <si>
    <t>FEELING 326 D.I.</t>
  </si>
  <si>
    <t>FEELING 346 DI</t>
  </si>
  <si>
    <t>FEELING 364/1090</t>
  </si>
  <si>
    <t>FEELING 486</t>
  </si>
  <si>
    <t>HARLE/MORTAINE</t>
  </si>
  <si>
    <t>FEELING 546</t>
  </si>
  <si>
    <t>HOLLAND/WINCH</t>
  </si>
  <si>
    <t>FINNGULF 335</t>
  </si>
  <si>
    <t>FINNGULF 44</t>
  </si>
  <si>
    <t>FIRST 36S7</t>
  </si>
  <si>
    <t>FIRST 45F5</t>
  </si>
  <si>
    <t>FIRST 53F5</t>
  </si>
  <si>
    <t>FOX 50</t>
  </si>
  <si>
    <t>H-26</t>
  </si>
  <si>
    <t>HALLBERG-RASSY 31</t>
  </si>
  <si>
    <t>HALLBERG-RASSY 49</t>
  </si>
  <si>
    <t>HALLBERG-RASSY 53</t>
  </si>
  <si>
    <t>HAMPTON 43</t>
  </si>
  <si>
    <t>HAMPTON 53-C</t>
  </si>
  <si>
    <t>HAMPTON 56</t>
  </si>
  <si>
    <t>HAMPTON 68</t>
  </si>
  <si>
    <t>HUNTER PASSAGE 450</t>
  </si>
  <si>
    <t>HUNTER MARINE CORPOR</t>
  </si>
  <si>
    <t>IMX-38</t>
  </si>
  <si>
    <t>INTL. 50</t>
  </si>
  <si>
    <t>INTL. DRAGON</t>
  </si>
  <si>
    <t>ANKER</t>
  </si>
  <si>
    <t>INTL. ETCHELLS</t>
  </si>
  <si>
    <t>INTL. ONE-DESIGN</t>
  </si>
  <si>
    <t>BJARNE AAS</t>
  </si>
  <si>
    <t>J-105</t>
  </si>
  <si>
    <t>J-120</t>
  </si>
  <si>
    <t>J-35</t>
  </si>
  <si>
    <t>J-44</t>
  </si>
  <si>
    <t>J-80</t>
  </si>
  <si>
    <t>JEANNEAU 36.2</t>
  </si>
  <si>
    <t>JEANNEAU DESIGN</t>
  </si>
  <si>
    <t>JEANNEAU 42CC</t>
  </si>
  <si>
    <t>JEANNEAU 45.2</t>
  </si>
  <si>
    <t>JEANNEAU 47 CC</t>
  </si>
  <si>
    <t>JEANNEAU 52.2</t>
  </si>
  <si>
    <t>JEANNEAU SUN ODYSSEY 45.1</t>
  </si>
  <si>
    <t>JEANNEAU SUN ODYSSEY 52.2</t>
  </si>
  <si>
    <t>KANTER 51</t>
  </si>
  <si>
    <t>KANTER 66</t>
  </si>
  <si>
    <t>KIRIEACUTE FEELING 396 DI</t>
  </si>
  <si>
    <t>KODIAK</t>
  </si>
  <si>
    <t>LAGER 60</t>
  </si>
  <si>
    <t>LAGER 76</t>
  </si>
  <si>
    <t>LANDING SCHOOL 26</t>
  </si>
  <si>
    <t>RUSINEK</t>
  </si>
  <si>
    <t>LEGEND 310</t>
  </si>
  <si>
    <t>HUNTER</t>
  </si>
  <si>
    <t>LEGEND 40.5</t>
  </si>
  <si>
    <t>HUNTER DESIGN GROUP</t>
  </si>
  <si>
    <t>LEGEND 430</t>
  </si>
  <si>
    <t>LUHRS/HUNTER DES.</t>
  </si>
  <si>
    <t>LITTLE HARBOR 54</t>
  </si>
  <si>
    <t>LITTLE HARBOR 60</t>
  </si>
  <si>
    <t>LITTLE HARBOR 68/70</t>
  </si>
  <si>
    <t>LUAU 350</t>
  </si>
  <si>
    <t>LUAU BOATS/BERTRAND</t>
  </si>
  <si>
    <t>MACGREGOR 26</t>
  </si>
  <si>
    <t>MELGES 30</t>
  </si>
  <si>
    <t>LIFTING FIN + BU</t>
  </si>
  <si>
    <t>MERCER 44</t>
  </si>
  <si>
    <t>MOORINGS 402 CC</t>
  </si>
  <si>
    <t>MOORINGS 463</t>
  </si>
  <si>
    <t>MOORINGS 505</t>
  </si>
  <si>
    <t>MOUNT GAY 30</t>
  </si>
  <si>
    <t>VARIOUS</t>
  </si>
  <si>
    <t>MX-25</t>
  </si>
  <si>
    <t>MURNIKOV</t>
  </si>
  <si>
    <t>NAUTICAT 331</t>
  </si>
  <si>
    <t>AARNIPALO/GUSTAFSSON</t>
  </si>
  <si>
    <t>NAUTICAT 35</t>
  </si>
  <si>
    <t>NAUTICAT 38</t>
  </si>
  <si>
    <t>NAUTICAT 39</t>
  </si>
  <si>
    <t>GOSTAFSSON</t>
  </si>
  <si>
    <t>NAUTICAT 42</t>
  </si>
  <si>
    <t>NAUTICAT 43</t>
  </si>
  <si>
    <t>NAUTICAT 44</t>
  </si>
  <si>
    <t>NELSON/MAREK 43 C/R</t>
  </si>
  <si>
    <t>NELSON/MAREK YACHT D</t>
  </si>
  <si>
    <t>NELSON/MAREK 43 IMS</t>
  </si>
  <si>
    <t>NELSON</t>
  </si>
  <si>
    <t>NELSON/MAREK 46</t>
  </si>
  <si>
    <t>NEW YORK 36</t>
  </si>
  <si>
    <t>NIMBLE 24</t>
  </si>
  <si>
    <t>NIMBLE 30</t>
  </si>
  <si>
    <t>NORTH-WIND 50</t>
  </si>
  <si>
    <t>NORTH-WIND 54</t>
  </si>
  <si>
    <t>NORTH-WIND 62</t>
  </si>
  <si>
    <t>NORTHEAST 400</t>
  </si>
  <si>
    <t>ELLIS DESIGN</t>
  </si>
  <si>
    <t>MOD. LONG KEEL</t>
  </si>
  <si>
    <t>OCEANIS 281</t>
  </si>
  <si>
    <t>OCEANIS 311</t>
  </si>
  <si>
    <t>OCEANIS 321</t>
  </si>
  <si>
    <t>OCEANIS 352</t>
  </si>
  <si>
    <t>OCEANIS 36 CC</t>
  </si>
  <si>
    <t>BERRET/RACOUPEAU</t>
  </si>
  <si>
    <t>OCEANIS 400</t>
  </si>
  <si>
    <t>OCEANIS 44 CC</t>
  </si>
  <si>
    <t>OCTAVIA 25</t>
  </si>
  <si>
    <t>ONYX</t>
  </si>
  <si>
    <t>OYSTA 30</t>
  </si>
  <si>
    <t>OYSTA 42</t>
  </si>
  <si>
    <t>OYSTER 49 PH</t>
  </si>
  <si>
    <t>OYSTER 61</t>
  </si>
  <si>
    <t>OYSTER 68</t>
  </si>
  <si>
    <t>OYSTER 80</t>
  </si>
  <si>
    <t>OYSTER 82 PH</t>
  </si>
  <si>
    <t>PACIFIC SEACRAFT 34</t>
  </si>
  <si>
    <t>PACIFIC SEACRAFT 37</t>
  </si>
  <si>
    <t>PACIFIC SEACRAFT 40</t>
  </si>
  <si>
    <t>PACIFIC SEACRAFT 44</t>
  </si>
  <si>
    <t>PACIFIC SEACRAFT PH 32</t>
  </si>
  <si>
    <t>PEARSON 35</t>
  </si>
  <si>
    <t>PEARSON DESIGN TEAM</t>
  </si>
  <si>
    <t>PILOT CUTTER 30</t>
  </si>
  <si>
    <t>DONGRAY</t>
  </si>
  <si>
    <t>PRECISION 28</t>
  </si>
  <si>
    <t>QUEST 30</t>
  </si>
  <si>
    <t>RELIANCE 12</t>
  </si>
  <si>
    <t>KILLING</t>
  </si>
  <si>
    <t>ROBINHOOD 36</t>
  </si>
  <si>
    <t>ROBINHOOD 40</t>
  </si>
  <si>
    <t>ROYAL 58 PH KETCH</t>
  </si>
  <si>
    <t>CONTEMPORARY YACHTS</t>
  </si>
  <si>
    <t>ROYAL 70 PH KETCH</t>
  </si>
  <si>
    <t>ROYAL PASSPORT 47 CC</t>
  </si>
  <si>
    <t>S2 7.9</t>
  </si>
  <si>
    <t>GRAHAM &amp; SCHLAGETER</t>
  </si>
  <si>
    <t>SABRE 38</t>
  </si>
  <si>
    <t>SABRE DESIGN TEAM</t>
  </si>
  <si>
    <t>SABRE 425</t>
  </si>
  <si>
    <t>SCEPTRE 43 ATLANTIC</t>
  </si>
  <si>
    <t>DRIEHU</t>
  </si>
  <si>
    <t>SCHOCK 34 PC</t>
  </si>
  <si>
    <t>SCHOCK 35</t>
  </si>
  <si>
    <t>SEAHORSE</t>
  </si>
  <si>
    <t>SEAWARD 25</t>
  </si>
  <si>
    <t>SHANNON PILOT 43</t>
  </si>
  <si>
    <t>SKIMMER 25</t>
  </si>
  <si>
    <t>PARKER</t>
  </si>
  <si>
    <t>SOLING</t>
  </si>
  <si>
    <t>LINGE</t>
  </si>
  <si>
    <t>SS CUSTOM 50 AC</t>
  </si>
  <si>
    <t>STEELSTAR 50</t>
  </si>
  <si>
    <t>SUN ODYSSEY 37.2</t>
  </si>
  <si>
    <t>FAROUX</t>
  </si>
  <si>
    <t>SUNBEAM 32</t>
  </si>
  <si>
    <t>MIGLITSCH/SCHOECHL</t>
  </si>
  <si>
    <t>MED. KEEL + BULB</t>
  </si>
  <si>
    <t>SUNBEAM 34</t>
  </si>
  <si>
    <t>SUNBEAM 37</t>
  </si>
  <si>
    <t>SUNSAIL OCEANIS 461</t>
  </si>
  <si>
    <t>SWAN 44</t>
  </si>
  <si>
    <t>SWAN 57 CC</t>
  </si>
  <si>
    <t>SYDNEY 36 CR</t>
  </si>
  <si>
    <t>MURRAY/BURNS/DOVELL</t>
  </si>
  <si>
    <t>SYDNEY 41 CR</t>
  </si>
  <si>
    <t>MURRAY</t>
  </si>
  <si>
    <t>SYDNEY 46 CR/GP</t>
  </si>
  <si>
    <t>TANTON 45</t>
  </si>
  <si>
    <t>TARTAN TEN</t>
  </si>
  <si>
    <t>TASWELL 44 CC</t>
  </si>
  <si>
    <t>TASWELL 50</t>
  </si>
  <si>
    <t>TASWELL 50 ALL SEASON</t>
  </si>
  <si>
    <t>TASWELL 56 CC</t>
  </si>
  <si>
    <t>TASWELL 58 TWIN COCKPIT</t>
  </si>
  <si>
    <t>TASWELL 72</t>
  </si>
  <si>
    <t>DIXON/ANDREW WI</t>
  </si>
  <si>
    <t>TAYLOR 40 ML</t>
  </si>
  <si>
    <t>TED HOOD PH 51</t>
  </si>
  <si>
    <t>THE W-CLASS</t>
  </si>
  <si>
    <t>THOMAS 35</t>
  </si>
  <si>
    <t>THUNDERBIRD</t>
  </si>
  <si>
    <t>SEABORN</t>
  </si>
  <si>
    <t>TOM THUMB 26</t>
  </si>
  <si>
    <t>TOUCAN 35</t>
  </si>
  <si>
    <t>FRAGNIERE &amp; NOVERRAZ</t>
  </si>
  <si>
    <t>TRIPP 41</t>
  </si>
  <si>
    <t>TRIPP DESIGN</t>
  </si>
  <si>
    <t>UDELL</t>
  </si>
  <si>
    <t>VAGABOND 52</t>
  </si>
  <si>
    <t>VALIANT 40</t>
  </si>
  <si>
    <t>VALIANT 42 RS</t>
  </si>
  <si>
    <t>VIPER 830GR</t>
  </si>
  <si>
    <t>LIFTING BULB KEE</t>
  </si>
  <si>
    <t>WESTERNMAN</t>
  </si>
  <si>
    <t>WHELAN 27</t>
  </si>
  <si>
    <t>WHELAN</t>
  </si>
  <si>
    <t>WHISPER</t>
  </si>
  <si>
    <t>WYLIE SUPER 39</t>
  </si>
  <si>
    <t>WYLIECAT 30</t>
  </si>
  <si>
    <t>X-302</t>
  </si>
  <si>
    <t>X-332</t>
  </si>
  <si>
    <t>X-442 MK II</t>
  </si>
  <si>
    <t>X-512</t>
  </si>
  <si>
    <t>X-612</t>
  </si>
  <si>
    <t>X-99</t>
  </si>
  <si>
    <t>ALDEN 50-A</t>
  </si>
  <si>
    <t>ALDEN 50-B</t>
  </si>
  <si>
    <t xml:space="preserve"> </t>
  </si>
  <si>
    <t>SAIL AREA / DISP.</t>
  </si>
  <si>
    <t>(trapezoid)</t>
  </si>
  <si>
    <t>min</t>
  </si>
  <si>
    <t>corner 1</t>
  </si>
  <si>
    <t>corner 2</t>
  </si>
  <si>
    <t>max</t>
  </si>
  <si>
    <t>CAPSIZE RISK</t>
  </si>
  <si>
    <t>(right shoulder)</t>
  </si>
  <si>
    <t>COMFORT FACTOR</t>
  </si>
  <si>
    <t>DISP / LWL</t>
  </si>
  <si>
    <t>LOA</t>
  </si>
  <si>
    <t>LOA / B</t>
  </si>
  <si>
    <t>30-40</t>
  </si>
  <si>
    <t>40-50</t>
  </si>
  <si>
    <t>50 - 60</t>
  </si>
  <si>
    <t>60-70</t>
  </si>
  <si>
    <t>70-80</t>
  </si>
  <si>
    <t>DISP/LWL</t>
  </si>
  <si>
    <t>MONOHULL  DATA  BASE</t>
  </si>
  <si>
    <t>Last modified on</t>
  </si>
  <si>
    <t>BOATS</t>
  </si>
  <si>
    <t>"NAME"</t>
  </si>
  <si>
    <t>"DESIGNER"</t>
  </si>
  <si>
    <t>"LOA"</t>
  </si>
  <si>
    <t>"LWL"</t>
  </si>
  <si>
    <t>"BEAM"</t>
  </si>
  <si>
    <t>"DRAFT"</t>
  </si>
  <si>
    <t>"TYPE"</t>
  </si>
  <si>
    <t>"RIG"</t>
  </si>
  <si>
    <t>"DISP"</t>
  </si>
  <si>
    <t>"BALL"</t>
  </si>
  <si>
    <t>"SA"</t>
  </si>
  <si>
    <t>SA/DISP</t>
  </si>
  <si>
    <t>V  HULL</t>
  </si>
  <si>
    <t>Vm/Vh</t>
  </si>
  <si>
    <t>COMFORT</t>
  </si>
  <si>
    <t>L/B</t>
  </si>
  <si>
    <t>SA/D DOC</t>
  </si>
  <si>
    <t xml:space="preserve"> CR DOC</t>
  </si>
  <si>
    <t>CF DOC</t>
  </si>
  <si>
    <t>D/L DOC</t>
  </si>
  <si>
    <t>LB DOC</t>
  </si>
  <si>
    <t>AND</t>
  </si>
  <si>
    <t>#950 POWER SAILER</t>
  </si>
  <si>
    <t>TANTON</t>
  </si>
  <si>
    <t>MTR SLR</t>
  </si>
  <si>
    <t>CUTTER</t>
  </si>
  <si>
    <t>56' CRUISING SLOOP</t>
  </si>
  <si>
    <t>WHITE</t>
  </si>
  <si>
    <t>SLOOP</t>
  </si>
  <si>
    <t>62' CRUISING SLOOP</t>
  </si>
  <si>
    <t>65 FT SLOOP</t>
  </si>
  <si>
    <t>PERRY</t>
  </si>
  <si>
    <t>ACAJUTLA 42</t>
  </si>
  <si>
    <t>BREWER</t>
  </si>
  <si>
    <t>LONG FIN, SKEG</t>
  </si>
  <si>
    <t>ADELE</t>
  </si>
  <si>
    <t>HOOD</t>
  </si>
  <si>
    <t>KETCH</t>
  </si>
  <si>
    <t>ALAJUELA 38</t>
  </si>
  <si>
    <t>ATKIN</t>
  </si>
  <si>
    <t>FULL KEEL</t>
  </si>
  <si>
    <t>ALAN PAPE 34</t>
  </si>
  <si>
    <t>PAPE</t>
  </si>
  <si>
    <t>STEEL</t>
  </si>
  <si>
    <t xml:space="preserve">    CUTTER       </t>
  </si>
  <si>
    <t>ALBERG 22</t>
  </si>
  <si>
    <t>ALBERG</t>
  </si>
  <si>
    <t>ALBERG 30</t>
  </si>
  <si>
    <t>ALBERG 35, Sloop</t>
  </si>
  <si>
    <t>YAWL</t>
  </si>
  <si>
    <t>ALBERG 37</t>
  </si>
  <si>
    <t>ALDEN 38</t>
  </si>
  <si>
    <t>ALDEN</t>
  </si>
  <si>
    <t>CB</t>
  </si>
  <si>
    <t>ALDEN 40</t>
  </si>
  <si>
    <t>ALDEN 43-45</t>
  </si>
  <si>
    <t>ALDEN 44</t>
  </si>
  <si>
    <t>ALDEN 46/50 MK II</t>
  </si>
  <si>
    <t>MONO CB</t>
  </si>
  <si>
    <t>SLOOP(?)</t>
  </si>
  <si>
    <t>ALDEN 48</t>
  </si>
  <si>
    <t>FIN KEEL</t>
  </si>
  <si>
    <t>ALDEN 50</t>
  </si>
  <si>
    <t>ALDEN 52</t>
  </si>
  <si>
    <t>ALDEN 54</t>
  </si>
  <si>
    <t>ALERION EXPRESS 28</t>
  </si>
  <si>
    <t>SCHUMACHER</t>
  </si>
  <si>
    <t>ALERION EXPRESS 38 SLOOP</t>
  </si>
  <si>
    <t>MONO FIN SPADE</t>
  </si>
  <si>
    <t>ALLEGRA 25</t>
  </si>
  <si>
    <t>BINGHAM</t>
  </si>
  <si>
    <t>ALLIED BANK</t>
  </si>
  <si>
    <t>ALLIED MISTRESS</t>
  </si>
  <si>
    <t>EDMUNDS</t>
  </si>
  <si>
    <t>ALLIED PRINCESS</t>
  </si>
  <si>
    <t>ALLIED SEABREEZE</t>
  </si>
  <si>
    <t>MACLEAR</t>
  </si>
  <si>
    <t>3.9 / 7.2</t>
  </si>
  <si>
    <t>FULL KEEL, CB</t>
  </si>
  <si>
    <t>AMERICAS' CUP, I</t>
  </si>
  <si>
    <t>12 METER</t>
  </si>
  <si>
    <t>OLD AC</t>
  </si>
  <si>
    <t>AMERICA'S CUP, II</t>
  </si>
  <si>
    <t>IACC</t>
  </si>
  <si>
    <t>NEWER AC</t>
  </si>
  <si>
    <t>ANDREWS 35</t>
  </si>
  <si>
    <t>ANDREWS</t>
  </si>
  <si>
    <t>ANDREWS 38</t>
  </si>
  <si>
    <t>ANTONISA</t>
  </si>
  <si>
    <t>KING</t>
  </si>
  <si>
    <t>APHRODITE 33</t>
  </si>
  <si>
    <t>BEYER</t>
  </si>
  <si>
    <t>APHRODITE 36</t>
  </si>
  <si>
    <t>APHRODITE 42</t>
  </si>
  <si>
    <t xml:space="preserve">KETCH-CUTTER </t>
  </si>
  <si>
    <t>AQUARIUS 21</t>
  </si>
  <si>
    <t>BARRETT</t>
  </si>
  <si>
    <t>SWING KEEL</t>
  </si>
  <si>
    <t>AQUARIUS 23</t>
  </si>
  <si>
    <t>1.2 / 4</t>
  </si>
  <si>
    <t>ARAGOSA 35</t>
  </si>
  <si>
    <t>A-SCOW</t>
  </si>
  <si>
    <t>CIRA 1890</t>
  </si>
  <si>
    <t>BABA 35</t>
  </si>
  <si>
    <t>BALBOA 20</t>
  </si>
  <si>
    <t>HESS</t>
  </si>
  <si>
    <t>BALBOA 26</t>
  </si>
  <si>
    <t>1.9 / 5</t>
  </si>
  <si>
    <t>BALTIC 38</t>
  </si>
  <si>
    <t>PETERSON</t>
  </si>
  <si>
    <t>FIN</t>
  </si>
  <si>
    <t>BALTIC 40</t>
  </si>
  <si>
    <t>JUDEL</t>
  </si>
  <si>
    <t>BALTIC 47</t>
  </si>
  <si>
    <t>BALTIC 50</t>
  </si>
  <si>
    <t>FRACTIONAL SLOOP</t>
  </si>
  <si>
    <t>BALTIC 52</t>
  </si>
  <si>
    <t>S&amp;S</t>
  </si>
  <si>
    <t>BALTIC 58</t>
  </si>
  <si>
    <t>BALTIC 67</t>
  </si>
  <si>
    <t>FARR</t>
  </si>
  <si>
    <t>BALTIC 87</t>
  </si>
  <si>
    <t>FIN, CB</t>
  </si>
  <si>
    <t>BARBICAN 33</t>
  </si>
  <si>
    <t>UNKNOWN</t>
  </si>
  <si>
    <t>MONO LONG CB</t>
  </si>
  <si>
    <t>BAVARIA 38 OCEAN</t>
  </si>
  <si>
    <t>J&amp;J</t>
  </si>
  <si>
    <t>BAYFIELD 32</t>
  </si>
  <si>
    <t>GOZZARD</t>
  </si>
  <si>
    <t>BAYFIELD 36</t>
  </si>
  <si>
    <t>MONO</t>
  </si>
  <si>
    <t>BENETEAU 25</t>
  </si>
  <si>
    <t>BENETEAU 36S7</t>
  </si>
  <si>
    <t>BERRET</t>
  </si>
  <si>
    <t>BENETEAU 411</t>
  </si>
  <si>
    <t>FINOT</t>
  </si>
  <si>
    <t>BENETEAU 53F5</t>
  </si>
  <si>
    <t>BENETEAU FIRST 45F5</t>
  </si>
  <si>
    <t>BENETEAU IDDYLLE 15.5</t>
  </si>
  <si>
    <t>FRERS</t>
  </si>
  <si>
    <t>BENETEAU OCEANIS 321</t>
  </si>
  <si>
    <t>BENETEAU OCEANIS 351</t>
  </si>
  <si>
    <t>BENETEAU OCEANIS 352</t>
  </si>
  <si>
    <t>BENETEAU OCEANIS 36CC</t>
  </si>
  <si>
    <t>BENETEAU OCEANIS 37</t>
  </si>
  <si>
    <t>BRIAND</t>
  </si>
  <si>
    <t>BENETEAU OCEANIS 381</t>
  </si>
  <si>
    <t>BENETEAU OCEANIS 390</t>
  </si>
  <si>
    <t>BENETEAU OCEANIS 40</t>
  </si>
  <si>
    <t>BENETEAU OCEANIS 400</t>
  </si>
  <si>
    <t>BENETEAU OCEANIS 44 CC</t>
  </si>
  <si>
    <t>FARR/BRIANT</t>
  </si>
  <si>
    <t>MONO WING SPADE</t>
  </si>
  <si>
    <t>BENETEAU OCEANIS 461</t>
  </si>
  <si>
    <t>BENFORD 39</t>
  </si>
  <si>
    <t>BENFORD</t>
  </si>
  <si>
    <t>BENNET 48</t>
  </si>
  <si>
    <t>BENNETT 46</t>
  </si>
  <si>
    <t>BENNETT</t>
  </si>
  <si>
    <t>BEQUIAN DOUBLE ENDER</t>
  </si>
  <si>
    <t>TRADITIONAL</t>
  </si>
  <si>
    <t>GUNTHER</t>
  </si>
  <si>
    <t>BERMUDA SERIES 76</t>
  </si>
  <si>
    <t>PAINE</t>
  </si>
  <si>
    <t>BISCAYNE BAY 14</t>
  </si>
  <si>
    <t>HERRESHOFF</t>
  </si>
  <si>
    <t>BLACK SEA 40</t>
  </si>
  <si>
    <t>BAKER</t>
  </si>
  <si>
    <t>ALONE AROUND WORLD</t>
  </si>
  <si>
    <t>BLOCK ISLAND 40</t>
  </si>
  <si>
    <t>TRIPP</t>
  </si>
  <si>
    <t>BLUEWATER 60</t>
  </si>
  <si>
    <t>BORDEAUX 76</t>
  </si>
  <si>
    <t>PHILIPPE BRIAND</t>
  </si>
  <si>
    <t>BORKUMRIFF</t>
  </si>
  <si>
    <t>HUISMAN</t>
  </si>
  <si>
    <t>SCHOONER</t>
  </si>
  <si>
    <t>BOUGAINVILLEA 60</t>
  </si>
  <si>
    <t>BOWMAN 42</t>
  </si>
  <si>
    <t>BEILEY</t>
  </si>
  <si>
    <t>BREMER 25</t>
  </si>
  <si>
    <t>BREMER</t>
  </si>
  <si>
    <t>6.3/2.5</t>
  </si>
  <si>
    <t>BREWER 44</t>
  </si>
  <si>
    <t>BREWER AHQUABI</t>
  </si>
  <si>
    <t>BRISTOL 19</t>
  </si>
  <si>
    <t>BRISTOL 24</t>
  </si>
  <si>
    <t>BRISTOL 30</t>
  </si>
  <si>
    <t>BRISTOL 31.1</t>
  </si>
  <si>
    <t>BRISTOL 34</t>
  </si>
  <si>
    <t>BRISTOL 40</t>
  </si>
  <si>
    <t>BRISTOL 41.1</t>
  </si>
  <si>
    <t>BRISTOL 45.5</t>
  </si>
  <si>
    <t>BRISTOL CHANNEL CUTTER</t>
  </si>
  <si>
    <t>BROOKSFIELD, WHITBREAD</t>
  </si>
  <si>
    <t>PETIT</t>
  </si>
  <si>
    <t>BT CHALLENGER</t>
  </si>
  <si>
    <t>BLYTH</t>
  </si>
  <si>
    <t>BUTTON</t>
  </si>
  <si>
    <t>BUEHLER</t>
  </si>
  <si>
    <t>GAFF CUTTER</t>
  </si>
  <si>
    <t>C&amp;C 110 EXPRESS</t>
  </si>
  <si>
    <t>JACKETT</t>
  </si>
  <si>
    <t>FIN, SPADE</t>
  </si>
  <si>
    <t>C&amp;C 30</t>
  </si>
  <si>
    <t>C&amp;C</t>
  </si>
  <si>
    <t>C&amp;C 51</t>
  </si>
  <si>
    <t>BALL</t>
  </si>
  <si>
    <t>C&amp;C 52</t>
  </si>
  <si>
    <t>C&amp;C LANDFALL 38</t>
  </si>
  <si>
    <t>CABO RICO 34</t>
  </si>
  <si>
    <t>CREALOCK</t>
  </si>
  <si>
    <t>CABO RICO 38</t>
  </si>
  <si>
    <t>CABO RICO 45</t>
  </si>
  <si>
    <t>CAL 20</t>
  </si>
  <si>
    <t>LAPWORTH</t>
  </si>
  <si>
    <t>FIXED KEEL</t>
  </si>
  <si>
    <t>CAL 2-46</t>
  </si>
  <si>
    <t>CAL 25</t>
  </si>
  <si>
    <t>CAL 33</t>
  </si>
  <si>
    <t>CAL 39</t>
  </si>
  <si>
    <t>CALIBER 30 LRC</t>
  </si>
  <si>
    <t>McCREARY</t>
  </si>
  <si>
    <t>CALIBER 35</t>
  </si>
  <si>
    <t>CALIBER 35 LRC</t>
  </si>
  <si>
    <t>CALIBER 38</t>
  </si>
  <si>
    <t>CALIBER 40</t>
  </si>
  <si>
    <t>CALIBER 40 LRC</t>
  </si>
  <si>
    <t>CALIBER 47</t>
  </si>
  <si>
    <t>CALIBER 47 LRC</t>
  </si>
  <si>
    <t>CALLIOPE 339</t>
  </si>
  <si>
    <t>TUCKER</t>
  </si>
  <si>
    <t>CAMBRIA 40</t>
  </si>
  <si>
    <t>WALTERS</t>
  </si>
  <si>
    <t>CAMBRIA 44-46</t>
  </si>
  <si>
    <t>CAMBRIA 52</t>
  </si>
  <si>
    <t>CAPE COD H-26</t>
  </si>
  <si>
    <t>CAPE DORY 25</t>
  </si>
  <si>
    <t>CAPE DORY 30</t>
  </si>
  <si>
    <t>DENT</t>
  </si>
  <si>
    <t>CAPE DORY 33</t>
  </si>
  <si>
    <t>CAPE DORY 36</t>
  </si>
  <si>
    <t>CAPRI 18</t>
  </si>
  <si>
    <t>BUTLER</t>
  </si>
  <si>
    <t>CAT</t>
  </si>
  <si>
    <t>CAPRI 22</t>
  </si>
  <si>
    <t>CAPRI 26</t>
  </si>
  <si>
    <t>CAPRI 37</t>
  </si>
  <si>
    <t>MATCH RACER</t>
  </si>
  <si>
    <t>CARENA 36</t>
  </si>
  <si>
    <t>LEMSTRA</t>
  </si>
  <si>
    <t xml:space="preserve">KETCH        </t>
  </si>
  <si>
    <t>CARENA 40</t>
  </si>
  <si>
    <t>CATALINA 22</t>
  </si>
  <si>
    <t>CATALINA 22 MK II</t>
  </si>
  <si>
    <t>CATALINA 25</t>
  </si>
  <si>
    <t>2.1 / 5.1</t>
  </si>
  <si>
    <t>CATALINA 250, H2O</t>
  </si>
  <si>
    <t>1.8/5.9</t>
  </si>
  <si>
    <t>WATER BALLAST</t>
  </si>
  <si>
    <t>CATALINA 250, KEEL</t>
  </si>
  <si>
    <t>CATALINA 250, WING</t>
  </si>
  <si>
    <t>WING KEEL</t>
  </si>
  <si>
    <t>CATALINA 27</t>
  </si>
  <si>
    <t>CATALINA 270</t>
  </si>
  <si>
    <t>CATALINA 30 MKIII</t>
  </si>
  <si>
    <t>CATALINA 320</t>
  </si>
  <si>
    <t>CATALINA 34</t>
  </si>
  <si>
    <t>CATALINA 36</t>
  </si>
  <si>
    <t>CATALINA 38</t>
  </si>
  <si>
    <t>S&amp;S and BUTLER</t>
  </si>
  <si>
    <t>EX YANKEE 38</t>
  </si>
  <si>
    <t>CATALINA 380</t>
  </si>
  <si>
    <t>CATALINA 400</t>
  </si>
  <si>
    <t>CATALINA 42</t>
  </si>
  <si>
    <t>CATALINA 470</t>
  </si>
  <si>
    <t>CATALINA DESIGN TEAM</t>
  </si>
  <si>
    <t>FIN, BULB</t>
  </si>
  <si>
    <t>CATALINA 50</t>
  </si>
  <si>
    <t>CELESTIAL 50</t>
  </si>
  <si>
    <t>CENTURION 37S</t>
  </si>
  <si>
    <t>DUBOIS</t>
  </si>
  <si>
    <t>MONO FIN</t>
  </si>
  <si>
    <t>CENTURION 48S</t>
  </si>
  <si>
    <t>CHEOY LEE 35</t>
  </si>
  <si>
    <t>CHRYSLER 22</t>
  </si>
  <si>
    <t>CHRYSLER 26</t>
  </si>
  <si>
    <t>2.1 / 5.7</t>
  </si>
  <si>
    <t>CLARION OF WIGHT</t>
  </si>
  <si>
    <t>CLASSIC 510</t>
  </si>
  <si>
    <t>HUNT</t>
  </si>
  <si>
    <t>CLEARWATER 35</t>
  </si>
  <si>
    <t>CLEARWATER 36</t>
  </si>
  <si>
    <t>CLIO</t>
  </si>
  <si>
    <t>VERONESA</t>
  </si>
  <si>
    <t>COAST 34</t>
  </si>
  <si>
    <t>SHANNON</t>
  </si>
  <si>
    <t>COLGATE 26</t>
  </si>
  <si>
    <t>TAYLOR</t>
  </si>
  <si>
    <t>COLIN ARCHER 44</t>
  </si>
  <si>
    <t>COLIN ARCHER</t>
  </si>
  <si>
    <t xml:space="preserve">GAFF-KETCH   </t>
  </si>
  <si>
    <t>COLOMBIA 26 MK II</t>
  </si>
  <si>
    <t>COLOMBIA 30</t>
  </si>
  <si>
    <t>COLOMBIA 34</t>
  </si>
  <si>
    <t>COLOMBIA 43 MK III</t>
  </si>
  <si>
    <t>COLUMBIA T-23</t>
  </si>
  <si>
    <t>PAYNE</t>
  </si>
  <si>
    <t>COM-PAC 16XL</t>
  </si>
  <si>
    <t>MILLS</t>
  </si>
  <si>
    <t>COM-PAC 19XL</t>
  </si>
  <si>
    <t>JOHNSON</t>
  </si>
  <si>
    <t>COM-PAC 23D</t>
  </si>
  <si>
    <t>COM-PAC 25</t>
  </si>
  <si>
    <t>HUTCHINS GROUP</t>
  </si>
  <si>
    <t>COM-PAC 27-2</t>
  </si>
  <si>
    <t>COM-PAC 33</t>
  </si>
  <si>
    <t>MORGAN</t>
  </si>
  <si>
    <t>COM-PAC 35</t>
  </si>
  <si>
    <t>COMPADRE</t>
  </si>
  <si>
    <t>CONCORDIA 46</t>
  </si>
  <si>
    <t>CONTESSA 32</t>
  </si>
  <si>
    <t>SADLER</t>
  </si>
  <si>
    <t>MONO LONG KEEL</t>
  </si>
  <si>
    <t>CONTEST 35 S</t>
  </si>
  <si>
    <t>ZAAL</t>
  </si>
  <si>
    <t>CONTEST 36 S</t>
  </si>
  <si>
    <t>CONTEST 38 S</t>
  </si>
  <si>
    <t>CONTEST 41</t>
  </si>
  <si>
    <t>CONTEST 43</t>
  </si>
  <si>
    <t>CONTEST 44</t>
  </si>
  <si>
    <t>CORBIN 39</t>
  </si>
  <si>
    <t>CORBIN</t>
  </si>
  <si>
    <t>CORONADO 35</t>
  </si>
  <si>
    <t>CORONADO 41</t>
  </si>
  <si>
    <t>CREALA 40</t>
  </si>
  <si>
    <t>CSY 44</t>
  </si>
  <si>
    <t>LONG FIN KEEL</t>
  </si>
  <si>
    <t>CT-38 SLOOP</t>
  </si>
  <si>
    <t>WARICK</t>
  </si>
  <si>
    <t>CT-41</t>
  </si>
  <si>
    <t>GARDEN</t>
  </si>
  <si>
    <t>DANA 24</t>
  </si>
  <si>
    <t>DEERFOOT 50</t>
  </si>
  <si>
    <t>DASHEW</t>
  </si>
  <si>
    <t>DEERFOOT 61</t>
  </si>
  <si>
    <t>ROGEBERG</t>
  </si>
  <si>
    <t>DEHLER 33</t>
  </si>
  <si>
    <t>DEHLER 41 CRUISING</t>
  </si>
  <si>
    <t>DELFT 25</t>
  </si>
  <si>
    <t>SPONBERG</t>
  </si>
  <si>
    <t>DESIGN # 921</t>
  </si>
  <si>
    <t>DICKERSON 37</t>
  </si>
  <si>
    <t>HAZEN</t>
  </si>
  <si>
    <t>DOLPHIN, WHITBREAD</t>
  </si>
  <si>
    <t>DOUGLAS 32</t>
  </si>
  <si>
    <t>DOWNEASTER 32</t>
  </si>
  <si>
    <t>DOWNEASTER 45</t>
  </si>
  <si>
    <t>DUFOUR 32</t>
  </si>
  <si>
    <t>PONCIN</t>
  </si>
  <si>
    <t>DUFOUR 32 CLASSIC</t>
  </si>
  <si>
    <t>DUFOUR 35</t>
  </si>
  <si>
    <t>DUFOUR 41</t>
  </si>
  <si>
    <t>DUFOUR 45</t>
  </si>
  <si>
    <t>DURBECK 46</t>
  </si>
  <si>
    <t>SEATON</t>
  </si>
  <si>
    <t>MONO LONG</t>
  </si>
  <si>
    <t>WISHBONE-KETC</t>
  </si>
  <si>
    <t>HOLTROP</t>
  </si>
  <si>
    <t>DUST DEVIL, EMPTY</t>
  </si>
  <si>
    <t>TWIN KEEL, EMPTY</t>
  </si>
  <si>
    <t>DUST DEVIL, FULL</t>
  </si>
  <si>
    <t>TWIN KEEL, FULL</t>
  </si>
  <si>
    <t>EBB TIDE 36</t>
  </si>
  <si>
    <t xml:space="preserve">CUTTER       </t>
  </si>
  <si>
    <t>ECLIPSE 43</t>
  </si>
  <si>
    <t>DIXON</t>
  </si>
  <si>
    <t>EDEN 50</t>
  </si>
  <si>
    <t>EMPACHER 65</t>
  </si>
  <si>
    <t>EMPACHER</t>
  </si>
  <si>
    <t>ENDEAVOUR 37</t>
  </si>
  <si>
    <t>ENDEAVOUR 38</t>
  </si>
  <si>
    <t>ENDEAVOUR 42</t>
  </si>
  <si>
    <t>ENDEAVOUR 45</t>
  </si>
  <si>
    <t>ENDURANCE 35</t>
  </si>
  <si>
    <t>IBOLD</t>
  </si>
  <si>
    <t>ENDURANCE 38</t>
  </si>
  <si>
    <t>ENSENADA 20</t>
  </si>
  <si>
    <t>ENSENADA 25</t>
  </si>
  <si>
    <t>HANKINSON</t>
  </si>
  <si>
    <t>ERICSON 25</t>
  </si>
  <si>
    <t>ERICSON 27</t>
  </si>
  <si>
    <t>ERICSON 29</t>
  </si>
  <si>
    <t>ERICSON 333</t>
  </si>
  <si>
    <t>ERICSON 35</t>
  </si>
  <si>
    <t>ERICSON 350</t>
  </si>
  <si>
    <t>ERICSON 38</t>
  </si>
  <si>
    <t>ERICSON 380 (PSC)</t>
  </si>
  <si>
    <t>ERICSON 39M</t>
  </si>
  <si>
    <t>ERICSON 41</t>
  </si>
  <si>
    <t>5..9</t>
  </si>
  <si>
    <t>ERICSON 43</t>
  </si>
  <si>
    <t>ETAP 38</t>
  </si>
  <si>
    <t>HARLE/MORTAIN</t>
  </si>
  <si>
    <t>ETCHELLS</t>
  </si>
  <si>
    <t>EVASION 36</t>
  </si>
  <si>
    <t>BENETEAU</t>
  </si>
  <si>
    <t>VAN DE STADT</t>
  </si>
  <si>
    <t>EXPRESS 27</t>
  </si>
  <si>
    <t xml:space="preserve">SLOOP/FRACT  </t>
  </si>
  <si>
    <t>FAIR WEATHER 39</t>
  </si>
  <si>
    <t>EX WESTSAIL 39</t>
  </si>
  <si>
    <t>FALMOUTH CUTTER</t>
  </si>
  <si>
    <t>FALMOUTH CUTTER 22</t>
  </si>
  <si>
    <t>FARR 40</t>
  </si>
  <si>
    <t>FAST PASSAGE 39</t>
  </si>
  <si>
    <t>FCS 24</t>
  </si>
  <si>
    <t>FOX</t>
  </si>
  <si>
    <t>1.5/5.5</t>
  </si>
  <si>
    <t>WISHBONE</t>
  </si>
  <si>
    <t>FCS 36</t>
  </si>
  <si>
    <t>FCS 45</t>
  </si>
  <si>
    <t>FEELING 415 DI</t>
  </si>
  <si>
    <t>HARLE</t>
  </si>
  <si>
    <t>FEELINGS 396 DI</t>
  </si>
  <si>
    <t>FINNGULF 38</t>
  </si>
  <si>
    <t>SODERGREN</t>
  </si>
  <si>
    <t>FIRST 21</t>
  </si>
  <si>
    <t>FIRST 265</t>
  </si>
  <si>
    <t>FISHER 25</t>
  </si>
  <si>
    <t>WYATT-FREEMAN</t>
  </si>
  <si>
    <t>FISHER 34</t>
  </si>
  <si>
    <t>FISHER 37</t>
  </si>
  <si>
    <t>FLICKA 20</t>
  </si>
  <si>
    <t>FORGUS 37</t>
  </si>
  <si>
    <t>SAMUELSSON</t>
  </si>
  <si>
    <t>MONO FIN SKEG</t>
  </si>
  <si>
    <t>FORTUNA, WHITBREAD</t>
  </si>
  <si>
    <t>VISIERS</t>
  </si>
  <si>
    <t>FREEDOM 32</t>
  </si>
  <si>
    <t>PEDRICK</t>
  </si>
  <si>
    <t>FREESTANDING MAST</t>
  </si>
  <si>
    <t>FREEDOM 35</t>
  </si>
  <si>
    <t>FREEDOM 36</t>
  </si>
  <si>
    <t>FREEDOM 40/40</t>
  </si>
  <si>
    <t>FREEDOM 45</t>
  </si>
  <si>
    <t>CAT KETCH</t>
  </si>
  <si>
    <t>FREEDOM 45 AFT COCKPIT</t>
  </si>
  <si>
    <t>MULL</t>
  </si>
  <si>
    <t>FRERS 38</t>
  </si>
  <si>
    <t>FRERS 45</t>
  </si>
  <si>
    <t>FREYA 39</t>
  </si>
  <si>
    <t>HALVORSEN</t>
  </si>
  <si>
    <t>FRYCO 47</t>
  </si>
  <si>
    <t>FRY</t>
  </si>
  <si>
    <t>GALE FORCE 40</t>
  </si>
  <si>
    <t>KAISER</t>
  </si>
  <si>
    <t>GIBSEA 362</t>
  </si>
  <si>
    <t>JOUBERT</t>
  </si>
  <si>
    <t>GIBSEA 392</t>
  </si>
  <si>
    <t>GIBSEA 472</t>
  </si>
  <si>
    <t>GLASS SLIPPER</t>
  </si>
  <si>
    <t>GLEN-L 36</t>
  </si>
  <si>
    <t>GODERICH 37</t>
  </si>
  <si>
    <t>MONO STEEL LONG</t>
  </si>
  <si>
    <t>GOLD RUSH</t>
  </si>
  <si>
    <t>GOZZARD 31</t>
  </si>
  <si>
    <t>GOZZARD 36</t>
  </si>
  <si>
    <t>GOZZARD 44</t>
  </si>
  <si>
    <t>CUT AWAY KEEL</t>
  </si>
  <si>
    <t>GRAND SOLEIL 37</t>
  </si>
  <si>
    <t>GRAND SOLEIL 50</t>
  </si>
  <si>
    <t>GRAY WOLF</t>
  </si>
  <si>
    <t>MARTIN</t>
  </si>
  <si>
    <t>4500+2240 H2O</t>
  </si>
  <si>
    <t>GULF 39</t>
  </si>
  <si>
    <t>GULFSTAR 43</t>
  </si>
  <si>
    <t>H12.5</t>
  </si>
  <si>
    <t>GAFF-SLOOP</t>
  </si>
  <si>
    <t>HALLBERG-RASSY 34</t>
  </si>
  <si>
    <t>HALLBERG-RASSY 352</t>
  </si>
  <si>
    <t>RASSY/ENDERLEIN</t>
  </si>
  <si>
    <t>HALLBERG-RASSY 36</t>
  </si>
  <si>
    <t>HALLBERG-RASSY 39</t>
  </si>
  <si>
    <t>HALLBERG-RASSY 42</t>
  </si>
  <si>
    <t>HALLBERG-RASSY 46</t>
  </si>
  <si>
    <t>HALLBERG-RASSY 62</t>
  </si>
  <si>
    <t>HANS CHRISTIAN 38 MKII</t>
  </si>
  <si>
    <t>IVES</t>
  </si>
  <si>
    <t>HANS CHRISTIAN 48</t>
  </si>
  <si>
    <t>KIWI</t>
  </si>
  <si>
    <t>HARBOR 20</t>
  </si>
  <si>
    <t>SCHOCK</t>
  </si>
  <si>
    <t>HC 33 T</t>
  </si>
  <si>
    <t>HC 38 T</t>
  </si>
  <si>
    <t>HC 41 T</t>
  </si>
  <si>
    <t>SPRAGUE</t>
  </si>
  <si>
    <t>HEDONISTE 44</t>
  </si>
  <si>
    <t>HERITAGE 37 MK II</t>
  </si>
  <si>
    <t>HOLMAN</t>
  </si>
  <si>
    <t>HERRESHOFF 31</t>
  </si>
  <si>
    <t>HERRESHOFF DOUBLE-ENDER 44</t>
  </si>
  <si>
    <t>HINCKLEY 42</t>
  </si>
  <si>
    <t>McCURDY &amp; RHODES</t>
  </si>
  <si>
    <t>HINCKLEY 70</t>
  </si>
  <si>
    <t>HINCKLEY BERMUDA 40</t>
  </si>
  <si>
    <t>HINCKLEY SOU'WS 59</t>
  </si>
  <si>
    <t>RHODES-HINCKLEY</t>
  </si>
  <si>
    <t>HJB CUMULANT 36</t>
  </si>
  <si>
    <t>VAN DUYN</t>
  </si>
  <si>
    <t>HJB CUMULANT 38</t>
  </si>
  <si>
    <t>HJB CUMULANT 41</t>
  </si>
  <si>
    <t>CB STEEL</t>
  </si>
  <si>
    <t>HOBIE 33</t>
  </si>
  <si>
    <t>ALTER</t>
  </si>
  <si>
    <t>SLOOP/FRACT</t>
  </si>
  <si>
    <t>HOLLAND 43</t>
  </si>
  <si>
    <t>HOLLAND</t>
  </si>
  <si>
    <t>HORIZON 26</t>
  </si>
  <si>
    <t>LONG SHOAL KEEL</t>
  </si>
  <si>
    <t>HORIZON 39</t>
  </si>
  <si>
    <t>BORGE</t>
  </si>
  <si>
    <t>HR 312</t>
  </si>
  <si>
    <t>RASSY</t>
  </si>
  <si>
    <t>HR 382</t>
  </si>
  <si>
    <t>HUGHES 40</t>
  </si>
  <si>
    <t>HUNTER  19</t>
  </si>
  <si>
    <t>HUNTER DESIGN</t>
  </si>
  <si>
    <t>HUNTER (UK) CHANNEL 323</t>
  </si>
  <si>
    <t>HUNTER 23.5</t>
  </si>
  <si>
    <t>HUNTER 240</t>
  </si>
  <si>
    <t>WATER BALLAST, CB</t>
  </si>
  <si>
    <t>HUNTER 26</t>
  </si>
  <si>
    <t>HUNTER 260 KEEL</t>
  </si>
  <si>
    <t>HUNTER 27</t>
  </si>
  <si>
    <t>HUNTER 280</t>
  </si>
  <si>
    <t>HUNTER 29.5</t>
  </si>
  <si>
    <t>HUNTER 310</t>
  </si>
  <si>
    <t>HUNTER 323F</t>
  </si>
  <si>
    <t>HUNTER 336</t>
  </si>
  <si>
    <t>HUNTER 340</t>
  </si>
  <si>
    <t>HUNTER 35.5</t>
  </si>
  <si>
    <t>HUNTER 37.5</t>
  </si>
  <si>
    <t>HUNTER 376</t>
  </si>
  <si>
    <t>HUNTER 40.5</t>
  </si>
  <si>
    <t>HUNTER 410</t>
  </si>
  <si>
    <t>HUNTER 42</t>
  </si>
  <si>
    <t>HUNTER 430</t>
  </si>
  <si>
    <t>HUNTER 450</t>
  </si>
  <si>
    <t>HYLAS 42</t>
  </si>
  <si>
    <t>HYLAS 44</t>
  </si>
  <si>
    <t>HYLAS 46</t>
  </si>
  <si>
    <t>HYLAS 49</t>
  </si>
  <si>
    <t>IDEAL CRUISING WORLD BOAT</t>
  </si>
  <si>
    <t>MAGAZINE EVALUATORS</t>
  </si>
  <si>
    <t>IMAGINE, BOC</t>
  </si>
  <si>
    <t>KAUFMAN</t>
  </si>
  <si>
    <t>IMS 45</t>
  </si>
  <si>
    <t>INGRID 38</t>
  </si>
  <si>
    <t>ARCHER</t>
  </si>
  <si>
    <t>INTREPID 35</t>
  </si>
  <si>
    <t>MCCURDY</t>
  </si>
  <si>
    <t>IRWIN 28</t>
  </si>
  <si>
    <t>IRWIN</t>
  </si>
  <si>
    <t>IRWIN 38</t>
  </si>
  <si>
    <t>IRWIN 42</t>
  </si>
  <si>
    <t>IRWIN 52</t>
  </si>
  <si>
    <t>FIN KEEL, CB</t>
  </si>
  <si>
    <t>ISLAND PACKET 29</t>
  </si>
  <si>
    <t>ISLAND PACKET 32</t>
  </si>
  <si>
    <t>ISLAND PACKET 320</t>
  </si>
  <si>
    <t>ISLAND PACKET 35</t>
  </si>
  <si>
    <t>ISLAND PACKET 350</t>
  </si>
  <si>
    <t>ISLAND PACKET 37</t>
  </si>
  <si>
    <t>ISLAND PACKET 380</t>
  </si>
  <si>
    <t>ISLAND PACKET 40</t>
  </si>
  <si>
    <t>ISLAND PACKET 44</t>
  </si>
  <si>
    <t>SLOOP-CUTTER</t>
  </si>
  <si>
    <t>ISLAND PACKET 45</t>
  </si>
  <si>
    <t>ISLANDER FREEPORT 36 CC</t>
  </si>
  <si>
    <t>ISLANDER FREEPORT 41</t>
  </si>
  <si>
    <t>JOHNSTONE</t>
  </si>
  <si>
    <t>DEEP FIN</t>
  </si>
  <si>
    <t>J-110</t>
  </si>
  <si>
    <t>J-130</t>
  </si>
  <si>
    <t>J-160</t>
  </si>
  <si>
    <t>J-24</t>
  </si>
  <si>
    <t>J-30</t>
  </si>
  <si>
    <t>FRACTIONAL</t>
  </si>
  <si>
    <t>J-32</t>
  </si>
  <si>
    <t>J-40</t>
  </si>
  <si>
    <t>J-42, DEEP DRAFT</t>
  </si>
  <si>
    <t>J-42, SHOAL DRAFT</t>
  </si>
  <si>
    <t>SHOAL</t>
  </si>
  <si>
    <t>J-60</t>
  </si>
  <si>
    <t>J-92</t>
  </si>
  <si>
    <t>JASON 35</t>
  </si>
  <si>
    <t>JEANNEAU  SUN FAST 36</t>
  </si>
  <si>
    <t>JEANNEAU 51</t>
  </si>
  <si>
    <t>JEANNEAU ODYSSEY 47</t>
  </si>
  <si>
    <t>JEANNEAU SUN 37.1</t>
  </si>
  <si>
    <t>FAUROUX</t>
  </si>
  <si>
    <t>JEANNEAU SUN KISS 45</t>
  </si>
  <si>
    <t>JEANNEAU SUN KISS 45 modified</t>
  </si>
  <si>
    <t>JONMERI 40</t>
  </si>
  <si>
    <t>NYMAN</t>
  </si>
  <si>
    <t>JONMERI 48</t>
  </si>
  <si>
    <t>JONQUE 10.57M</t>
  </si>
  <si>
    <t>LE FORESTIER</t>
  </si>
  <si>
    <t>CB WOOD WEST</t>
  </si>
  <si>
    <t xml:space="preserve">JUNK         </t>
  </si>
  <si>
    <t>JONQUE 11.94M</t>
  </si>
  <si>
    <t>K-43</t>
  </si>
  <si>
    <t>KETTENBURG</t>
  </si>
  <si>
    <t>K-50</t>
  </si>
  <si>
    <t>KANTER 47</t>
  </si>
  <si>
    <t>KIRIE FEELING 396 DI</t>
  </si>
  <si>
    <t>VATON</t>
  </si>
  <si>
    <t>SHOAL CB</t>
  </si>
  <si>
    <t>KOLAL 40</t>
  </si>
  <si>
    <t>LAFITTE 44</t>
  </si>
  <si>
    <t>MONO LONG-FIN</t>
  </si>
  <si>
    <t>LAGER 45</t>
  </si>
  <si>
    <t>LADD</t>
  </si>
  <si>
    <t>LAGER 65</t>
  </si>
  <si>
    <t>LEGEND 43</t>
  </si>
  <si>
    <t xml:space="preserve">HUNTER DESIGN </t>
  </si>
  <si>
    <t>LITTLE HARBOR 38</t>
  </si>
  <si>
    <t>LITTLE HARBOR 42</t>
  </si>
  <si>
    <t>LITTLE HARBOR 52</t>
  </si>
  <si>
    <t>LUNA 50</t>
  </si>
  <si>
    <t>CARTER</t>
  </si>
  <si>
    <t>MONO 5-TON CB</t>
  </si>
  <si>
    <t>MACGREGOR 26X</t>
  </si>
  <si>
    <t>MACGREGOR</t>
  </si>
  <si>
    <t>MACGREGOR 65</t>
  </si>
  <si>
    <t>MAGIC</t>
  </si>
  <si>
    <t>JOHNSEN</t>
  </si>
  <si>
    <t>MALO 34</t>
  </si>
  <si>
    <t>OHLSEN</t>
  </si>
  <si>
    <t>MALO 37</t>
  </si>
  <si>
    <t>MALO 38</t>
  </si>
  <si>
    <t>MALO 40</t>
  </si>
  <si>
    <t>MALO 42</t>
  </si>
  <si>
    <t>MARGAREE / BOLERO</t>
  </si>
  <si>
    <t>5.3 / 11.5</t>
  </si>
  <si>
    <t>MARINER 36</t>
  </si>
  <si>
    <t>CANNING</t>
  </si>
  <si>
    <t>MARINER POLARIS 36</t>
  </si>
  <si>
    <t>MARTHA LEWIS</t>
  </si>
  <si>
    <t>SKIPJACK</t>
  </si>
  <si>
    <t>3.7/8</t>
  </si>
  <si>
    <t>GAFF SLOOP</t>
  </si>
  <si>
    <t>MASON 34</t>
  </si>
  <si>
    <t>MASON</t>
  </si>
  <si>
    <t>MASON 43</t>
  </si>
  <si>
    <t>MASON 44</t>
  </si>
  <si>
    <t>MASON 54</t>
  </si>
  <si>
    <t>MASON 64</t>
  </si>
  <si>
    <t>MAXI YACHT 800</t>
  </si>
  <si>
    <t>MELGES 24</t>
  </si>
  <si>
    <t>PUGH</t>
  </si>
  <si>
    <t>MENGER</t>
  </si>
  <si>
    <t>MERIT 25</t>
  </si>
  <si>
    <t>YATES</t>
  </si>
  <si>
    <t>MERIT CUP, WHITBREAD</t>
  </si>
  <si>
    <t>MERRY DREAM</t>
  </si>
  <si>
    <t>BOMBIGHER</t>
  </si>
  <si>
    <t>MIGRANT 36</t>
  </si>
  <si>
    <t>MINOTS LIGHT</t>
  </si>
  <si>
    <t>MIRESSE 41</t>
  </si>
  <si>
    <t>BEKEBREEDE</t>
  </si>
  <si>
    <t>MODIFIED ROBERTS 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</si>
</sst>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8" formatCode="0.00000"/>
    <numFmt numFmtId="169" formatCode="0.0000"/>
    <numFmt numFmtId="170" formatCode="0.000"/>
  </numFmts>
  <fonts count="27" x14ac:knownFonts="1">
    <font>
      <sz val="10"/>
      <name val="Helv"/>
    </font>
    <font>
      <b/>
      <sz val="10"/>
      <name val="Helv"/>
    </font>
    <font>
      <sz val="10"/>
      <name val="Helv"/>
    </font>
    <font>
      <u/>
      <sz val="10"/>
      <name val="Helv"/>
    </font>
    <font>
      <b/>
      <u/>
      <sz val="10"/>
      <name val="Helv"/>
    </font>
    <font>
      <b/>
      <u/>
      <sz val="20"/>
      <color indexed="10"/>
      <name val="Helv"/>
    </font>
    <font>
      <b/>
      <u/>
      <sz val="14"/>
      <name val="Helv"/>
    </font>
    <font>
      <sz val="10"/>
      <color indexed="10"/>
      <name val="Helv"/>
    </font>
    <font>
      <b/>
      <sz val="14"/>
      <name val="Helv"/>
    </font>
    <font>
      <sz val="12"/>
      <name val="Helv"/>
    </font>
    <font>
      <b/>
      <sz val="14"/>
      <color indexed="10"/>
      <name val="Helv"/>
    </font>
    <font>
      <sz val="10"/>
      <color indexed="8"/>
      <name val="Helv"/>
    </font>
    <font>
      <b/>
      <u/>
      <sz val="16"/>
      <name val="Helv"/>
    </font>
    <font>
      <sz val="16"/>
      <name val="Helv"/>
    </font>
    <font>
      <b/>
      <sz val="24"/>
      <name val="Helv"/>
    </font>
    <font>
      <b/>
      <sz val="16"/>
      <name val="Helv"/>
    </font>
    <font>
      <b/>
      <sz val="10"/>
      <color indexed="10"/>
      <name val="Helv"/>
    </font>
    <font>
      <b/>
      <sz val="18"/>
      <name val="Helv"/>
    </font>
    <font>
      <b/>
      <sz val="18"/>
      <color indexed="10"/>
      <name val="Helv"/>
    </font>
    <font>
      <b/>
      <i/>
      <sz val="16"/>
      <name val="Helv"/>
    </font>
    <font>
      <sz val="14"/>
      <name val="Helv"/>
    </font>
    <font>
      <b/>
      <sz val="20"/>
      <name val="Helv"/>
    </font>
    <font>
      <b/>
      <sz val="16"/>
      <color indexed="10"/>
      <name val="Helv"/>
    </font>
    <font>
      <b/>
      <sz val="10"/>
      <color indexed="8"/>
      <name val="Helv"/>
    </font>
    <font>
      <b/>
      <sz val="12"/>
      <name val="Helv"/>
    </font>
    <font>
      <b/>
      <sz val="12"/>
      <color indexed="10"/>
      <name val="Helv"/>
    </font>
    <font>
      <b/>
      <u/>
      <sz val="18"/>
      <name val="Helv"/>
    </font>
  </fonts>
  <fills count="6">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7">
    <xf numFmtId="0" fontId="0" fillId="0" borderId="0" xfId="0"/>
    <xf numFmtId="0" fontId="1" fillId="0" borderId="0" xfId="0" applyFon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18" fontId="0" fillId="0" borderId="0" xfId="0" applyNumberFormat="1" applyAlignment="1">
      <alignment horizontal="center"/>
    </xf>
    <xf numFmtId="0" fontId="0" fillId="0" borderId="0" xfId="0" applyAlignment="1">
      <alignment horizontal="left"/>
    </xf>
    <xf numFmtId="0" fontId="0" fillId="0" borderId="0" xfId="0" applyAlignment="1">
      <alignment horizontal="right"/>
    </xf>
    <xf numFmtId="15" fontId="0" fillId="0" borderId="0" xfId="0" applyNumberFormat="1" applyAlignment="1">
      <alignment horizontal="left"/>
    </xf>
    <xf numFmtId="170" fontId="0" fillId="0" borderId="0" xfId="0" applyNumberFormat="1" applyAlignment="1">
      <alignment horizontal="center"/>
    </xf>
    <xf numFmtId="0" fontId="4" fillId="0" borderId="0" xfId="0" applyFont="1" applyAlignment="1">
      <alignment horizontal="center"/>
    </xf>
    <xf numFmtId="0" fontId="3" fillId="0" borderId="0" xfId="0" applyFont="1"/>
    <xf numFmtId="0" fontId="4" fillId="0" borderId="0" xfId="0" applyFont="1"/>
    <xf numFmtId="9" fontId="0" fillId="0" borderId="0" xfId="1" applyFont="1" applyAlignment="1">
      <alignment horizontal="center"/>
    </xf>
    <xf numFmtId="0" fontId="4" fillId="0" borderId="0" xfId="0" applyFont="1" applyAlignment="1">
      <alignment horizontal="right"/>
    </xf>
    <xf numFmtId="164" fontId="0" fillId="0" borderId="0" xfId="0" applyNumberFormat="1"/>
    <xf numFmtId="1" fontId="0" fillId="0" borderId="0" xfId="0" applyNumberFormat="1"/>
    <xf numFmtId="2" fontId="0" fillId="0" borderId="0" xfId="0" applyNumberFormat="1"/>
    <xf numFmtId="0" fontId="4" fillId="2" borderId="0" xfId="0" applyFont="1" applyFill="1" applyAlignment="1">
      <alignment horizontal="center"/>
    </xf>
    <xf numFmtId="0" fontId="0" fillId="2" borderId="0" xfId="0" applyFill="1" applyAlignment="1">
      <alignment horizontal="center"/>
    </xf>
    <xf numFmtId="164" fontId="0" fillId="2" borderId="0" xfId="0" applyNumberFormat="1" applyFill="1" applyAlignment="1">
      <alignment horizontal="center"/>
    </xf>
    <xf numFmtId="2" fontId="0" fillId="2" borderId="0" xfId="0" applyNumberFormat="1" applyFill="1" applyAlignment="1">
      <alignment horizontal="center"/>
    </xf>
    <xf numFmtId="170" fontId="0" fillId="2" borderId="0" xfId="0" applyNumberFormat="1" applyFill="1" applyAlignment="1">
      <alignment horizontal="center"/>
    </xf>
    <xf numFmtId="170" fontId="0" fillId="0" borderId="0" xfId="0" applyNumberFormat="1"/>
    <xf numFmtId="164" fontId="2" fillId="0" borderId="0" xfId="0" applyNumberFormat="1" applyFont="1" applyAlignment="1">
      <alignment horizontal="center"/>
    </xf>
    <xf numFmtId="0" fontId="2" fillId="0" borderId="0" xfId="0" applyFont="1" applyAlignment="1">
      <alignment horizontal="center"/>
    </xf>
    <xf numFmtId="1" fontId="2" fillId="0" borderId="0" xfId="0" applyNumberFormat="1" applyFont="1" applyAlignment="1">
      <alignment horizontal="center"/>
    </xf>
    <xf numFmtId="0" fontId="1" fillId="0" borderId="0" xfId="0" applyFont="1"/>
    <xf numFmtId="1" fontId="0" fillId="2" borderId="0" xfId="0" applyNumberFormat="1" applyFill="1" applyAlignment="1">
      <alignment horizontal="center"/>
    </xf>
    <xf numFmtId="0" fontId="1" fillId="2" borderId="0" xfId="0" applyFont="1" applyFill="1" applyAlignment="1">
      <alignment horizontal="right"/>
    </xf>
    <xf numFmtId="0" fontId="1" fillId="2" borderId="0" xfId="0" applyFont="1" applyFill="1" applyAlignment="1">
      <alignment horizontal="center"/>
    </xf>
    <xf numFmtId="0" fontId="0" fillId="2" borderId="0" xfId="0" applyFill="1" applyAlignment="1">
      <alignment horizontal="right"/>
    </xf>
    <xf numFmtId="0" fontId="1" fillId="0" borderId="0" xfId="0" applyFont="1" applyAlignment="1">
      <alignment horizontal="right"/>
    </xf>
    <xf numFmtId="2" fontId="0" fillId="0" borderId="0" xfId="0" applyNumberFormat="1" applyFill="1" applyAlignment="1">
      <alignment horizontal="center"/>
    </xf>
    <xf numFmtId="2" fontId="0" fillId="0" borderId="0" xfId="0" applyNumberFormat="1" applyFill="1"/>
    <xf numFmtId="169" fontId="0" fillId="0" borderId="0" xfId="0" applyNumberFormat="1" applyFill="1"/>
    <xf numFmtId="0" fontId="0" fillId="0" borderId="0" xfId="0" applyFill="1" applyAlignment="1">
      <alignment horizontal="center"/>
    </xf>
    <xf numFmtId="0" fontId="0" fillId="0" borderId="0" xfId="0" applyFill="1"/>
    <xf numFmtId="0" fontId="8" fillId="2" borderId="0" xfId="0" applyFont="1" applyFill="1" applyAlignment="1">
      <alignment horizontal="right"/>
    </xf>
    <xf numFmtId="0" fontId="9" fillId="0" borderId="0" xfId="0" applyFont="1"/>
    <xf numFmtId="170" fontId="1" fillId="0" borderId="0" xfId="0" applyNumberFormat="1"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0" fontId="4" fillId="0" borderId="0" xfId="0" applyFont="1" applyFill="1" applyAlignment="1">
      <alignment horizontal="center"/>
    </xf>
    <xf numFmtId="164" fontId="0" fillId="0" borderId="0" xfId="0" applyNumberFormat="1" applyFill="1" applyAlignment="1">
      <alignment horizontal="center"/>
    </xf>
    <xf numFmtId="164" fontId="0" fillId="0" borderId="0" xfId="0" applyNumberFormat="1" applyFill="1"/>
    <xf numFmtId="1" fontId="0" fillId="0" borderId="0" xfId="0" applyNumberFormat="1" applyFill="1" applyAlignment="1">
      <alignment horizontal="center"/>
    </xf>
    <xf numFmtId="1" fontId="0" fillId="0" borderId="0" xfId="0" applyNumberFormat="1" applyFill="1"/>
    <xf numFmtId="170" fontId="0" fillId="0" borderId="0" xfId="0" applyNumberFormat="1" applyFill="1" applyAlignment="1">
      <alignment horizontal="center"/>
    </xf>
    <xf numFmtId="170" fontId="0" fillId="0" borderId="0" xfId="0" applyNumberFormat="1" applyFill="1"/>
    <xf numFmtId="2" fontId="0" fillId="0" borderId="0" xfId="0" applyNumberFormat="1" applyAlignment="1">
      <alignment horizontal="left"/>
    </xf>
    <xf numFmtId="170" fontId="0" fillId="0" borderId="0" xfId="0" applyNumberFormat="1" applyAlignment="1">
      <alignment horizontal="left"/>
    </xf>
    <xf numFmtId="1" fontId="0" fillId="0" borderId="0" xfId="0" applyNumberFormat="1" applyAlignment="1">
      <alignment horizontal="left"/>
    </xf>
    <xf numFmtId="1" fontId="7" fillId="0" borderId="0" xfId="0" applyNumberFormat="1" applyFont="1" applyAlignment="1">
      <alignment horizontal="center"/>
    </xf>
    <xf numFmtId="0" fontId="7" fillId="0" borderId="0" xfId="0" applyFont="1" applyAlignment="1">
      <alignment horizontal="center"/>
    </xf>
    <xf numFmtId="0" fontId="2" fillId="0" borderId="0" xfId="0" applyFont="1" applyAlignment="1">
      <alignment horizontal="left"/>
    </xf>
    <xf numFmtId="0" fontId="10" fillId="0" borderId="0" xfId="0" applyFont="1" applyAlignment="1">
      <alignment horizontal="center"/>
    </xf>
    <xf numFmtId="0" fontId="11" fillId="0" borderId="0" xfId="0" applyFont="1" applyAlignment="1">
      <alignment horizontal="center"/>
    </xf>
    <xf numFmtId="1" fontId="11" fillId="0" borderId="0" xfId="0" applyNumberFormat="1" applyFont="1" applyAlignment="1">
      <alignment horizontal="left"/>
    </xf>
    <xf numFmtId="1" fontId="11" fillId="0" borderId="0" xfId="0" applyNumberFormat="1" applyFont="1" applyAlignment="1">
      <alignment horizontal="center"/>
    </xf>
    <xf numFmtId="2" fontId="11" fillId="0" borderId="0" xfId="0" applyNumberFormat="1" applyFont="1" applyAlignment="1">
      <alignment horizontal="center"/>
    </xf>
    <xf numFmtId="0" fontId="11" fillId="0" borderId="0" xfId="0" applyFont="1" applyAlignment="1">
      <alignment horizontal="left"/>
    </xf>
    <xf numFmtId="168" fontId="2" fillId="0" borderId="0" xfId="0" applyNumberFormat="1" applyFont="1" applyAlignment="1">
      <alignment horizontal="center"/>
    </xf>
    <xf numFmtId="170" fontId="2" fillId="0" borderId="0" xfId="0" applyNumberFormat="1" applyFont="1" applyAlignment="1">
      <alignment horizontal="center"/>
    </xf>
    <xf numFmtId="169" fontId="0" fillId="0" borderId="0" xfId="0" applyNumberFormat="1" applyAlignment="1">
      <alignment horizontal="center"/>
    </xf>
    <xf numFmtId="169" fontId="0" fillId="2" borderId="0" xfId="0" applyNumberFormat="1" applyFill="1" applyAlignment="1">
      <alignment horizontal="center"/>
    </xf>
    <xf numFmtId="0" fontId="0" fillId="2" borderId="0" xfId="0" applyFill="1"/>
    <xf numFmtId="0" fontId="7" fillId="2" borderId="0" xfId="0" applyFont="1" applyFill="1"/>
    <xf numFmtId="0" fontId="1" fillId="2" borderId="0" xfId="0" applyFont="1" applyFill="1"/>
    <xf numFmtId="170" fontId="0" fillId="2" borderId="0" xfId="0" applyNumberFormat="1" applyFill="1" applyAlignment="1">
      <alignment horizontal="right"/>
    </xf>
    <xf numFmtId="0" fontId="7" fillId="0" borderId="0" xfId="0" applyFont="1" applyFill="1" applyAlignment="1">
      <alignment horizontal="right"/>
    </xf>
    <xf numFmtId="0" fontId="7" fillId="0" borderId="0" xfId="0" applyFont="1" applyFill="1" applyAlignment="1">
      <alignment horizontal="left"/>
    </xf>
    <xf numFmtId="0" fontId="1" fillId="0" borderId="0" xfId="0" applyFont="1" applyFill="1" applyAlignment="1">
      <alignment horizontal="center"/>
    </xf>
    <xf numFmtId="0" fontId="1" fillId="0" borderId="0" xfId="0" applyFont="1" applyAlignment="1">
      <alignment horizontal="left"/>
    </xf>
    <xf numFmtId="169" fontId="0" fillId="0" borderId="0" xfId="0" applyNumberFormat="1" applyAlignment="1">
      <alignment horizontal="left"/>
    </xf>
    <xf numFmtId="1" fontId="1" fillId="0" borderId="0" xfId="0" applyNumberFormat="1" applyFont="1" applyFill="1" applyAlignment="1">
      <alignment horizontal="right"/>
    </xf>
    <xf numFmtId="0" fontId="2" fillId="0" borderId="0" xfId="0" applyFont="1" applyFill="1"/>
    <xf numFmtId="2" fontId="2" fillId="0" borderId="0" xfId="0" applyNumberFormat="1" applyFont="1" applyAlignment="1">
      <alignment horizontal="center"/>
    </xf>
    <xf numFmtId="170" fontId="1" fillId="2" borderId="0" xfId="0" applyNumberFormat="1" applyFont="1" applyFill="1" applyAlignment="1">
      <alignment horizontal="center"/>
    </xf>
    <xf numFmtId="0" fontId="12" fillId="0" borderId="0" xfId="0" applyFont="1" applyAlignment="1">
      <alignment horizontal="center"/>
    </xf>
    <xf numFmtId="0" fontId="5" fillId="0" borderId="0" xfId="0" applyFont="1" applyAlignment="1">
      <alignment horizontal="left"/>
    </xf>
    <xf numFmtId="0" fontId="14" fillId="0" borderId="0" xfId="0" applyFont="1" applyAlignment="1">
      <alignment horizontal="center"/>
    </xf>
    <xf numFmtId="0" fontId="13" fillId="0" borderId="0" xfId="0" applyFont="1" applyAlignment="1">
      <alignment horizontal="center"/>
    </xf>
    <xf numFmtId="0" fontId="15" fillId="0" borderId="0" xfId="0" applyFont="1" applyAlignment="1">
      <alignment horizontal="center"/>
    </xf>
    <xf numFmtId="0" fontId="1" fillId="0" borderId="0" xfId="0" applyFont="1" applyFill="1"/>
    <xf numFmtId="0" fontId="16" fillId="0" borderId="0" xfId="0" applyFont="1" applyAlignment="1">
      <alignment horizontal="right"/>
    </xf>
    <xf numFmtId="0" fontId="16" fillId="0" borderId="0" xfId="0" applyFont="1" applyAlignment="1">
      <alignment horizontal="left"/>
    </xf>
    <xf numFmtId="0" fontId="17" fillId="0" borderId="0" xfId="0" applyFont="1"/>
    <xf numFmtId="0" fontId="17" fillId="0" borderId="0" xfId="0" applyFont="1" applyAlignment="1">
      <alignment horizontal="center"/>
    </xf>
    <xf numFmtId="0" fontId="7" fillId="0" borderId="0" xfId="0" applyFont="1"/>
    <xf numFmtId="0" fontId="0" fillId="0" borderId="0" xfId="0" applyProtection="1">
      <protection hidden="1"/>
    </xf>
    <xf numFmtId="0" fontId="0" fillId="3" borderId="0" xfId="0" applyFill="1"/>
    <xf numFmtId="0" fontId="18" fillId="0" borderId="0" xfId="0" applyFont="1" applyAlignment="1">
      <alignment horizontal="center"/>
    </xf>
    <xf numFmtId="0" fontId="1" fillId="3" borderId="0" xfId="0" applyFont="1" applyFill="1" applyAlignment="1">
      <alignment horizontal="center"/>
    </xf>
    <xf numFmtId="164" fontId="1" fillId="3" borderId="0" xfId="0" applyNumberFormat="1" applyFont="1" applyFill="1" applyAlignment="1">
      <alignment horizontal="center"/>
    </xf>
    <xf numFmtId="2" fontId="1" fillId="3" borderId="0" xfId="0" applyNumberFormat="1" applyFont="1" applyFill="1" applyAlignment="1">
      <alignment horizontal="center"/>
    </xf>
    <xf numFmtId="1" fontId="1" fillId="3" borderId="0" xfId="0" applyNumberFormat="1" applyFont="1" applyFill="1" applyAlignment="1">
      <alignment horizontal="center"/>
    </xf>
    <xf numFmtId="170" fontId="1" fillId="3" borderId="0" xfId="0" applyNumberFormat="1" applyFont="1" applyFill="1" applyAlignment="1">
      <alignment horizontal="center"/>
    </xf>
    <xf numFmtId="0" fontId="0" fillId="3" borderId="0" xfId="0" applyFill="1" applyAlignment="1">
      <alignment horizontal="center"/>
    </xf>
    <xf numFmtId="0" fontId="1" fillId="4" borderId="0" xfId="0" applyFont="1" applyFill="1" applyAlignment="1">
      <alignment horizontal="center"/>
    </xf>
    <xf numFmtId="0" fontId="0" fillId="4" borderId="0" xfId="0" applyFill="1" applyAlignment="1">
      <alignment horizontal="center"/>
    </xf>
    <xf numFmtId="2" fontId="0" fillId="4" borderId="0" xfId="0" applyNumberFormat="1" applyFill="1" applyAlignment="1">
      <alignment horizontal="center"/>
    </xf>
    <xf numFmtId="169" fontId="0" fillId="4" borderId="0" xfId="0" applyNumberFormat="1" applyFill="1" applyAlignment="1">
      <alignment horizontal="center"/>
    </xf>
    <xf numFmtId="0" fontId="0" fillId="4" borderId="0" xfId="0" applyFill="1"/>
    <xf numFmtId="0" fontId="19" fillId="0" borderId="0" xfId="0" applyFont="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4" fillId="5" borderId="0" xfId="0" applyFont="1" applyFill="1" applyAlignment="1">
      <alignment horizontal="center"/>
    </xf>
    <xf numFmtId="0" fontId="0" fillId="5" borderId="0" xfId="0" applyFill="1" applyAlignment="1">
      <alignment horizontal="left"/>
    </xf>
    <xf numFmtId="0" fontId="0" fillId="5" borderId="0" xfId="0" applyFill="1"/>
    <xf numFmtId="0" fontId="4" fillId="5" borderId="0" xfId="0" applyFont="1" applyFill="1" applyAlignment="1">
      <alignment horizontal="left"/>
    </xf>
    <xf numFmtId="0" fontId="4" fillId="5" borderId="0" xfId="0" applyFont="1" applyFill="1"/>
    <xf numFmtId="0" fontId="4" fillId="5" borderId="0" xfId="0" applyFont="1" applyFill="1" applyAlignment="1">
      <alignment horizontal="right"/>
    </xf>
    <xf numFmtId="164" fontId="0" fillId="0" borderId="0" xfId="0" applyNumberFormat="1" applyAlignment="1" applyProtection="1">
      <alignment horizontal="center"/>
      <protection hidden="1"/>
    </xf>
    <xf numFmtId="0" fontId="17" fillId="0" borderId="0" xfId="0" applyFont="1" applyAlignment="1">
      <alignment horizontal="right"/>
    </xf>
    <xf numFmtId="170" fontId="0" fillId="0" borderId="0" xfId="0" applyNumberFormat="1" applyAlignment="1">
      <alignment horizontal="right"/>
    </xf>
    <xf numFmtId="2" fontId="8" fillId="3" borderId="0" xfId="0" applyNumberFormat="1" applyFont="1" applyFill="1" applyAlignment="1">
      <alignment horizontal="right"/>
    </xf>
    <xf numFmtId="0" fontId="8" fillId="3" borderId="0" xfId="0" applyFont="1" applyFill="1" applyAlignment="1">
      <alignment horizontal="center"/>
    </xf>
    <xf numFmtId="0" fontId="8" fillId="3" borderId="0" xfId="0" applyFont="1" applyFill="1" applyAlignment="1">
      <alignment horizontal="right"/>
    </xf>
    <xf numFmtId="0" fontId="20" fillId="3" borderId="0" xfId="0" applyFont="1" applyFill="1"/>
    <xf numFmtId="164" fontId="8" fillId="3" borderId="0" xfId="0" applyNumberFormat="1" applyFont="1" applyFill="1" applyAlignment="1">
      <alignment horizontal="center"/>
    </xf>
    <xf numFmtId="2" fontId="8" fillId="3" borderId="0" xfId="0" applyNumberFormat="1" applyFont="1" applyFill="1" applyAlignment="1">
      <alignment horizontal="center"/>
    </xf>
    <xf numFmtId="1" fontId="8" fillId="3" borderId="0" xfId="0" applyNumberFormat="1" applyFont="1" applyFill="1" applyAlignment="1">
      <alignment horizontal="center"/>
    </xf>
    <xf numFmtId="170" fontId="8" fillId="3" borderId="0" xfId="0" applyNumberFormat="1" applyFont="1" applyFill="1" applyAlignment="1">
      <alignment horizontal="center"/>
    </xf>
    <xf numFmtId="0" fontId="20" fillId="3" borderId="0" xfId="0" applyFont="1" applyFill="1" applyAlignment="1">
      <alignment horizontal="center"/>
    </xf>
    <xf numFmtId="0" fontId="8" fillId="3" borderId="0" xfId="0" applyFont="1" applyFill="1" applyAlignment="1">
      <alignment horizontal="left"/>
    </xf>
    <xf numFmtId="0" fontId="13" fillId="3" borderId="0" xfId="0" applyFont="1" applyFill="1" applyAlignment="1">
      <alignment horizontal="left"/>
    </xf>
    <xf numFmtId="0" fontId="8" fillId="0" borderId="0" xfId="0" applyFont="1"/>
    <xf numFmtId="0" fontId="8" fillId="0" borderId="0" xfId="0" applyFont="1" applyAlignment="1">
      <alignment horizontal="center"/>
    </xf>
    <xf numFmtId="0" fontId="21"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170" fontId="9" fillId="0" borderId="0" xfId="0" applyNumberFormat="1" applyFont="1" applyAlignment="1">
      <alignment horizontal="center"/>
    </xf>
    <xf numFmtId="170" fontId="9" fillId="0" borderId="0" xfId="0" applyNumberFormat="1" applyFont="1" applyAlignment="1">
      <alignment horizontal="left"/>
    </xf>
    <xf numFmtId="169" fontId="0" fillId="0" borderId="0" xfId="0" applyNumberFormat="1"/>
    <xf numFmtId="2" fontId="0" fillId="0" borderId="0" xfId="0" applyNumberFormat="1" applyFill="1" applyAlignment="1">
      <alignment horizontal="right"/>
    </xf>
    <xf numFmtId="170" fontId="0" fillId="0" borderId="0" xfId="0" applyNumberFormat="1" applyFill="1" applyAlignment="1">
      <alignment horizontal="right"/>
    </xf>
    <xf numFmtId="0" fontId="22" fillId="0" borderId="0" xfId="0" applyFont="1" applyAlignment="1">
      <alignment horizontal="center"/>
    </xf>
    <xf numFmtId="170" fontId="9" fillId="0" borderId="0" xfId="0" applyNumberFormat="1" applyFont="1"/>
    <xf numFmtId="170" fontId="0" fillId="5" borderId="0" xfId="0" applyNumberFormat="1" applyFill="1"/>
    <xf numFmtId="164" fontId="23" fillId="5" borderId="0" xfId="0" applyNumberFormat="1" applyFont="1" applyFill="1" applyAlignment="1">
      <alignment horizontal="center"/>
    </xf>
    <xf numFmtId="1" fontId="1" fillId="5" borderId="0" xfId="0" applyNumberFormat="1" applyFont="1" applyFill="1" applyAlignment="1">
      <alignment horizontal="center"/>
    </xf>
    <xf numFmtId="164" fontId="1" fillId="5" borderId="0" xfId="0" applyNumberFormat="1" applyFont="1" applyFill="1" applyAlignment="1">
      <alignment horizontal="center"/>
    </xf>
    <xf numFmtId="2" fontId="1" fillId="5" borderId="0" xfId="0" applyNumberFormat="1" applyFont="1" applyFill="1" applyAlignment="1">
      <alignment horizontal="center"/>
    </xf>
    <xf numFmtId="170" fontId="1" fillId="5" borderId="0" xfId="0" applyNumberFormat="1" applyFont="1" applyFill="1" applyAlignment="1">
      <alignment horizontal="center"/>
    </xf>
    <xf numFmtId="0" fontId="24" fillId="2" borderId="0" xfId="0" applyFont="1" applyFill="1"/>
    <xf numFmtId="0" fontId="24" fillId="5" borderId="0" xfId="0" applyFont="1" applyFill="1"/>
    <xf numFmtId="0" fontId="16" fillId="5" borderId="0" xfId="0" applyFont="1" applyFill="1" applyAlignment="1">
      <alignment horizontal="left"/>
    </xf>
    <xf numFmtId="164" fontId="0" fillId="5" borderId="0" xfId="0" applyNumberFormat="1" applyFill="1" applyAlignment="1">
      <alignment horizontal="center"/>
    </xf>
    <xf numFmtId="0" fontId="11" fillId="5" borderId="0" xfId="0" applyFont="1" applyFill="1" applyAlignment="1">
      <alignment horizontal="center"/>
    </xf>
    <xf numFmtId="1" fontId="0" fillId="5" borderId="0" xfId="0" applyNumberFormat="1" applyFill="1" applyAlignment="1">
      <alignment horizontal="center"/>
    </xf>
    <xf numFmtId="170" fontId="0" fillId="5" borderId="0" xfId="0" applyNumberFormat="1" applyFill="1" applyAlignment="1">
      <alignment horizontal="center"/>
    </xf>
    <xf numFmtId="170" fontId="25" fillId="2" borderId="0" xfId="0" applyNumberFormat="1" applyFont="1" applyFill="1" applyAlignment="1">
      <alignment horizontal="center"/>
    </xf>
    <xf numFmtId="0" fontId="6" fillId="2" borderId="0" xfId="0" applyFont="1" applyFill="1"/>
    <xf numFmtId="0" fontId="26"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20-EC42-11CE-9E0D-00AA006002F3}" ax:persistence="persistStreamInit" r:id="rId1"/>
</file>

<file path=xl/activeX/activeX5.xml><?xml version="1.0" encoding="utf-8"?>
<ax:ocx xmlns:ax="http://schemas.microsoft.com/office/2006/activeX" xmlns:r="http://schemas.openxmlformats.org/officeDocument/2006/relationships" ax:classid="{8BD21D2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65301223656644"/>
          <c:y val="7.175133453682693E-2"/>
          <c:w val="0.62191807341939864"/>
          <c:h val="0.7578734710452345"/>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BASE'!$D$8:$D$1074</c:f>
              <c:numCache>
                <c:formatCode>0.0</c:formatCode>
                <c:ptCount val="1067"/>
                <c:pt idx="0">
                  <c:v>48.5</c:v>
                </c:pt>
                <c:pt idx="1">
                  <c:v>21</c:v>
                </c:pt>
                <c:pt idx="2">
                  <c:v>37.5</c:v>
                </c:pt>
                <c:pt idx="3">
                  <c:v>56</c:v>
                </c:pt>
                <c:pt idx="4">
                  <c:v>62.1</c:v>
                </c:pt>
                <c:pt idx="5">
                  <c:v>64.900000000000006</c:v>
                </c:pt>
                <c:pt idx="6">
                  <c:v>27.3</c:v>
                </c:pt>
                <c:pt idx="7">
                  <c:v>33.200000000000003</c:v>
                </c:pt>
                <c:pt idx="8">
                  <c:v>36.200000000000003</c:v>
                </c:pt>
                <c:pt idx="9">
                  <c:v>41.6</c:v>
                </c:pt>
                <c:pt idx="10">
                  <c:v>49.7</c:v>
                </c:pt>
                <c:pt idx="11">
                  <c:v>37.700000000000003</c:v>
                </c:pt>
                <c:pt idx="12">
                  <c:v>39.299999999999997</c:v>
                </c:pt>
                <c:pt idx="13">
                  <c:v>38</c:v>
                </c:pt>
                <c:pt idx="14">
                  <c:v>34.700000000000003</c:v>
                </c:pt>
                <c:pt idx="15">
                  <c:v>22</c:v>
                </c:pt>
                <c:pt idx="16">
                  <c:v>30.3</c:v>
                </c:pt>
                <c:pt idx="17">
                  <c:v>34.799999999999997</c:v>
                </c:pt>
                <c:pt idx="18">
                  <c:v>37.200000000000003</c:v>
                </c:pt>
                <c:pt idx="19">
                  <c:v>126.5</c:v>
                </c:pt>
                <c:pt idx="20">
                  <c:v>38.5</c:v>
                </c:pt>
                <c:pt idx="21">
                  <c:v>39.5</c:v>
                </c:pt>
                <c:pt idx="22">
                  <c:v>43.1</c:v>
                </c:pt>
                <c:pt idx="23">
                  <c:v>44.1</c:v>
                </c:pt>
                <c:pt idx="24">
                  <c:v>44</c:v>
                </c:pt>
                <c:pt idx="25">
                  <c:v>47.7</c:v>
                </c:pt>
                <c:pt idx="26">
                  <c:v>48.8</c:v>
                </c:pt>
                <c:pt idx="27">
                  <c:v>50</c:v>
                </c:pt>
                <c:pt idx="28">
                  <c:v>50</c:v>
                </c:pt>
                <c:pt idx="29">
                  <c:v>52.8</c:v>
                </c:pt>
                <c:pt idx="30">
                  <c:v>54.1</c:v>
                </c:pt>
                <c:pt idx="31">
                  <c:v>28.3</c:v>
                </c:pt>
                <c:pt idx="32">
                  <c:v>38.4</c:v>
                </c:pt>
                <c:pt idx="33">
                  <c:v>25.3</c:v>
                </c:pt>
                <c:pt idx="34">
                  <c:v>60</c:v>
                </c:pt>
                <c:pt idx="35">
                  <c:v>38.700000000000003</c:v>
                </c:pt>
                <c:pt idx="36">
                  <c:v>36</c:v>
                </c:pt>
                <c:pt idx="37">
                  <c:v>34.5</c:v>
                </c:pt>
                <c:pt idx="38">
                  <c:v>31.6</c:v>
                </c:pt>
                <c:pt idx="39">
                  <c:v>40</c:v>
                </c:pt>
                <c:pt idx="40">
                  <c:v>53</c:v>
                </c:pt>
                <c:pt idx="41">
                  <c:v>53</c:v>
                </c:pt>
                <c:pt idx="42">
                  <c:v>52.5</c:v>
                </c:pt>
                <c:pt idx="43">
                  <c:v>78.400000000000006</c:v>
                </c:pt>
                <c:pt idx="44">
                  <c:v>83.3</c:v>
                </c:pt>
                <c:pt idx="45">
                  <c:v>65</c:v>
                </c:pt>
                <c:pt idx="46">
                  <c:v>75</c:v>
                </c:pt>
                <c:pt idx="47">
                  <c:v>35</c:v>
                </c:pt>
                <c:pt idx="48">
                  <c:v>38.5</c:v>
                </c:pt>
                <c:pt idx="49">
                  <c:v>68.5</c:v>
                </c:pt>
                <c:pt idx="50">
                  <c:v>71.5</c:v>
                </c:pt>
                <c:pt idx="51">
                  <c:v>60.7</c:v>
                </c:pt>
                <c:pt idx="52">
                  <c:v>124</c:v>
                </c:pt>
                <c:pt idx="53">
                  <c:v>16.5</c:v>
                </c:pt>
                <c:pt idx="54">
                  <c:v>32.6</c:v>
                </c:pt>
                <c:pt idx="55">
                  <c:v>33.9</c:v>
                </c:pt>
                <c:pt idx="56">
                  <c:v>36</c:v>
                </c:pt>
                <c:pt idx="57">
                  <c:v>41.7</c:v>
                </c:pt>
                <c:pt idx="58">
                  <c:v>21</c:v>
                </c:pt>
                <c:pt idx="59">
                  <c:v>22.8</c:v>
                </c:pt>
                <c:pt idx="60">
                  <c:v>34.799999999999997</c:v>
                </c:pt>
                <c:pt idx="61">
                  <c:v>56</c:v>
                </c:pt>
                <c:pt idx="62">
                  <c:v>29</c:v>
                </c:pt>
                <c:pt idx="63">
                  <c:v>38</c:v>
                </c:pt>
                <c:pt idx="64">
                  <c:v>30.6</c:v>
                </c:pt>
                <c:pt idx="65">
                  <c:v>52</c:v>
                </c:pt>
                <c:pt idx="66">
                  <c:v>30.1</c:v>
                </c:pt>
                <c:pt idx="67">
                  <c:v>32</c:v>
                </c:pt>
                <c:pt idx="68">
                  <c:v>29.7</c:v>
                </c:pt>
                <c:pt idx="69">
                  <c:v>34.799999999999997</c:v>
                </c:pt>
                <c:pt idx="70">
                  <c:v>20</c:v>
                </c:pt>
                <c:pt idx="71">
                  <c:v>25.6</c:v>
                </c:pt>
                <c:pt idx="72">
                  <c:v>34.1</c:v>
                </c:pt>
                <c:pt idx="73">
                  <c:v>38.1</c:v>
                </c:pt>
                <c:pt idx="74">
                  <c:v>39.299999999999997</c:v>
                </c:pt>
                <c:pt idx="75">
                  <c:v>43.3</c:v>
                </c:pt>
                <c:pt idx="76">
                  <c:v>47.7</c:v>
                </c:pt>
                <c:pt idx="77">
                  <c:v>50</c:v>
                </c:pt>
                <c:pt idx="78">
                  <c:v>51</c:v>
                </c:pt>
                <c:pt idx="79">
                  <c:v>52.5</c:v>
                </c:pt>
                <c:pt idx="80">
                  <c:v>58.5</c:v>
                </c:pt>
                <c:pt idx="81">
                  <c:v>64</c:v>
                </c:pt>
                <c:pt idx="82">
                  <c:v>66.900000000000006</c:v>
                </c:pt>
                <c:pt idx="83">
                  <c:v>86.9</c:v>
                </c:pt>
                <c:pt idx="84">
                  <c:v>49.3</c:v>
                </c:pt>
                <c:pt idx="85">
                  <c:v>32.5</c:v>
                </c:pt>
                <c:pt idx="86">
                  <c:v>31.3</c:v>
                </c:pt>
                <c:pt idx="87">
                  <c:v>33.700000000000003</c:v>
                </c:pt>
                <c:pt idx="88">
                  <c:v>37.9</c:v>
                </c:pt>
                <c:pt idx="89">
                  <c:v>38.6</c:v>
                </c:pt>
                <c:pt idx="90">
                  <c:v>29</c:v>
                </c:pt>
                <c:pt idx="91">
                  <c:v>32</c:v>
                </c:pt>
                <c:pt idx="92">
                  <c:v>36</c:v>
                </c:pt>
                <c:pt idx="93">
                  <c:v>12.4</c:v>
                </c:pt>
                <c:pt idx="94">
                  <c:v>44.3</c:v>
                </c:pt>
                <c:pt idx="95">
                  <c:v>24.5</c:v>
                </c:pt>
                <c:pt idx="96">
                  <c:v>32.200000000000003</c:v>
                </c:pt>
                <c:pt idx="97">
                  <c:v>36.4</c:v>
                </c:pt>
                <c:pt idx="98">
                  <c:v>35.4</c:v>
                </c:pt>
                <c:pt idx="99">
                  <c:v>35.700000000000003</c:v>
                </c:pt>
                <c:pt idx="100">
                  <c:v>41.7</c:v>
                </c:pt>
                <c:pt idx="101">
                  <c:v>50.8</c:v>
                </c:pt>
                <c:pt idx="102">
                  <c:v>53.1</c:v>
                </c:pt>
                <c:pt idx="103">
                  <c:v>62.2</c:v>
                </c:pt>
                <c:pt idx="104">
                  <c:v>31</c:v>
                </c:pt>
                <c:pt idx="105">
                  <c:v>34.5</c:v>
                </c:pt>
                <c:pt idx="106">
                  <c:v>36</c:v>
                </c:pt>
                <c:pt idx="107">
                  <c:v>40.200000000000003</c:v>
                </c:pt>
                <c:pt idx="108">
                  <c:v>37.6</c:v>
                </c:pt>
                <c:pt idx="109">
                  <c:v>39.299999999999997</c:v>
                </c:pt>
                <c:pt idx="110">
                  <c:v>42.5</c:v>
                </c:pt>
                <c:pt idx="111">
                  <c:v>46.5</c:v>
                </c:pt>
                <c:pt idx="112">
                  <c:v>47.6</c:v>
                </c:pt>
                <c:pt idx="113">
                  <c:v>50.8</c:v>
                </c:pt>
                <c:pt idx="114">
                  <c:v>32.6</c:v>
                </c:pt>
                <c:pt idx="115">
                  <c:v>35</c:v>
                </c:pt>
                <c:pt idx="116">
                  <c:v>35</c:v>
                </c:pt>
                <c:pt idx="117">
                  <c:v>35.4</c:v>
                </c:pt>
                <c:pt idx="118">
                  <c:v>35.799999999999997</c:v>
                </c:pt>
                <c:pt idx="119">
                  <c:v>38.6</c:v>
                </c:pt>
                <c:pt idx="120">
                  <c:v>38.200000000000003</c:v>
                </c:pt>
                <c:pt idx="121">
                  <c:v>41</c:v>
                </c:pt>
                <c:pt idx="122">
                  <c:v>39.700000000000003</c:v>
                </c:pt>
                <c:pt idx="123">
                  <c:v>44.6</c:v>
                </c:pt>
                <c:pt idx="124">
                  <c:v>45.9</c:v>
                </c:pt>
                <c:pt idx="125">
                  <c:v>131</c:v>
                </c:pt>
                <c:pt idx="126">
                  <c:v>39</c:v>
                </c:pt>
                <c:pt idx="127">
                  <c:v>48</c:v>
                </c:pt>
                <c:pt idx="128">
                  <c:v>45.5</c:v>
                </c:pt>
                <c:pt idx="129">
                  <c:v>47</c:v>
                </c:pt>
                <c:pt idx="130">
                  <c:v>48.2</c:v>
                </c:pt>
                <c:pt idx="131">
                  <c:v>48</c:v>
                </c:pt>
                <c:pt idx="132">
                  <c:v>55.3</c:v>
                </c:pt>
                <c:pt idx="133">
                  <c:v>67.599999999999994</c:v>
                </c:pt>
                <c:pt idx="134">
                  <c:v>14.4</c:v>
                </c:pt>
                <c:pt idx="135">
                  <c:v>40.799999999999997</c:v>
                </c:pt>
                <c:pt idx="136">
                  <c:v>76</c:v>
                </c:pt>
                <c:pt idx="137">
                  <c:v>14.4</c:v>
                </c:pt>
                <c:pt idx="138">
                  <c:v>40</c:v>
                </c:pt>
                <c:pt idx="139">
                  <c:v>40.6</c:v>
                </c:pt>
                <c:pt idx="140">
                  <c:v>30.2</c:v>
                </c:pt>
                <c:pt idx="141">
                  <c:v>50</c:v>
                </c:pt>
                <c:pt idx="142">
                  <c:v>51.8</c:v>
                </c:pt>
                <c:pt idx="143">
                  <c:v>60</c:v>
                </c:pt>
                <c:pt idx="144">
                  <c:v>75.7</c:v>
                </c:pt>
                <c:pt idx="145">
                  <c:v>144</c:v>
                </c:pt>
                <c:pt idx="146">
                  <c:v>53.4</c:v>
                </c:pt>
                <c:pt idx="147">
                  <c:v>60</c:v>
                </c:pt>
                <c:pt idx="148">
                  <c:v>62</c:v>
                </c:pt>
                <c:pt idx="149">
                  <c:v>42.4</c:v>
                </c:pt>
                <c:pt idx="150">
                  <c:v>45.7</c:v>
                </c:pt>
                <c:pt idx="151">
                  <c:v>57.4</c:v>
                </c:pt>
                <c:pt idx="152">
                  <c:v>34</c:v>
                </c:pt>
                <c:pt idx="153">
                  <c:v>29.1</c:v>
                </c:pt>
                <c:pt idx="154">
                  <c:v>42</c:v>
                </c:pt>
                <c:pt idx="155">
                  <c:v>25</c:v>
                </c:pt>
                <c:pt idx="156">
                  <c:v>44</c:v>
                </c:pt>
                <c:pt idx="157">
                  <c:v>45</c:v>
                </c:pt>
                <c:pt idx="158">
                  <c:v>24</c:v>
                </c:pt>
                <c:pt idx="159">
                  <c:v>19.5</c:v>
                </c:pt>
                <c:pt idx="160">
                  <c:v>24.6</c:v>
                </c:pt>
                <c:pt idx="161">
                  <c:v>30</c:v>
                </c:pt>
                <c:pt idx="162">
                  <c:v>31.1</c:v>
                </c:pt>
                <c:pt idx="163">
                  <c:v>32.1</c:v>
                </c:pt>
                <c:pt idx="164">
                  <c:v>34.299999999999997</c:v>
                </c:pt>
                <c:pt idx="165">
                  <c:v>34.700000000000003</c:v>
                </c:pt>
                <c:pt idx="166">
                  <c:v>38.299999999999997</c:v>
                </c:pt>
                <c:pt idx="167">
                  <c:v>40.1</c:v>
                </c:pt>
                <c:pt idx="168">
                  <c:v>41.1</c:v>
                </c:pt>
                <c:pt idx="169">
                  <c:v>45.3</c:v>
                </c:pt>
                <c:pt idx="170">
                  <c:v>53.3</c:v>
                </c:pt>
                <c:pt idx="171">
                  <c:v>56.5</c:v>
                </c:pt>
                <c:pt idx="172">
                  <c:v>37.700000000000003</c:v>
                </c:pt>
                <c:pt idx="173">
                  <c:v>62.9</c:v>
                </c:pt>
                <c:pt idx="174">
                  <c:v>55.7</c:v>
                </c:pt>
                <c:pt idx="175">
                  <c:v>42.1</c:v>
                </c:pt>
                <c:pt idx="176">
                  <c:v>67</c:v>
                </c:pt>
                <c:pt idx="177">
                  <c:v>29.3</c:v>
                </c:pt>
                <c:pt idx="178">
                  <c:v>30</c:v>
                </c:pt>
                <c:pt idx="179">
                  <c:v>35</c:v>
                </c:pt>
                <c:pt idx="180">
                  <c:v>36.4</c:v>
                </c:pt>
                <c:pt idx="181">
                  <c:v>40</c:v>
                </c:pt>
                <c:pt idx="182">
                  <c:v>28.5</c:v>
                </c:pt>
                <c:pt idx="183">
                  <c:v>30</c:v>
                </c:pt>
                <c:pt idx="184">
                  <c:v>39.5</c:v>
                </c:pt>
                <c:pt idx="185">
                  <c:v>39.700000000000003</c:v>
                </c:pt>
                <c:pt idx="186">
                  <c:v>51.6</c:v>
                </c:pt>
                <c:pt idx="187">
                  <c:v>51.7</c:v>
                </c:pt>
                <c:pt idx="188">
                  <c:v>32.5</c:v>
                </c:pt>
                <c:pt idx="189">
                  <c:v>33.5</c:v>
                </c:pt>
                <c:pt idx="190">
                  <c:v>37.6</c:v>
                </c:pt>
                <c:pt idx="191">
                  <c:v>34</c:v>
                </c:pt>
                <c:pt idx="192">
                  <c:v>38.6</c:v>
                </c:pt>
                <c:pt idx="193">
                  <c:v>41</c:v>
                </c:pt>
                <c:pt idx="194">
                  <c:v>41</c:v>
                </c:pt>
                <c:pt idx="195">
                  <c:v>43</c:v>
                </c:pt>
                <c:pt idx="196">
                  <c:v>44.5</c:v>
                </c:pt>
                <c:pt idx="197">
                  <c:v>45</c:v>
                </c:pt>
                <c:pt idx="198">
                  <c:v>20</c:v>
                </c:pt>
                <c:pt idx="199">
                  <c:v>29</c:v>
                </c:pt>
                <c:pt idx="200">
                  <c:v>45.5</c:v>
                </c:pt>
                <c:pt idx="201">
                  <c:v>25</c:v>
                </c:pt>
                <c:pt idx="202">
                  <c:v>33</c:v>
                </c:pt>
                <c:pt idx="203">
                  <c:v>39</c:v>
                </c:pt>
                <c:pt idx="204">
                  <c:v>39.299999999999997</c:v>
                </c:pt>
                <c:pt idx="205">
                  <c:v>47.8</c:v>
                </c:pt>
                <c:pt idx="206">
                  <c:v>50</c:v>
                </c:pt>
                <c:pt idx="207">
                  <c:v>32.5</c:v>
                </c:pt>
                <c:pt idx="208">
                  <c:v>35.799999999999997</c:v>
                </c:pt>
                <c:pt idx="209">
                  <c:v>35.700000000000003</c:v>
                </c:pt>
                <c:pt idx="210">
                  <c:v>38</c:v>
                </c:pt>
                <c:pt idx="211">
                  <c:v>42.5</c:v>
                </c:pt>
                <c:pt idx="212">
                  <c:v>39.5</c:v>
                </c:pt>
                <c:pt idx="213">
                  <c:v>46.9</c:v>
                </c:pt>
                <c:pt idx="214">
                  <c:v>52.9</c:v>
                </c:pt>
                <c:pt idx="215">
                  <c:v>33.799999999999997</c:v>
                </c:pt>
                <c:pt idx="216">
                  <c:v>41.4</c:v>
                </c:pt>
                <c:pt idx="217">
                  <c:v>45.9</c:v>
                </c:pt>
                <c:pt idx="218">
                  <c:v>52.5</c:v>
                </c:pt>
                <c:pt idx="219">
                  <c:v>50.5</c:v>
                </c:pt>
                <c:pt idx="220">
                  <c:v>26.3</c:v>
                </c:pt>
                <c:pt idx="221">
                  <c:v>24.8</c:v>
                </c:pt>
                <c:pt idx="222">
                  <c:v>28.2</c:v>
                </c:pt>
                <c:pt idx="223">
                  <c:v>30.2</c:v>
                </c:pt>
                <c:pt idx="224">
                  <c:v>30.5</c:v>
                </c:pt>
                <c:pt idx="225">
                  <c:v>33.1</c:v>
                </c:pt>
                <c:pt idx="226">
                  <c:v>36.1</c:v>
                </c:pt>
                <c:pt idx="227">
                  <c:v>18</c:v>
                </c:pt>
                <c:pt idx="228">
                  <c:v>22</c:v>
                </c:pt>
                <c:pt idx="229">
                  <c:v>26.1</c:v>
                </c:pt>
                <c:pt idx="230">
                  <c:v>37.299999999999997</c:v>
                </c:pt>
                <c:pt idx="231">
                  <c:v>35.5</c:v>
                </c:pt>
                <c:pt idx="232">
                  <c:v>39.700000000000003</c:v>
                </c:pt>
                <c:pt idx="233">
                  <c:v>35.200000000000003</c:v>
                </c:pt>
                <c:pt idx="234">
                  <c:v>48</c:v>
                </c:pt>
                <c:pt idx="235">
                  <c:v>21.5</c:v>
                </c:pt>
                <c:pt idx="236">
                  <c:v>21.5</c:v>
                </c:pt>
                <c:pt idx="237">
                  <c:v>25</c:v>
                </c:pt>
                <c:pt idx="238">
                  <c:v>25</c:v>
                </c:pt>
                <c:pt idx="239">
                  <c:v>25</c:v>
                </c:pt>
                <c:pt idx="240">
                  <c:v>25</c:v>
                </c:pt>
                <c:pt idx="241">
                  <c:v>25</c:v>
                </c:pt>
                <c:pt idx="242">
                  <c:v>26.9</c:v>
                </c:pt>
                <c:pt idx="243">
                  <c:v>27</c:v>
                </c:pt>
                <c:pt idx="244">
                  <c:v>28.3</c:v>
                </c:pt>
                <c:pt idx="245">
                  <c:v>29.9</c:v>
                </c:pt>
                <c:pt idx="246">
                  <c:v>31</c:v>
                </c:pt>
                <c:pt idx="247">
                  <c:v>32.5</c:v>
                </c:pt>
                <c:pt idx="248">
                  <c:v>34.5</c:v>
                </c:pt>
                <c:pt idx="249">
                  <c:v>36.299999999999997</c:v>
                </c:pt>
                <c:pt idx="250">
                  <c:v>36.299999999999997</c:v>
                </c:pt>
                <c:pt idx="251">
                  <c:v>38.1</c:v>
                </c:pt>
                <c:pt idx="252">
                  <c:v>38.4</c:v>
                </c:pt>
                <c:pt idx="253">
                  <c:v>40.5</c:v>
                </c:pt>
                <c:pt idx="254">
                  <c:v>41.9</c:v>
                </c:pt>
                <c:pt idx="255">
                  <c:v>46.5</c:v>
                </c:pt>
                <c:pt idx="256">
                  <c:v>50.4</c:v>
                </c:pt>
                <c:pt idx="257">
                  <c:v>50.2</c:v>
                </c:pt>
                <c:pt idx="258">
                  <c:v>50</c:v>
                </c:pt>
                <c:pt idx="259">
                  <c:v>36.4</c:v>
                </c:pt>
                <c:pt idx="260">
                  <c:v>48</c:v>
                </c:pt>
                <c:pt idx="261">
                  <c:v>34.9</c:v>
                </c:pt>
                <c:pt idx="262">
                  <c:v>35.5</c:v>
                </c:pt>
                <c:pt idx="263">
                  <c:v>53.5</c:v>
                </c:pt>
                <c:pt idx="264">
                  <c:v>63.3</c:v>
                </c:pt>
                <c:pt idx="265">
                  <c:v>76.2</c:v>
                </c:pt>
                <c:pt idx="266">
                  <c:v>77.8</c:v>
                </c:pt>
                <c:pt idx="267">
                  <c:v>40.9</c:v>
                </c:pt>
                <c:pt idx="268">
                  <c:v>47</c:v>
                </c:pt>
                <c:pt idx="269">
                  <c:v>50</c:v>
                </c:pt>
                <c:pt idx="270">
                  <c:v>48.8</c:v>
                </c:pt>
                <c:pt idx="271">
                  <c:v>37</c:v>
                </c:pt>
                <c:pt idx="272">
                  <c:v>26.3</c:v>
                </c:pt>
                <c:pt idx="273">
                  <c:v>26.3</c:v>
                </c:pt>
                <c:pt idx="274">
                  <c:v>30</c:v>
                </c:pt>
                <c:pt idx="275">
                  <c:v>32</c:v>
                </c:pt>
                <c:pt idx="276">
                  <c:v>42</c:v>
                </c:pt>
                <c:pt idx="277">
                  <c:v>21.7</c:v>
                </c:pt>
                <c:pt idx="278">
                  <c:v>25.6</c:v>
                </c:pt>
                <c:pt idx="279">
                  <c:v>43.5</c:v>
                </c:pt>
                <c:pt idx="280">
                  <c:v>40</c:v>
                </c:pt>
                <c:pt idx="281">
                  <c:v>43.1</c:v>
                </c:pt>
                <c:pt idx="282">
                  <c:v>35.200000000000003</c:v>
                </c:pt>
                <c:pt idx="283">
                  <c:v>35.200000000000003</c:v>
                </c:pt>
                <c:pt idx="284">
                  <c:v>43</c:v>
                </c:pt>
                <c:pt idx="285">
                  <c:v>60.1</c:v>
                </c:pt>
                <c:pt idx="286">
                  <c:v>36</c:v>
                </c:pt>
                <c:pt idx="287">
                  <c:v>25.8</c:v>
                </c:pt>
                <c:pt idx="288">
                  <c:v>44.3</c:v>
                </c:pt>
                <c:pt idx="289">
                  <c:v>25.8</c:v>
                </c:pt>
                <c:pt idx="290">
                  <c:v>30</c:v>
                </c:pt>
                <c:pt idx="291">
                  <c:v>33.799999999999997</c:v>
                </c:pt>
                <c:pt idx="292">
                  <c:v>43.3</c:v>
                </c:pt>
                <c:pt idx="293">
                  <c:v>50</c:v>
                </c:pt>
                <c:pt idx="294">
                  <c:v>56.5</c:v>
                </c:pt>
                <c:pt idx="295">
                  <c:v>22.6</c:v>
                </c:pt>
                <c:pt idx="296">
                  <c:v>81.5</c:v>
                </c:pt>
                <c:pt idx="297">
                  <c:v>16.899999999999999</c:v>
                </c:pt>
                <c:pt idx="298">
                  <c:v>20.100000000000001</c:v>
                </c:pt>
                <c:pt idx="299">
                  <c:v>23.9</c:v>
                </c:pt>
                <c:pt idx="300">
                  <c:v>25</c:v>
                </c:pt>
                <c:pt idx="301">
                  <c:v>29.6</c:v>
                </c:pt>
                <c:pt idx="302">
                  <c:v>34.799999999999997</c:v>
                </c:pt>
                <c:pt idx="303">
                  <c:v>36.700000000000003</c:v>
                </c:pt>
                <c:pt idx="304">
                  <c:v>55</c:v>
                </c:pt>
                <c:pt idx="305">
                  <c:v>47.5</c:v>
                </c:pt>
                <c:pt idx="306">
                  <c:v>32</c:v>
                </c:pt>
                <c:pt idx="307">
                  <c:v>34.6</c:v>
                </c:pt>
                <c:pt idx="308">
                  <c:v>35.799999999999997</c:v>
                </c:pt>
                <c:pt idx="309">
                  <c:v>38.5</c:v>
                </c:pt>
                <c:pt idx="310">
                  <c:v>37.299999999999997</c:v>
                </c:pt>
                <c:pt idx="311">
                  <c:v>41</c:v>
                </c:pt>
                <c:pt idx="312">
                  <c:v>41.3</c:v>
                </c:pt>
                <c:pt idx="313">
                  <c:v>42.6</c:v>
                </c:pt>
                <c:pt idx="314">
                  <c:v>44</c:v>
                </c:pt>
                <c:pt idx="315">
                  <c:v>48.5</c:v>
                </c:pt>
                <c:pt idx="316">
                  <c:v>55</c:v>
                </c:pt>
                <c:pt idx="317">
                  <c:v>38.799999999999997</c:v>
                </c:pt>
                <c:pt idx="318">
                  <c:v>35.299999999999997</c:v>
                </c:pt>
                <c:pt idx="319">
                  <c:v>40.5</c:v>
                </c:pt>
                <c:pt idx="320">
                  <c:v>39.9</c:v>
                </c:pt>
                <c:pt idx="321">
                  <c:v>46.5</c:v>
                </c:pt>
                <c:pt idx="322">
                  <c:v>34</c:v>
                </c:pt>
                <c:pt idx="323">
                  <c:v>36.5</c:v>
                </c:pt>
                <c:pt idx="324">
                  <c:v>44</c:v>
                </c:pt>
                <c:pt idx="325">
                  <c:v>37.5</c:v>
                </c:pt>
                <c:pt idx="326">
                  <c:v>40.700000000000003</c:v>
                </c:pt>
                <c:pt idx="327">
                  <c:v>25.3</c:v>
                </c:pt>
                <c:pt idx="328">
                  <c:v>24.2</c:v>
                </c:pt>
                <c:pt idx="329">
                  <c:v>50</c:v>
                </c:pt>
                <c:pt idx="330">
                  <c:v>61.5</c:v>
                </c:pt>
                <c:pt idx="331">
                  <c:v>32.799999999999997</c:v>
                </c:pt>
                <c:pt idx="332">
                  <c:v>40.799999999999997</c:v>
                </c:pt>
                <c:pt idx="333">
                  <c:v>41.9</c:v>
                </c:pt>
                <c:pt idx="334">
                  <c:v>28.8</c:v>
                </c:pt>
                <c:pt idx="335">
                  <c:v>25.5</c:v>
                </c:pt>
                <c:pt idx="336">
                  <c:v>66.8</c:v>
                </c:pt>
                <c:pt idx="337">
                  <c:v>84</c:v>
                </c:pt>
                <c:pt idx="338">
                  <c:v>43</c:v>
                </c:pt>
                <c:pt idx="339">
                  <c:v>32</c:v>
                </c:pt>
                <c:pt idx="340">
                  <c:v>37</c:v>
                </c:pt>
                <c:pt idx="341">
                  <c:v>50</c:v>
                </c:pt>
                <c:pt idx="342">
                  <c:v>50.3</c:v>
                </c:pt>
                <c:pt idx="343">
                  <c:v>68.7</c:v>
                </c:pt>
                <c:pt idx="344">
                  <c:v>52</c:v>
                </c:pt>
                <c:pt idx="345">
                  <c:v>32.9</c:v>
                </c:pt>
                <c:pt idx="346">
                  <c:v>32</c:v>
                </c:pt>
                <c:pt idx="347">
                  <c:v>45</c:v>
                </c:pt>
                <c:pt idx="348">
                  <c:v>32.700000000000003</c:v>
                </c:pt>
                <c:pt idx="349">
                  <c:v>32.700000000000003</c:v>
                </c:pt>
                <c:pt idx="350">
                  <c:v>35.1</c:v>
                </c:pt>
                <c:pt idx="351">
                  <c:v>36.299999999999997</c:v>
                </c:pt>
                <c:pt idx="352">
                  <c:v>38.200000000000003</c:v>
                </c:pt>
                <c:pt idx="353">
                  <c:v>38.299999999999997</c:v>
                </c:pt>
                <c:pt idx="354">
                  <c:v>40.5</c:v>
                </c:pt>
                <c:pt idx="355">
                  <c:v>42.7</c:v>
                </c:pt>
                <c:pt idx="356">
                  <c:v>45.9</c:v>
                </c:pt>
                <c:pt idx="357">
                  <c:v>46.6</c:v>
                </c:pt>
                <c:pt idx="358">
                  <c:v>60</c:v>
                </c:pt>
                <c:pt idx="359">
                  <c:v>60</c:v>
                </c:pt>
                <c:pt idx="360">
                  <c:v>46.6</c:v>
                </c:pt>
                <c:pt idx="361">
                  <c:v>36.1</c:v>
                </c:pt>
                <c:pt idx="362">
                  <c:v>42.5</c:v>
                </c:pt>
                <c:pt idx="363">
                  <c:v>50.5</c:v>
                </c:pt>
                <c:pt idx="364">
                  <c:v>65.099999999999994</c:v>
                </c:pt>
                <c:pt idx="365">
                  <c:v>37.5</c:v>
                </c:pt>
                <c:pt idx="366">
                  <c:v>38.299999999999997</c:v>
                </c:pt>
                <c:pt idx="367">
                  <c:v>42.2</c:v>
                </c:pt>
                <c:pt idx="368">
                  <c:v>45.8</c:v>
                </c:pt>
                <c:pt idx="369">
                  <c:v>52.3</c:v>
                </c:pt>
                <c:pt idx="370">
                  <c:v>54.5</c:v>
                </c:pt>
                <c:pt idx="371">
                  <c:v>59.2</c:v>
                </c:pt>
                <c:pt idx="372">
                  <c:v>35.200000000000003</c:v>
                </c:pt>
                <c:pt idx="373">
                  <c:v>37.799999999999997</c:v>
                </c:pt>
                <c:pt idx="374">
                  <c:v>20</c:v>
                </c:pt>
                <c:pt idx="375">
                  <c:v>25.2</c:v>
                </c:pt>
                <c:pt idx="376">
                  <c:v>25.4</c:v>
                </c:pt>
                <c:pt idx="377">
                  <c:v>26.8</c:v>
                </c:pt>
                <c:pt idx="378">
                  <c:v>28.6</c:v>
                </c:pt>
                <c:pt idx="379">
                  <c:v>31.6</c:v>
                </c:pt>
                <c:pt idx="380">
                  <c:v>32.5</c:v>
                </c:pt>
                <c:pt idx="381">
                  <c:v>32.5</c:v>
                </c:pt>
                <c:pt idx="382">
                  <c:v>34.700000000000003</c:v>
                </c:pt>
                <c:pt idx="383">
                  <c:v>34.9</c:v>
                </c:pt>
                <c:pt idx="384">
                  <c:v>37.799999999999997</c:v>
                </c:pt>
                <c:pt idx="385">
                  <c:v>37.799999999999997</c:v>
                </c:pt>
                <c:pt idx="386">
                  <c:v>39</c:v>
                </c:pt>
                <c:pt idx="387">
                  <c:v>41.3</c:v>
                </c:pt>
                <c:pt idx="388">
                  <c:v>43.5</c:v>
                </c:pt>
                <c:pt idx="389">
                  <c:v>39.6</c:v>
                </c:pt>
                <c:pt idx="390">
                  <c:v>38</c:v>
                </c:pt>
                <c:pt idx="391">
                  <c:v>30.5</c:v>
                </c:pt>
                <c:pt idx="392">
                  <c:v>35.4</c:v>
                </c:pt>
                <c:pt idx="393">
                  <c:v>36</c:v>
                </c:pt>
                <c:pt idx="394">
                  <c:v>53.6</c:v>
                </c:pt>
                <c:pt idx="395">
                  <c:v>27.3</c:v>
                </c:pt>
                <c:pt idx="396">
                  <c:v>37.1</c:v>
                </c:pt>
                <c:pt idx="397">
                  <c:v>24</c:v>
                </c:pt>
                <c:pt idx="398">
                  <c:v>38.9</c:v>
                </c:pt>
                <c:pt idx="399">
                  <c:v>30.1</c:v>
                </c:pt>
                <c:pt idx="400">
                  <c:v>30.5</c:v>
                </c:pt>
                <c:pt idx="401">
                  <c:v>40.6</c:v>
                </c:pt>
                <c:pt idx="402">
                  <c:v>39.5</c:v>
                </c:pt>
                <c:pt idx="403">
                  <c:v>39.5</c:v>
                </c:pt>
                <c:pt idx="404">
                  <c:v>24.3</c:v>
                </c:pt>
                <c:pt idx="405">
                  <c:v>36</c:v>
                </c:pt>
                <c:pt idx="406">
                  <c:v>45.3</c:v>
                </c:pt>
                <c:pt idx="407">
                  <c:v>50.3</c:v>
                </c:pt>
                <c:pt idx="408">
                  <c:v>28.5</c:v>
                </c:pt>
                <c:pt idx="409">
                  <c:v>32</c:v>
                </c:pt>
                <c:pt idx="410">
                  <c:v>34.200000000000003</c:v>
                </c:pt>
                <c:pt idx="411">
                  <c:v>36.4</c:v>
                </c:pt>
                <c:pt idx="412">
                  <c:v>41.3</c:v>
                </c:pt>
                <c:pt idx="413">
                  <c:v>47.5</c:v>
                </c:pt>
                <c:pt idx="414">
                  <c:v>55.5</c:v>
                </c:pt>
                <c:pt idx="415">
                  <c:v>38.5</c:v>
                </c:pt>
                <c:pt idx="416">
                  <c:v>38.5</c:v>
                </c:pt>
                <c:pt idx="417">
                  <c:v>33.4</c:v>
                </c:pt>
                <c:pt idx="418">
                  <c:v>36.4</c:v>
                </c:pt>
                <c:pt idx="419">
                  <c:v>38.1</c:v>
                </c:pt>
                <c:pt idx="420">
                  <c:v>39.200000000000003</c:v>
                </c:pt>
                <c:pt idx="421">
                  <c:v>43.7</c:v>
                </c:pt>
                <c:pt idx="422">
                  <c:v>45.3</c:v>
                </c:pt>
                <c:pt idx="423">
                  <c:v>21</c:v>
                </c:pt>
                <c:pt idx="424">
                  <c:v>26.5</c:v>
                </c:pt>
                <c:pt idx="425">
                  <c:v>35.799999999999997</c:v>
                </c:pt>
                <c:pt idx="426">
                  <c:v>46.4</c:v>
                </c:pt>
                <c:pt idx="427">
                  <c:v>53.2</c:v>
                </c:pt>
                <c:pt idx="428">
                  <c:v>25.4</c:v>
                </c:pt>
                <c:pt idx="429">
                  <c:v>34.4</c:v>
                </c:pt>
                <c:pt idx="430">
                  <c:v>37.200000000000003</c:v>
                </c:pt>
                <c:pt idx="431">
                  <c:v>24</c:v>
                </c:pt>
                <c:pt idx="432">
                  <c:v>36.700000000000003</c:v>
                </c:pt>
                <c:pt idx="433">
                  <c:v>40.700000000000003</c:v>
                </c:pt>
                <c:pt idx="434">
                  <c:v>79.400000000000006</c:v>
                </c:pt>
                <c:pt idx="435">
                  <c:v>50</c:v>
                </c:pt>
                <c:pt idx="436">
                  <c:v>56</c:v>
                </c:pt>
                <c:pt idx="437">
                  <c:v>32</c:v>
                </c:pt>
                <c:pt idx="438">
                  <c:v>35.299999999999997</c:v>
                </c:pt>
                <c:pt idx="439">
                  <c:v>36.4</c:v>
                </c:pt>
                <c:pt idx="440">
                  <c:v>40.4</c:v>
                </c:pt>
                <c:pt idx="441">
                  <c:v>44.5</c:v>
                </c:pt>
                <c:pt idx="442">
                  <c:v>44.4</c:v>
                </c:pt>
                <c:pt idx="443">
                  <c:v>38.5</c:v>
                </c:pt>
                <c:pt idx="444">
                  <c:v>45</c:v>
                </c:pt>
                <c:pt idx="445">
                  <c:v>39.299999999999997</c:v>
                </c:pt>
                <c:pt idx="446">
                  <c:v>47</c:v>
                </c:pt>
                <c:pt idx="447">
                  <c:v>42.9</c:v>
                </c:pt>
                <c:pt idx="448">
                  <c:v>131.25</c:v>
                </c:pt>
                <c:pt idx="449">
                  <c:v>159</c:v>
                </c:pt>
                <c:pt idx="450">
                  <c:v>35.799999999999997</c:v>
                </c:pt>
                <c:pt idx="451">
                  <c:v>39</c:v>
                </c:pt>
                <c:pt idx="452">
                  <c:v>46.6</c:v>
                </c:pt>
                <c:pt idx="453">
                  <c:v>48.8</c:v>
                </c:pt>
                <c:pt idx="454">
                  <c:v>36</c:v>
                </c:pt>
                <c:pt idx="455">
                  <c:v>37</c:v>
                </c:pt>
                <c:pt idx="456">
                  <c:v>26</c:v>
                </c:pt>
                <c:pt idx="457">
                  <c:v>36.1</c:v>
                </c:pt>
                <c:pt idx="458">
                  <c:v>42</c:v>
                </c:pt>
                <c:pt idx="459">
                  <c:v>44</c:v>
                </c:pt>
                <c:pt idx="460">
                  <c:v>44</c:v>
                </c:pt>
                <c:pt idx="461">
                  <c:v>38.1</c:v>
                </c:pt>
                <c:pt idx="462">
                  <c:v>50.1</c:v>
                </c:pt>
                <c:pt idx="463">
                  <c:v>40</c:v>
                </c:pt>
                <c:pt idx="464">
                  <c:v>26</c:v>
                </c:pt>
                <c:pt idx="465">
                  <c:v>24.3</c:v>
                </c:pt>
                <c:pt idx="466">
                  <c:v>32</c:v>
                </c:pt>
                <c:pt idx="467">
                  <c:v>44</c:v>
                </c:pt>
                <c:pt idx="468">
                  <c:v>52.5</c:v>
                </c:pt>
                <c:pt idx="469">
                  <c:v>38.9</c:v>
                </c:pt>
                <c:pt idx="470">
                  <c:v>32</c:v>
                </c:pt>
                <c:pt idx="471">
                  <c:v>50</c:v>
                </c:pt>
                <c:pt idx="472">
                  <c:v>37</c:v>
                </c:pt>
                <c:pt idx="473">
                  <c:v>44</c:v>
                </c:pt>
                <c:pt idx="474">
                  <c:v>42.6</c:v>
                </c:pt>
                <c:pt idx="475">
                  <c:v>15.8</c:v>
                </c:pt>
                <c:pt idx="476">
                  <c:v>26.3</c:v>
                </c:pt>
                <c:pt idx="477">
                  <c:v>31.3</c:v>
                </c:pt>
                <c:pt idx="478">
                  <c:v>33.799999999999997</c:v>
                </c:pt>
                <c:pt idx="479">
                  <c:v>34.5</c:v>
                </c:pt>
                <c:pt idx="480">
                  <c:v>35.799999999999997</c:v>
                </c:pt>
                <c:pt idx="481">
                  <c:v>38.9</c:v>
                </c:pt>
                <c:pt idx="482">
                  <c:v>43.4</c:v>
                </c:pt>
                <c:pt idx="483">
                  <c:v>48.5</c:v>
                </c:pt>
                <c:pt idx="484">
                  <c:v>49</c:v>
                </c:pt>
                <c:pt idx="485">
                  <c:v>54</c:v>
                </c:pt>
                <c:pt idx="486">
                  <c:v>61.9</c:v>
                </c:pt>
                <c:pt idx="487">
                  <c:v>42.5</c:v>
                </c:pt>
                <c:pt idx="488">
                  <c:v>52.5</c:v>
                </c:pt>
                <c:pt idx="489">
                  <c:v>55.5</c:v>
                </c:pt>
                <c:pt idx="490">
                  <c:v>68</c:v>
                </c:pt>
                <c:pt idx="491">
                  <c:v>42.5</c:v>
                </c:pt>
                <c:pt idx="492">
                  <c:v>44</c:v>
                </c:pt>
                <c:pt idx="493">
                  <c:v>44</c:v>
                </c:pt>
                <c:pt idx="494">
                  <c:v>48</c:v>
                </c:pt>
                <c:pt idx="495">
                  <c:v>20</c:v>
                </c:pt>
                <c:pt idx="496">
                  <c:v>160</c:v>
                </c:pt>
                <c:pt idx="497">
                  <c:v>32.799999999999997</c:v>
                </c:pt>
                <c:pt idx="498">
                  <c:v>45.6</c:v>
                </c:pt>
                <c:pt idx="499">
                  <c:v>41.9</c:v>
                </c:pt>
                <c:pt idx="500">
                  <c:v>43.5</c:v>
                </c:pt>
                <c:pt idx="501">
                  <c:v>37</c:v>
                </c:pt>
                <c:pt idx="502">
                  <c:v>30.9</c:v>
                </c:pt>
                <c:pt idx="503">
                  <c:v>18.2</c:v>
                </c:pt>
                <c:pt idx="504">
                  <c:v>44.2</c:v>
                </c:pt>
                <c:pt idx="505">
                  <c:v>44</c:v>
                </c:pt>
                <c:pt idx="506">
                  <c:v>42.8</c:v>
                </c:pt>
                <c:pt idx="507">
                  <c:v>70.2</c:v>
                </c:pt>
                <c:pt idx="508">
                  <c:v>40.9</c:v>
                </c:pt>
                <c:pt idx="509">
                  <c:v>51.2</c:v>
                </c:pt>
                <c:pt idx="510">
                  <c:v>59.2</c:v>
                </c:pt>
                <c:pt idx="511">
                  <c:v>42.8</c:v>
                </c:pt>
                <c:pt idx="512">
                  <c:v>36.299999999999997</c:v>
                </c:pt>
                <c:pt idx="513">
                  <c:v>37.9</c:v>
                </c:pt>
                <c:pt idx="514">
                  <c:v>41</c:v>
                </c:pt>
                <c:pt idx="515">
                  <c:v>33</c:v>
                </c:pt>
                <c:pt idx="516">
                  <c:v>42.7</c:v>
                </c:pt>
                <c:pt idx="517">
                  <c:v>25.9</c:v>
                </c:pt>
                <c:pt idx="518">
                  <c:v>39</c:v>
                </c:pt>
                <c:pt idx="519">
                  <c:v>39</c:v>
                </c:pt>
                <c:pt idx="520">
                  <c:v>30.9</c:v>
                </c:pt>
                <c:pt idx="521">
                  <c:v>38.700000000000003</c:v>
                </c:pt>
                <c:pt idx="522">
                  <c:v>37.9</c:v>
                </c:pt>
                <c:pt idx="523">
                  <c:v>40</c:v>
                </c:pt>
                <c:pt idx="524">
                  <c:v>19</c:v>
                </c:pt>
                <c:pt idx="525">
                  <c:v>32.299999999999997</c:v>
                </c:pt>
                <c:pt idx="526">
                  <c:v>23.7</c:v>
                </c:pt>
                <c:pt idx="527">
                  <c:v>24.1</c:v>
                </c:pt>
                <c:pt idx="528">
                  <c:v>25.8</c:v>
                </c:pt>
                <c:pt idx="529">
                  <c:v>25.8</c:v>
                </c:pt>
                <c:pt idx="530">
                  <c:v>27.3</c:v>
                </c:pt>
                <c:pt idx="531">
                  <c:v>27.8</c:v>
                </c:pt>
                <c:pt idx="532">
                  <c:v>29.5</c:v>
                </c:pt>
                <c:pt idx="533">
                  <c:v>28.6</c:v>
                </c:pt>
                <c:pt idx="534">
                  <c:v>30.1</c:v>
                </c:pt>
                <c:pt idx="535">
                  <c:v>30.2</c:v>
                </c:pt>
                <c:pt idx="536">
                  <c:v>32.299999999999997</c:v>
                </c:pt>
                <c:pt idx="537">
                  <c:v>33.5</c:v>
                </c:pt>
                <c:pt idx="538">
                  <c:v>33.799999999999997</c:v>
                </c:pt>
                <c:pt idx="539">
                  <c:v>35.6</c:v>
                </c:pt>
                <c:pt idx="540">
                  <c:v>35.5</c:v>
                </c:pt>
                <c:pt idx="541">
                  <c:v>37</c:v>
                </c:pt>
                <c:pt idx="542">
                  <c:v>37.5</c:v>
                </c:pt>
                <c:pt idx="543">
                  <c:v>37.299999999999997</c:v>
                </c:pt>
                <c:pt idx="544">
                  <c:v>40.1</c:v>
                </c:pt>
                <c:pt idx="545">
                  <c:v>40.5</c:v>
                </c:pt>
                <c:pt idx="546">
                  <c:v>42.5</c:v>
                </c:pt>
                <c:pt idx="547">
                  <c:v>42.5</c:v>
                </c:pt>
                <c:pt idx="548">
                  <c:v>45</c:v>
                </c:pt>
                <c:pt idx="549">
                  <c:v>44.3</c:v>
                </c:pt>
                <c:pt idx="550">
                  <c:v>44.3</c:v>
                </c:pt>
                <c:pt idx="551">
                  <c:v>43.4</c:v>
                </c:pt>
                <c:pt idx="552">
                  <c:v>44.2</c:v>
                </c:pt>
                <c:pt idx="553">
                  <c:v>45</c:v>
                </c:pt>
                <c:pt idx="554">
                  <c:v>42.1</c:v>
                </c:pt>
                <c:pt idx="555">
                  <c:v>44.1</c:v>
                </c:pt>
                <c:pt idx="556">
                  <c:v>46.2</c:v>
                </c:pt>
                <c:pt idx="557">
                  <c:v>48.9</c:v>
                </c:pt>
                <c:pt idx="558">
                  <c:v>54.1</c:v>
                </c:pt>
                <c:pt idx="559">
                  <c:v>40</c:v>
                </c:pt>
                <c:pt idx="560">
                  <c:v>60</c:v>
                </c:pt>
                <c:pt idx="561">
                  <c:v>45.2</c:v>
                </c:pt>
                <c:pt idx="562">
                  <c:v>37.4</c:v>
                </c:pt>
                <c:pt idx="563">
                  <c:v>38</c:v>
                </c:pt>
                <c:pt idx="564">
                  <c:v>49.8</c:v>
                </c:pt>
                <c:pt idx="565">
                  <c:v>29.3</c:v>
                </c:pt>
                <c:pt idx="566">
                  <c:v>30.5</c:v>
                </c:pt>
                <c:pt idx="567">
                  <c:v>25.7</c:v>
                </c:pt>
                <c:pt idx="568">
                  <c:v>33.4</c:v>
                </c:pt>
                <c:pt idx="569">
                  <c:v>35</c:v>
                </c:pt>
                <c:pt idx="570">
                  <c:v>28.4</c:v>
                </c:pt>
                <c:pt idx="571">
                  <c:v>37.799999999999997</c:v>
                </c:pt>
                <c:pt idx="572">
                  <c:v>42.5</c:v>
                </c:pt>
                <c:pt idx="573">
                  <c:v>52</c:v>
                </c:pt>
                <c:pt idx="574">
                  <c:v>32</c:v>
                </c:pt>
                <c:pt idx="575">
                  <c:v>30.6</c:v>
                </c:pt>
                <c:pt idx="576">
                  <c:v>35</c:v>
                </c:pt>
                <c:pt idx="577">
                  <c:v>32.200000000000003</c:v>
                </c:pt>
                <c:pt idx="578">
                  <c:v>35.4</c:v>
                </c:pt>
                <c:pt idx="579">
                  <c:v>36.9</c:v>
                </c:pt>
                <c:pt idx="580">
                  <c:v>38.4</c:v>
                </c:pt>
                <c:pt idx="581">
                  <c:v>39.6</c:v>
                </c:pt>
                <c:pt idx="582">
                  <c:v>41.5</c:v>
                </c:pt>
                <c:pt idx="583">
                  <c:v>44.6</c:v>
                </c:pt>
                <c:pt idx="584">
                  <c:v>44.6</c:v>
                </c:pt>
                <c:pt idx="585">
                  <c:v>44.5</c:v>
                </c:pt>
                <c:pt idx="586">
                  <c:v>45.2</c:v>
                </c:pt>
                <c:pt idx="587">
                  <c:v>27.9</c:v>
                </c:pt>
                <c:pt idx="588">
                  <c:v>36.1</c:v>
                </c:pt>
                <c:pt idx="589">
                  <c:v>35.799999999999997</c:v>
                </c:pt>
                <c:pt idx="590">
                  <c:v>41</c:v>
                </c:pt>
                <c:pt idx="591">
                  <c:v>49.8</c:v>
                </c:pt>
                <c:pt idx="592">
                  <c:v>35.299999999999997</c:v>
                </c:pt>
                <c:pt idx="593">
                  <c:v>46</c:v>
                </c:pt>
                <c:pt idx="594">
                  <c:v>46.3</c:v>
                </c:pt>
                <c:pt idx="595">
                  <c:v>34.5</c:v>
                </c:pt>
                <c:pt idx="596">
                  <c:v>36</c:v>
                </c:pt>
                <c:pt idx="597">
                  <c:v>40</c:v>
                </c:pt>
                <c:pt idx="598">
                  <c:v>41</c:v>
                </c:pt>
                <c:pt idx="599">
                  <c:v>42.9</c:v>
                </c:pt>
                <c:pt idx="600">
                  <c:v>52.7</c:v>
                </c:pt>
                <c:pt idx="601">
                  <c:v>24</c:v>
                </c:pt>
                <c:pt idx="602">
                  <c:v>29.8</c:v>
                </c:pt>
                <c:pt idx="603">
                  <c:v>32.4</c:v>
                </c:pt>
                <c:pt idx="604">
                  <c:v>35.4</c:v>
                </c:pt>
                <c:pt idx="605">
                  <c:v>40.299999999999997</c:v>
                </c:pt>
                <c:pt idx="606">
                  <c:v>42</c:v>
                </c:pt>
                <c:pt idx="607">
                  <c:v>42</c:v>
                </c:pt>
                <c:pt idx="608">
                  <c:v>44.4</c:v>
                </c:pt>
                <c:pt idx="609">
                  <c:v>60</c:v>
                </c:pt>
                <c:pt idx="610">
                  <c:v>26.2</c:v>
                </c:pt>
                <c:pt idx="611">
                  <c:v>30</c:v>
                </c:pt>
                <c:pt idx="612">
                  <c:v>30</c:v>
                </c:pt>
                <c:pt idx="613">
                  <c:v>34.5</c:v>
                </c:pt>
                <c:pt idx="614">
                  <c:v>37.1</c:v>
                </c:pt>
                <c:pt idx="615">
                  <c:v>33.700000000000003</c:v>
                </c:pt>
                <c:pt idx="616">
                  <c:v>34.1</c:v>
                </c:pt>
                <c:pt idx="617">
                  <c:v>35.9</c:v>
                </c:pt>
                <c:pt idx="618">
                  <c:v>42.1</c:v>
                </c:pt>
                <c:pt idx="619">
                  <c:v>43.8</c:v>
                </c:pt>
                <c:pt idx="620">
                  <c:v>45.2</c:v>
                </c:pt>
                <c:pt idx="621">
                  <c:v>47.2</c:v>
                </c:pt>
                <c:pt idx="622">
                  <c:v>50.5</c:v>
                </c:pt>
                <c:pt idx="623">
                  <c:v>50.5</c:v>
                </c:pt>
                <c:pt idx="624">
                  <c:v>31.9</c:v>
                </c:pt>
                <c:pt idx="625">
                  <c:v>47.2</c:v>
                </c:pt>
                <c:pt idx="626">
                  <c:v>37.4</c:v>
                </c:pt>
                <c:pt idx="627">
                  <c:v>43.5</c:v>
                </c:pt>
                <c:pt idx="628">
                  <c:v>45.8</c:v>
                </c:pt>
                <c:pt idx="629">
                  <c:v>42</c:v>
                </c:pt>
                <c:pt idx="630">
                  <c:v>37.299999999999997</c:v>
                </c:pt>
                <c:pt idx="631">
                  <c:v>43.3</c:v>
                </c:pt>
                <c:pt idx="632">
                  <c:v>46.4</c:v>
                </c:pt>
                <c:pt idx="633">
                  <c:v>50.5</c:v>
                </c:pt>
                <c:pt idx="634">
                  <c:v>40</c:v>
                </c:pt>
                <c:pt idx="635">
                  <c:v>33</c:v>
                </c:pt>
                <c:pt idx="636">
                  <c:v>39.700000000000003</c:v>
                </c:pt>
                <c:pt idx="637">
                  <c:v>47.8</c:v>
                </c:pt>
                <c:pt idx="638">
                  <c:v>34.700000000000003</c:v>
                </c:pt>
                <c:pt idx="639">
                  <c:v>39.200000000000003</c:v>
                </c:pt>
                <c:pt idx="640">
                  <c:v>40</c:v>
                </c:pt>
                <c:pt idx="641">
                  <c:v>43</c:v>
                </c:pt>
                <c:pt idx="642">
                  <c:v>50.8</c:v>
                </c:pt>
                <c:pt idx="643">
                  <c:v>47.2</c:v>
                </c:pt>
                <c:pt idx="644">
                  <c:v>51.3</c:v>
                </c:pt>
                <c:pt idx="645">
                  <c:v>65.2</c:v>
                </c:pt>
                <c:pt idx="646">
                  <c:v>38.5</c:v>
                </c:pt>
                <c:pt idx="647">
                  <c:v>38.5</c:v>
                </c:pt>
                <c:pt idx="648">
                  <c:v>26.3</c:v>
                </c:pt>
                <c:pt idx="649">
                  <c:v>39.5</c:v>
                </c:pt>
                <c:pt idx="650">
                  <c:v>51.3</c:v>
                </c:pt>
                <c:pt idx="651">
                  <c:v>55.8</c:v>
                </c:pt>
                <c:pt idx="652">
                  <c:v>44.3</c:v>
                </c:pt>
                <c:pt idx="653">
                  <c:v>45.3</c:v>
                </c:pt>
                <c:pt idx="654">
                  <c:v>60.8</c:v>
                </c:pt>
                <c:pt idx="655">
                  <c:v>65.8</c:v>
                </c:pt>
                <c:pt idx="656">
                  <c:v>76</c:v>
                </c:pt>
                <c:pt idx="657">
                  <c:v>26</c:v>
                </c:pt>
                <c:pt idx="658">
                  <c:v>30.8</c:v>
                </c:pt>
                <c:pt idx="659">
                  <c:v>40.200000000000003</c:v>
                </c:pt>
                <c:pt idx="660">
                  <c:v>42.5</c:v>
                </c:pt>
                <c:pt idx="661">
                  <c:v>42.5</c:v>
                </c:pt>
                <c:pt idx="662">
                  <c:v>72</c:v>
                </c:pt>
                <c:pt idx="663">
                  <c:v>38</c:v>
                </c:pt>
                <c:pt idx="664">
                  <c:v>42.8</c:v>
                </c:pt>
                <c:pt idx="665">
                  <c:v>50.6</c:v>
                </c:pt>
                <c:pt idx="666">
                  <c:v>53.7</c:v>
                </c:pt>
                <c:pt idx="667">
                  <c:v>60.4</c:v>
                </c:pt>
                <c:pt idx="668">
                  <c:v>67.5</c:v>
                </c:pt>
                <c:pt idx="669">
                  <c:v>56</c:v>
                </c:pt>
                <c:pt idx="670">
                  <c:v>35</c:v>
                </c:pt>
                <c:pt idx="671">
                  <c:v>49.9</c:v>
                </c:pt>
                <c:pt idx="672">
                  <c:v>25</c:v>
                </c:pt>
                <c:pt idx="673">
                  <c:v>25.9</c:v>
                </c:pt>
                <c:pt idx="674">
                  <c:v>65</c:v>
                </c:pt>
                <c:pt idx="675">
                  <c:v>39.5</c:v>
                </c:pt>
                <c:pt idx="676">
                  <c:v>53.25</c:v>
                </c:pt>
                <c:pt idx="677">
                  <c:v>34.799999999999997</c:v>
                </c:pt>
                <c:pt idx="678">
                  <c:v>36.9</c:v>
                </c:pt>
                <c:pt idx="679">
                  <c:v>38.200000000000003</c:v>
                </c:pt>
                <c:pt idx="680">
                  <c:v>38.299999999999997</c:v>
                </c:pt>
                <c:pt idx="681">
                  <c:v>43.1</c:v>
                </c:pt>
                <c:pt idx="682">
                  <c:v>51.8</c:v>
                </c:pt>
                <c:pt idx="683">
                  <c:v>54.5</c:v>
                </c:pt>
                <c:pt idx="684">
                  <c:v>36</c:v>
                </c:pt>
                <c:pt idx="685">
                  <c:v>36</c:v>
                </c:pt>
                <c:pt idx="686">
                  <c:v>22.1</c:v>
                </c:pt>
                <c:pt idx="687">
                  <c:v>49.5</c:v>
                </c:pt>
                <c:pt idx="688">
                  <c:v>33.799999999999997</c:v>
                </c:pt>
                <c:pt idx="689">
                  <c:v>43.9</c:v>
                </c:pt>
                <c:pt idx="690">
                  <c:v>43.9</c:v>
                </c:pt>
                <c:pt idx="691">
                  <c:v>53.5</c:v>
                </c:pt>
                <c:pt idx="692">
                  <c:v>53.5</c:v>
                </c:pt>
                <c:pt idx="693">
                  <c:v>63.6</c:v>
                </c:pt>
                <c:pt idx="694">
                  <c:v>27</c:v>
                </c:pt>
                <c:pt idx="695">
                  <c:v>24</c:v>
                </c:pt>
                <c:pt idx="696">
                  <c:v>30</c:v>
                </c:pt>
                <c:pt idx="697">
                  <c:v>17</c:v>
                </c:pt>
                <c:pt idx="698">
                  <c:v>22.5</c:v>
                </c:pt>
                <c:pt idx="699">
                  <c:v>19</c:v>
                </c:pt>
                <c:pt idx="700">
                  <c:v>44</c:v>
                </c:pt>
                <c:pt idx="701">
                  <c:v>25</c:v>
                </c:pt>
                <c:pt idx="702">
                  <c:v>85</c:v>
                </c:pt>
                <c:pt idx="703">
                  <c:v>43.3</c:v>
                </c:pt>
                <c:pt idx="704">
                  <c:v>36.1</c:v>
                </c:pt>
                <c:pt idx="705">
                  <c:v>34.9</c:v>
                </c:pt>
                <c:pt idx="706">
                  <c:v>58.1</c:v>
                </c:pt>
                <c:pt idx="707">
                  <c:v>25.1</c:v>
                </c:pt>
                <c:pt idx="708">
                  <c:v>33.5</c:v>
                </c:pt>
                <c:pt idx="709">
                  <c:v>41</c:v>
                </c:pt>
                <c:pt idx="710">
                  <c:v>75</c:v>
                </c:pt>
                <c:pt idx="711">
                  <c:v>58</c:v>
                </c:pt>
                <c:pt idx="712">
                  <c:v>17</c:v>
                </c:pt>
                <c:pt idx="713">
                  <c:v>33.5</c:v>
                </c:pt>
                <c:pt idx="714">
                  <c:v>34.5</c:v>
                </c:pt>
                <c:pt idx="715">
                  <c:v>37.799999999999997</c:v>
                </c:pt>
                <c:pt idx="716">
                  <c:v>37.5</c:v>
                </c:pt>
                <c:pt idx="717">
                  <c:v>39.1</c:v>
                </c:pt>
                <c:pt idx="718">
                  <c:v>41.7</c:v>
                </c:pt>
                <c:pt idx="719">
                  <c:v>43</c:v>
                </c:pt>
                <c:pt idx="720">
                  <c:v>46.2</c:v>
                </c:pt>
                <c:pt idx="721">
                  <c:v>46.5</c:v>
                </c:pt>
                <c:pt idx="722">
                  <c:v>36</c:v>
                </c:pt>
                <c:pt idx="723">
                  <c:v>23.8</c:v>
                </c:pt>
                <c:pt idx="724">
                  <c:v>30</c:v>
                </c:pt>
                <c:pt idx="725">
                  <c:v>38.4</c:v>
                </c:pt>
                <c:pt idx="726">
                  <c:v>41</c:v>
                </c:pt>
                <c:pt idx="727">
                  <c:v>45.1</c:v>
                </c:pt>
                <c:pt idx="728">
                  <c:v>50.5</c:v>
                </c:pt>
                <c:pt idx="729">
                  <c:v>49</c:v>
                </c:pt>
                <c:pt idx="730">
                  <c:v>27.6</c:v>
                </c:pt>
                <c:pt idx="731">
                  <c:v>27.3</c:v>
                </c:pt>
                <c:pt idx="732">
                  <c:v>29.9</c:v>
                </c:pt>
                <c:pt idx="733">
                  <c:v>29.9</c:v>
                </c:pt>
                <c:pt idx="734">
                  <c:v>29.9</c:v>
                </c:pt>
                <c:pt idx="735">
                  <c:v>31.8</c:v>
                </c:pt>
                <c:pt idx="736">
                  <c:v>35</c:v>
                </c:pt>
                <c:pt idx="737">
                  <c:v>36</c:v>
                </c:pt>
                <c:pt idx="738">
                  <c:v>35.799999999999997</c:v>
                </c:pt>
                <c:pt idx="739">
                  <c:v>36.1</c:v>
                </c:pt>
                <c:pt idx="740">
                  <c:v>35.799999999999997</c:v>
                </c:pt>
                <c:pt idx="741">
                  <c:v>38.4</c:v>
                </c:pt>
                <c:pt idx="742">
                  <c:v>38.299999999999997</c:v>
                </c:pt>
                <c:pt idx="743">
                  <c:v>41.2</c:v>
                </c:pt>
                <c:pt idx="744">
                  <c:v>44</c:v>
                </c:pt>
                <c:pt idx="745">
                  <c:v>45</c:v>
                </c:pt>
                <c:pt idx="746">
                  <c:v>45.1</c:v>
                </c:pt>
                <c:pt idx="747">
                  <c:v>44.4</c:v>
                </c:pt>
                <c:pt idx="748">
                  <c:v>45</c:v>
                </c:pt>
                <c:pt idx="749">
                  <c:v>46.5</c:v>
                </c:pt>
                <c:pt idx="750">
                  <c:v>51.5</c:v>
                </c:pt>
                <c:pt idx="751">
                  <c:v>29.9</c:v>
                </c:pt>
                <c:pt idx="752">
                  <c:v>41.3</c:v>
                </c:pt>
                <c:pt idx="753">
                  <c:v>33.799999999999997</c:v>
                </c:pt>
                <c:pt idx="754">
                  <c:v>28.1</c:v>
                </c:pt>
                <c:pt idx="755">
                  <c:v>32.4</c:v>
                </c:pt>
                <c:pt idx="756">
                  <c:v>33.799999999999997</c:v>
                </c:pt>
                <c:pt idx="757">
                  <c:v>36.200000000000003</c:v>
                </c:pt>
                <c:pt idx="758">
                  <c:v>37.6</c:v>
                </c:pt>
                <c:pt idx="759">
                  <c:v>40.9</c:v>
                </c:pt>
                <c:pt idx="760">
                  <c:v>44.5</c:v>
                </c:pt>
                <c:pt idx="761">
                  <c:v>45.9</c:v>
                </c:pt>
                <c:pt idx="762">
                  <c:v>36.4</c:v>
                </c:pt>
                <c:pt idx="763">
                  <c:v>31.4</c:v>
                </c:pt>
                <c:pt idx="764">
                  <c:v>30.8</c:v>
                </c:pt>
                <c:pt idx="765">
                  <c:v>35.700000000000003</c:v>
                </c:pt>
                <c:pt idx="766">
                  <c:v>25</c:v>
                </c:pt>
                <c:pt idx="767">
                  <c:v>20</c:v>
                </c:pt>
                <c:pt idx="768">
                  <c:v>46.5</c:v>
                </c:pt>
                <c:pt idx="769">
                  <c:v>31.8</c:v>
                </c:pt>
                <c:pt idx="770">
                  <c:v>32.700000000000003</c:v>
                </c:pt>
                <c:pt idx="771">
                  <c:v>33.5</c:v>
                </c:pt>
                <c:pt idx="772">
                  <c:v>35.299999999999997</c:v>
                </c:pt>
                <c:pt idx="773">
                  <c:v>36.799999999999997</c:v>
                </c:pt>
                <c:pt idx="774">
                  <c:v>38.4</c:v>
                </c:pt>
                <c:pt idx="775">
                  <c:v>42.5</c:v>
                </c:pt>
                <c:pt idx="776">
                  <c:v>32.1</c:v>
                </c:pt>
                <c:pt idx="777">
                  <c:v>33.200000000000003</c:v>
                </c:pt>
                <c:pt idx="778">
                  <c:v>34.1</c:v>
                </c:pt>
                <c:pt idx="779">
                  <c:v>37.5</c:v>
                </c:pt>
                <c:pt idx="780">
                  <c:v>38.1</c:v>
                </c:pt>
                <c:pt idx="781">
                  <c:v>41.8</c:v>
                </c:pt>
                <c:pt idx="782">
                  <c:v>42.7</c:v>
                </c:pt>
                <c:pt idx="783">
                  <c:v>43.7</c:v>
                </c:pt>
                <c:pt idx="784">
                  <c:v>50.6</c:v>
                </c:pt>
                <c:pt idx="785">
                  <c:v>51.2</c:v>
                </c:pt>
                <c:pt idx="786">
                  <c:v>42.1</c:v>
                </c:pt>
                <c:pt idx="787">
                  <c:v>42.1</c:v>
                </c:pt>
                <c:pt idx="788">
                  <c:v>46.6</c:v>
                </c:pt>
                <c:pt idx="789">
                  <c:v>35.700000000000003</c:v>
                </c:pt>
                <c:pt idx="790">
                  <c:v>27</c:v>
                </c:pt>
                <c:pt idx="791">
                  <c:v>28</c:v>
                </c:pt>
                <c:pt idx="792">
                  <c:v>30</c:v>
                </c:pt>
                <c:pt idx="793">
                  <c:v>41</c:v>
                </c:pt>
                <c:pt idx="794">
                  <c:v>40</c:v>
                </c:pt>
                <c:pt idx="795">
                  <c:v>30.6</c:v>
                </c:pt>
                <c:pt idx="796">
                  <c:v>35.200000000000003</c:v>
                </c:pt>
                <c:pt idx="797">
                  <c:v>40</c:v>
                </c:pt>
                <c:pt idx="798">
                  <c:v>47.4</c:v>
                </c:pt>
                <c:pt idx="799">
                  <c:v>28.4</c:v>
                </c:pt>
                <c:pt idx="800">
                  <c:v>33.200000000000003</c:v>
                </c:pt>
                <c:pt idx="801">
                  <c:v>32.4</c:v>
                </c:pt>
                <c:pt idx="802">
                  <c:v>30.3</c:v>
                </c:pt>
                <c:pt idx="803">
                  <c:v>33.5</c:v>
                </c:pt>
                <c:pt idx="804">
                  <c:v>36</c:v>
                </c:pt>
                <c:pt idx="805">
                  <c:v>39</c:v>
                </c:pt>
                <c:pt idx="806">
                  <c:v>43</c:v>
                </c:pt>
                <c:pt idx="807">
                  <c:v>39.700000000000003</c:v>
                </c:pt>
                <c:pt idx="808">
                  <c:v>43.9</c:v>
                </c:pt>
                <c:pt idx="809">
                  <c:v>45.9</c:v>
                </c:pt>
                <c:pt idx="810">
                  <c:v>27</c:v>
                </c:pt>
                <c:pt idx="811">
                  <c:v>35.9</c:v>
                </c:pt>
                <c:pt idx="812">
                  <c:v>37.5</c:v>
                </c:pt>
                <c:pt idx="813">
                  <c:v>43</c:v>
                </c:pt>
                <c:pt idx="814">
                  <c:v>41</c:v>
                </c:pt>
                <c:pt idx="815">
                  <c:v>49.5</c:v>
                </c:pt>
                <c:pt idx="816">
                  <c:v>54.1</c:v>
                </c:pt>
                <c:pt idx="817">
                  <c:v>61</c:v>
                </c:pt>
                <c:pt idx="818">
                  <c:v>43</c:v>
                </c:pt>
                <c:pt idx="819">
                  <c:v>50.8</c:v>
                </c:pt>
                <c:pt idx="820">
                  <c:v>28.5</c:v>
                </c:pt>
                <c:pt idx="821">
                  <c:v>32.299999999999997</c:v>
                </c:pt>
                <c:pt idx="822">
                  <c:v>32.6</c:v>
                </c:pt>
                <c:pt idx="823">
                  <c:v>35</c:v>
                </c:pt>
                <c:pt idx="824">
                  <c:v>36.4</c:v>
                </c:pt>
                <c:pt idx="825">
                  <c:v>39.799999999999997</c:v>
                </c:pt>
                <c:pt idx="826">
                  <c:v>44.6</c:v>
                </c:pt>
                <c:pt idx="827">
                  <c:v>40.5</c:v>
                </c:pt>
                <c:pt idx="828">
                  <c:v>34.6</c:v>
                </c:pt>
                <c:pt idx="829">
                  <c:v>38.799999999999997</c:v>
                </c:pt>
                <c:pt idx="830">
                  <c:v>25</c:v>
                </c:pt>
                <c:pt idx="831">
                  <c:v>21.9</c:v>
                </c:pt>
                <c:pt idx="832">
                  <c:v>22.7</c:v>
                </c:pt>
                <c:pt idx="833">
                  <c:v>25</c:v>
                </c:pt>
                <c:pt idx="834">
                  <c:v>26</c:v>
                </c:pt>
                <c:pt idx="835">
                  <c:v>28.3</c:v>
                </c:pt>
                <c:pt idx="836">
                  <c:v>28.8</c:v>
                </c:pt>
                <c:pt idx="837">
                  <c:v>29.9</c:v>
                </c:pt>
                <c:pt idx="838">
                  <c:v>34</c:v>
                </c:pt>
                <c:pt idx="839">
                  <c:v>37</c:v>
                </c:pt>
                <c:pt idx="840">
                  <c:v>38.6</c:v>
                </c:pt>
                <c:pt idx="841">
                  <c:v>75</c:v>
                </c:pt>
                <c:pt idx="842">
                  <c:v>34</c:v>
                </c:pt>
                <c:pt idx="843">
                  <c:v>37.799999999999997</c:v>
                </c:pt>
                <c:pt idx="844">
                  <c:v>37.5</c:v>
                </c:pt>
                <c:pt idx="845">
                  <c:v>25</c:v>
                </c:pt>
                <c:pt idx="846">
                  <c:v>30</c:v>
                </c:pt>
                <c:pt idx="847">
                  <c:v>40.299999999999997</c:v>
                </c:pt>
                <c:pt idx="848">
                  <c:v>36.1</c:v>
                </c:pt>
                <c:pt idx="849">
                  <c:v>35</c:v>
                </c:pt>
                <c:pt idx="850">
                  <c:v>48.4</c:v>
                </c:pt>
                <c:pt idx="851">
                  <c:v>27.6</c:v>
                </c:pt>
                <c:pt idx="852">
                  <c:v>40.1</c:v>
                </c:pt>
                <c:pt idx="853">
                  <c:v>37.5</c:v>
                </c:pt>
                <c:pt idx="854">
                  <c:v>27.3</c:v>
                </c:pt>
                <c:pt idx="855">
                  <c:v>49.5</c:v>
                </c:pt>
                <c:pt idx="856">
                  <c:v>48.8</c:v>
                </c:pt>
                <c:pt idx="857">
                  <c:v>40</c:v>
                </c:pt>
                <c:pt idx="858">
                  <c:v>42.1</c:v>
                </c:pt>
                <c:pt idx="859">
                  <c:v>40</c:v>
                </c:pt>
                <c:pt idx="860">
                  <c:v>42.8</c:v>
                </c:pt>
                <c:pt idx="861">
                  <c:v>43.5</c:v>
                </c:pt>
                <c:pt idx="862">
                  <c:v>45.9</c:v>
                </c:pt>
                <c:pt idx="863">
                  <c:v>44.3</c:v>
                </c:pt>
                <c:pt idx="864">
                  <c:v>44.3</c:v>
                </c:pt>
                <c:pt idx="865">
                  <c:v>48.5</c:v>
                </c:pt>
                <c:pt idx="866">
                  <c:v>49</c:v>
                </c:pt>
                <c:pt idx="867">
                  <c:v>53.9</c:v>
                </c:pt>
                <c:pt idx="868">
                  <c:v>61</c:v>
                </c:pt>
                <c:pt idx="869">
                  <c:v>67.5</c:v>
                </c:pt>
                <c:pt idx="870">
                  <c:v>70.599999999999994</c:v>
                </c:pt>
                <c:pt idx="871">
                  <c:v>79.5</c:v>
                </c:pt>
                <c:pt idx="872">
                  <c:v>82.1</c:v>
                </c:pt>
                <c:pt idx="873">
                  <c:v>42.1</c:v>
                </c:pt>
                <c:pt idx="874">
                  <c:v>31.9</c:v>
                </c:pt>
                <c:pt idx="875">
                  <c:v>32.9</c:v>
                </c:pt>
                <c:pt idx="876">
                  <c:v>34.1</c:v>
                </c:pt>
                <c:pt idx="877">
                  <c:v>36.1</c:v>
                </c:pt>
                <c:pt idx="878">
                  <c:v>42.2</c:v>
                </c:pt>
                <c:pt idx="879">
                  <c:v>44.1</c:v>
                </c:pt>
                <c:pt idx="880">
                  <c:v>32</c:v>
                </c:pt>
                <c:pt idx="881">
                  <c:v>50.5</c:v>
                </c:pt>
                <c:pt idx="882">
                  <c:v>55.5</c:v>
                </c:pt>
                <c:pt idx="883">
                  <c:v>42.5</c:v>
                </c:pt>
                <c:pt idx="884">
                  <c:v>44.2</c:v>
                </c:pt>
                <c:pt idx="885">
                  <c:v>37</c:v>
                </c:pt>
                <c:pt idx="886">
                  <c:v>41.7</c:v>
                </c:pt>
                <c:pt idx="887">
                  <c:v>45.5</c:v>
                </c:pt>
                <c:pt idx="888">
                  <c:v>26.1</c:v>
                </c:pt>
                <c:pt idx="889">
                  <c:v>26.2</c:v>
                </c:pt>
                <c:pt idx="890">
                  <c:v>29.8</c:v>
                </c:pt>
                <c:pt idx="891">
                  <c:v>32.299999999999997</c:v>
                </c:pt>
                <c:pt idx="892">
                  <c:v>34.5</c:v>
                </c:pt>
                <c:pt idx="893">
                  <c:v>36</c:v>
                </c:pt>
                <c:pt idx="894">
                  <c:v>36.5</c:v>
                </c:pt>
                <c:pt idx="895">
                  <c:v>38.299999999999997</c:v>
                </c:pt>
                <c:pt idx="896">
                  <c:v>39.299999999999997</c:v>
                </c:pt>
                <c:pt idx="897">
                  <c:v>39.9</c:v>
                </c:pt>
                <c:pt idx="898">
                  <c:v>27.2</c:v>
                </c:pt>
                <c:pt idx="899">
                  <c:v>32.5</c:v>
                </c:pt>
                <c:pt idx="900">
                  <c:v>35.9</c:v>
                </c:pt>
                <c:pt idx="901">
                  <c:v>43.8</c:v>
                </c:pt>
                <c:pt idx="902">
                  <c:v>39</c:v>
                </c:pt>
                <c:pt idx="903">
                  <c:v>44</c:v>
                </c:pt>
                <c:pt idx="904">
                  <c:v>34.4</c:v>
                </c:pt>
                <c:pt idx="905">
                  <c:v>28</c:v>
                </c:pt>
                <c:pt idx="906">
                  <c:v>65</c:v>
                </c:pt>
                <c:pt idx="907">
                  <c:v>33.1</c:v>
                </c:pt>
                <c:pt idx="908">
                  <c:v>30</c:v>
                </c:pt>
                <c:pt idx="909">
                  <c:v>23</c:v>
                </c:pt>
                <c:pt idx="910">
                  <c:v>26.3</c:v>
                </c:pt>
                <c:pt idx="911">
                  <c:v>37.299999999999997</c:v>
                </c:pt>
                <c:pt idx="912">
                  <c:v>30.5</c:v>
                </c:pt>
                <c:pt idx="913">
                  <c:v>39.299999999999997</c:v>
                </c:pt>
                <c:pt idx="914">
                  <c:v>44.3</c:v>
                </c:pt>
                <c:pt idx="915">
                  <c:v>40.700000000000003</c:v>
                </c:pt>
                <c:pt idx="916">
                  <c:v>48.2</c:v>
                </c:pt>
                <c:pt idx="917">
                  <c:v>22</c:v>
                </c:pt>
                <c:pt idx="918">
                  <c:v>38.700000000000003</c:v>
                </c:pt>
                <c:pt idx="919">
                  <c:v>51.8</c:v>
                </c:pt>
                <c:pt idx="920">
                  <c:v>51.8</c:v>
                </c:pt>
                <c:pt idx="921">
                  <c:v>63</c:v>
                </c:pt>
                <c:pt idx="922">
                  <c:v>34</c:v>
                </c:pt>
                <c:pt idx="923">
                  <c:v>48.1</c:v>
                </c:pt>
                <c:pt idx="924">
                  <c:v>22.7</c:v>
                </c:pt>
                <c:pt idx="925">
                  <c:v>38</c:v>
                </c:pt>
                <c:pt idx="926">
                  <c:v>44.7</c:v>
                </c:pt>
                <c:pt idx="927">
                  <c:v>53</c:v>
                </c:pt>
                <c:pt idx="928">
                  <c:v>36.200000000000003</c:v>
                </c:pt>
                <c:pt idx="929">
                  <c:v>42.7</c:v>
                </c:pt>
                <c:pt idx="930">
                  <c:v>58.4</c:v>
                </c:pt>
                <c:pt idx="931">
                  <c:v>69.8</c:v>
                </c:pt>
                <c:pt idx="932">
                  <c:v>41.7</c:v>
                </c:pt>
                <c:pt idx="933">
                  <c:v>45.1</c:v>
                </c:pt>
                <c:pt idx="934">
                  <c:v>47.5</c:v>
                </c:pt>
                <c:pt idx="935">
                  <c:v>49</c:v>
                </c:pt>
                <c:pt idx="936">
                  <c:v>56.5</c:v>
                </c:pt>
                <c:pt idx="937">
                  <c:v>35.299999999999997</c:v>
                </c:pt>
                <c:pt idx="938">
                  <c:v>33.6</c:v>
                </c:pt>
                <c:pt idx="939">
                  <c:v>42.1</c:v>
                </c:pt>
                <c:pt idx="940">
                  <c:v>50.1</c:v>
                </c:pt>
                <c:pt idx="941">
                  <c:v>27.9</c:v>
                </c:pt>
                <c:pt idx="942">
                  <c:v>157</c:v>
                </c:pt>
                <c:pt idx="943">
                  <c:v>25.1</c:v>
                </c:pt>
                <c:pt idx="944">
                  <c:v>29.9</c:v>
                </c:pt>
                <c:pt idx="945">
                  <c:v>59.7</c:v>
                </c:pt>
                <c:pt idx="946">
                  <c:v>37.799999999999997</c:v>
                </c:pt>
                <c:pt idx="947">
                  <c:v>36.1</c:v>
                </c:pt>
                <c:pt idx="948">
                  <c:v>38.700000000000003</c:v>
                </c:pt>
                <c:pt idx="949">
                  <c:v>40.200000000000003</c:v>
                </c:pt>
                <c:pt idx="950">
                  <c:v>41.2</c:v>
                </c:pt>
                <c:pt idx="951">
                  <c:v>42.4</c:v>
                </c:pt>
                <c:pt idx="952">
                  <c:v>45.2</c:v>
                </c:pt>
                <c:pt idx="953">
                  <c:v>34.799999999999997</c:v>
                </c:pt>
                <c:pt idx="954">
                  <c:v>43.3</c:v>
                </c:pt>
                <c:pt idx="955">
                  <c:v>35</c:v>
                </c:pt>
                <c:pt idx="956">
                  <c:v>23.1</c:v>
                </c:pt>
                <c:pt idx="957">
                  <c:v>46.9</c:v>
                </c:pt>
                <c:pt idx="958">
                  <c:v>23</c:v>
                </c:pt>
                <c:pt idx="959">
                  <c:v>28.7</c:v>
                </c:pt>
                <c:pt idx="960">
                  <c:v>51</c:v>
                </c:pt>
                <c:pt idx="961">
                  <c:v>18.100000000000001</c:v>
                </c:pt>
                <c:pt idx="962">
                  <c:v>15.5</c:v>
                </c:pt>
                <c:pt idx="963">
                  <c:v>27</c:v>
                </c:pt>
                <c:pt idx="964">
                  <c:v>52</c:v>
                </c:pt>
                <c:pt idx="965">
                  <c:v>53</c:v>
                </c:pt>
                <c:pt idx="966">
                  <c:v>68</c:v>
                </c:pt>
                <c:pt idx="967">
                  <c:v>20.3</c:v>
                </c:pt>
                <c:pt idx="968">
                  <c:v>23.3</c:v>
                </c:pt>
                <c:pt idx="969">
                  <c:v>23.3</c:v>
                </c:pt>
                <c:pt idx="970">
                  <c:v>39</c:v>
                </c:pt>
                <c:pt idx="971">
                  <c:v>43</c:v>
                </c:pt>
                <c:pt idx="972">
                  <c:v>43</c:v>
                </c:pt>
                <c:pt idx="973">
                  <c:v>51.9</c:v>
                </c:pt>
                <c:pt idx="974">
                  <c:v>33</c:v>
                </c:pt>
                <c:pt idx="975">
                  <c:v>35</c:v>
                </c:pt>
                <c:pt idx="976">
                  <c:v>55</c:v>
                </c:pt>
                <c:pt idx="977">
                  <c:v>38</c:v>
                </c:pt>
                <c:pt idx="978">
                  <c:v>36.9</c:v>
                </c:pt>
                <c:pt idx="979">
                  <c:v>37.799999999999997</c:v>
                </c:pt>
                <c:pt idx="980">
                  <c:v>50.3</c:v>
                </c:pt>
                <c:pt idx="981">
                  <c:v>24.5</c:v>
                </c:pt>
                <c:pt idx="982">
                  <c:v>26.8</c:v>
                </c:pt>
                <c:pt idx="983">
                  <c:v>32.200000000000003</c:v>
                </c:pt>
                <c:pt idx="984">
                  <c:v>39.6</c:v>
                </c:pt>
                <c:pt idx="985">
                  <c:v>45.9</c:v>
                </c:pt>
                <c:pt idx="986">
                  <c:v>26.8</c:v>
                </c:pt>
                <c:pt idx="987">
                  <c:v>74.7</c:v>
                </c:pt>
                <c:pt idx="988">
                  <c:v>28</c:v>
                </c:pt>
                <c:pt idx="989">
                  <c:v>37.799999999999997</c:v>
                </c:pt>
                <c:pt idx="990">
                  <c:v>41.6</c:v>
                </c:pt>
                <c:pt idx="991">
                  <c:v>40</c:v>
                </c:pt>
                <c:pt idx="992">
                  <c:v>43.9</c:v>
                </c:pt>
                <c:pt idx="993">
                  <c:v>43.8</c:v>
                </c:pt>
                <c:pt idx="994">
                  <c:v>50.9</c:v>
                </c:pt>
                <c:pt idx="995">
                  <c:v>50.9</c:v>
                </c:pt>
                <c:pt idx="996">
                  <c:v>50.9</c:v>
                </c:pt>
                <c:pt idx="997">
                  <c:v>50.9</c:v>
                </c:pt>
                <c:pt idx="998">
                  <c:v>48</c:v>
                </c:pt>
                <c:pt idx="999">
                  <c:v>48.8</c:v>
                </c:pt>
                <c:pt idx="1000">
                  <c:v>60</c:v>
                </c:pt>
                <c:pt idx="1001">
                  <c:v>30.2</c:v>
                </c:pt>
                <c:pt idx="1002">
                  <c:v>30.2</c:v>
                </c:pt>
                <c:pt idx="1003">
                  <c:v>32.5</c:v>
                </c:pt>
                <c:pt idx="1004">
                  <c:v>32.5</c:v>
                </c:pt>
                <c:pt idx="1005">
                  <c:v>35</c:v>
                </c:pt>
                <c:pt idx="1006">
                  <c:v>45.5</c:v>
                </c:pt>
                <c:pt idx="1007">
                  <c:v>42.6</c:v>
                </c:pt>
                <c:pt idx="1008">
                  <c:v>30.3</c:v>
                </c:pt>
                <c:pt idx="1009">
                  <c:v>34</c:v>
                </c:pt>
                <c:pt idx="1010">
                  <c:v>36.299999999999997</c:v>
                </c:pt>
                <c:pt idx="1011">
                  <c:v>38</c:v>
                </c:pt>
                <c:pt idx="1012">
                  <c:v>49</c:v>
                </c:pt>
                <c:pt idx="1013">
                  <c:v>45</c:v>
                </c:pt>
                <c:pt idx="1014">
                  <c:v>25.4</c:v>
                </c:pt>
                <c:pt idx="1015">
                  <c:v>53</c:v>
                </c:pt>
                <c:pt idx="1016">
                  <c:v>50.8</c:v>
                </c:pt>
                <c:pt idx="1017">
                  <c:v>53.4</c:v>
                </c:pt>
                <c:pt idx="1018">
                  <c:v>38.299999999999997</c:v>
                </c:pt>
                <c:pt idx="1019">
                  <c:v>26.1</c:v>
                </c:pt>
                <c:pt idx="1020">
                  <c:v>69.900000000000006</c:v>
                </c:pt>
                <c:pt idx="1021">
                  <c:v>36</c:v>
                </c:pt>
                <c:pt idx="1022">
                  <c:v>31</c:v>
                </c:pt>
                <c:pt idx="1023">
                  <c:v>38.6</c:v>
                </c:pt>
                <c:pt idx="1024">
                  <c:v>43.9</c:v>
                </c:pt>
                <c:pt idx="1025">
                  <c:v>51.2</c:v>
                </c:pt>
                <c:pt idx="1026">
                  <c:v>51.4</c:v>
                </c:pt>
                <c:pt idx="1027">
                  <c:v>61.3</c:v>
                </c:pt>
                <c:pt idx="1028">
                  <c:v>24</c:v>
                </c:pt>
                <c:pt idx="1029">
                  <c:v>30</c:v>
                </c:pt>
                <c:pt idx="1030">
                  <c:v>32.1</c:v>
                </c:pt>
                <c:pt idx="1031">
                  <c:v>34.9</c:v>
                </c:pt>
                <c:pt idx="1032">
                  <c:v>46</c:v>
                </c:pt>
                <c:pt idx="1033">
                  <c:v>51</c:v>
                </c:pt>
                <c:pt idx="1034">
                  <c:v>19.600000000000001</c:v>
                </c:pt>
                <c:pt idx="1035">
                  <c:v>39</c:v>
                </c:pt>
                <c:pt idx="1036">
                  <c:v>33.5</c:v>
                </c:pt>
                <c:pt idx="1037">
                  <c:v>110</c:v>
                </c:pt>
                <c:pt idx="1038">
                  <c:v>32.1</c:v>
                </c:pt>
                <c:pt idx="1039">
                  <c:v>37</c:v>
                </c:pt>
                <c:pt idx="1040">
                  <c:v>46</c:v>
                </c:pt>
                <c:pt idx="1041">
                  <c:v>58.7</c:v>
                </c:pt>
                <c:pt idx="1042">
                  <c:v>37.700000000000003</c:v>
                </c:pt>
                <c:pt idx="1043">
                  <c:v>40</c:v>
                </c:pt>
                <c:pt idx="1044">
                  <c:v>36.799999999999997</c:v>
                </c:pt>
                <c:pt idx="1045">
                  <c:v>42.1</c:v>
                </c:pt>
                <c:pt idx="1046">
                  <c:v>49.7</c:v>
                </c:pt>
                <c:pt idx="1047">
                  <c:v>61.5</c:v>
                </c:pt>
                <c:pt idx="1048">
                  <c:v>24.9</c:v>
                </c:pt>
                <c:pt idx="1049">
                  <c:v>35</c:v>
                </c:pt>
                <c:pt idx="1050">
                  <c:v>39.1</c:v>
                </c:pt>
                <c:pt idx="1051">
                  <c:v>45.8</c:v>
                </c:pt>
                <c:pt idx="1052">
                  <c:v>50</c:v>
                </c:pt>
                <c:pt idx="1053">
                  <c:v>46.8</c:v>
                </c:pt>
                <c:pt idx="1054">
                  <c:v>23.3</c:v>
                </c:pt>
                <c:pt idx="1055">
                  <c:v>28</c:v>
                </c:pt>
                <c:pt idx="1056">
                  <c:v>17.3</c:v>
                </c:pt>
                <c:pt idx="1057">
                  <c:v>59.9</c:v>
                </c:pt>
                <c:pt idx="1058">
                  <c:v>31.5</c:v>
                </c:pt>
                <c:pt idx="1059">
                  <c:v>28.5</c:v>
                </c:pt>
                <c:pt idx="1060">
                  <c:v>31.2</c:v>
                </c:pt>
                <c:pt idx="1061">
                  <c:v>36.1</c:v>
                </c:pt>
                <c:pt idx="1062">
                  <c:v>37.4</c:v>
                </c:pt>
                <c:pt idx="1063">
                  <c:v>39.299999999999997</c:v>
                </c:pt>
                <c:pt idx="1064">
                  <c:v>40</c:v>
                </c:pt>
                <c:pt idx="1065">
                  <c:v>42.1</c:v>
                </c:pt>
                <c:pt idx="1066">
                  <c:v>43.7</c:v>
                </c:pt>
              </c:numCache>
            </c:numRef>
          </c:xVal>
          <c:yVal>
            <c:numRef>
              <c:f>'DATA BASE'!$M$8:$M$1074</c:f>
              <c:numCache>
                <c:formatCode>0.00</c:formatCode>
                <c:ptCount val="1067"/>
                <c:pt idx="0">
                  <c:v>15.74</c:v>
                </c:pt>
                <c:pt idx="1">
                  <c:v>14.77</c:v>
                </c:pt>
                <c:pt idx="2">
                  <c:v>11.82</c:v>
                </c:pt>
                <c:pt idx="3">
                  <c:v>21.99</c:v>
                </c:pt>
                <c:pt idx="4">
                  <c:v>21.76</c:v>
                </c:pt>
                <c:pt idx="5">
                  <c:v>17.190000000000001</c:v>
                </c:pt>
                <c:pt idx="6">
                  <c:v>17.5</c:v>
                </c:pt>
                <c:pt idx="7">
                  <c:v>21.4</c:v>
                </c:pt>
                <c:pt idx="8">
                  <c:v>0</c:v>
                </c:pt>
                <c:pt idx="9">
                  <c:v>15.14</c:v>
                </c:pt>
                <c:pt idx="10">
                  <c:v>13.65</c:v>
                </c:pt>
                <c:pt idx="11">
                  <c:v>29</c:v>
                </c:pt>
                <c:pt idx="12">
                  <c:v>28.25</c:v>
                </c:pt>
                <c:pt idx="13">
                  <c:v>15.71</c:v>
                </c:pt>
                <c:pt idx="14">
                  <c:v>15.84</c:v>
                </c:pt>
                <c:pt idx="15">
                  <c:v>17.43</c:v>
                </c:pt>
                <c:pt idx="16">
                  <c:v>15.21</c:v>
                </c:pt>
                <c:pt idx="17">
                  <c:v>16.16</c:v>
                </c:pt>
                <c:pt idx="18">
                  <c:v>15.82</c:v>
                </c:pt>
                <c:pt idx="19">
                  <c:v>16.260000000000002</c:v>
                </c:pt>
                <c:pt idx="20">
                  <c:v>14.83</c:v>
                </c:pt>
                <c:pt idx="21">
                  <c:v>15.9</c:v>
                </c:pt>
                <c:pt idx="22">
                  <c:v>18.170000000000002</c:v>
                </c:pt>
                <c:pt idx="23">
                  <c:v>16.850000000000001</c:v>
                </c:pt>
                <c:pt idx="24">
                  <c:v>18.170000000000002</c:v>
                </c:pt>
                <c:pt idx="25">
                  <c:v>16.29</c:v>
                </c:pt>
                <c:pt idx="26">
                  <c:v>16.29</c:v>
                </c:pt>
                <c:pt idx="27">
                  <c:v>17.54</c:v>
                </c:pt>
                <c:pt idx="28">
                  <c:v>16.489999999999998</c:v>
                </c:pt>
                <c:pt idx="29">
                  <c:v>16.920000000000002</c:v>
                </c:pt>
                <c:pt idx="30">
                  <c:v>17.52</c:v>
                </c:pt>
                <c:pt idx="31">
                  <c:v>21.03</c:v>
                </c:pt>
                <c:pt idx="32">
                  <c:v>21.53</c:v>
                </c:pt>
                <c:pt idx="33">
                  <c:v>16.75</c:v>
                </c:pt>
                <c:pt idx="34">
                  <c:v>40.43</c:v>
                </c:pt>
                <c:pt idx="35">
                  <c:v>14.87</c:v>
                </c:pt>
                <c:pt idx="36">
                  <c:v>16.39</c:v>
                </c:pt>
                <c:pt idx="37">
                  <c:v>15.65</c:v>
                </c:pt>
                <c:pt idx="38">
                  <c:v>14.72</c:v>
                </c:pt>
                <c:pt idx="39">
                  <c:v>25.94</c:v>
                </c:pt>
                <c:pt idx="40">
                  <c:v>21.1</c:v>
                </c:pt>
                <c:pt idx="41">
                  <c:v>18.54</c:v>
                </c:pt>
                <c:pt idx="42">
                  <c:v>13.59</c:v>
                </c:pt>
                <c:pt idx="43">
                  <c:v>38.229999999999997</c:v>
                </c:pt>
                <c:pt idx="44">
                  <c:v>38.229999999999997</c:v>
                </c:pt>
                <c:pt idx="45">
                  <c:v>21.96</c:v>
                </c:pt>
                <c:pt idx="46">
                  <c:v>43.41</c:v>
                </c:pt>
                <c:pt idx="47">
                  <c:v>26.22</c:v>
                </c:pt>
                <c:pt idx="48">
                  <c:v>22.04</c:v>
                </c:pt>
                <c:pt idx="49">
                  <c:v>32.47</c:v>
                </c:pt>
                <c:pt idx="50">
                  <c:v>31.08</c:v>
                </c:pt>
                <c:pt idx="51">
                  <c:v>15.59</c:v>
                </c:pt>
                <c:pt idx="52">
                  <c:v>21.91</c:v>
                </c:pt>
                <c:pt idx="53">
                  <c:v>20.21</c:v>
                </c:pt>
                <c:pt idx="54">
                  <c:v>21.31</c:v>
                </c:pt>
                <c:pt idx="55">
                  <c:v>16.54</c:v>
                </c:pt>
                <c:pt idx="56">
                  <c:v>15.74</c:v>
                </c:pt>
                <c:pt idx="57">
                  <c:v>27.76</c:v>
                </c:pt>
                <c:pt idx="58">
                  <c:v>20.07</c:v>
                </c:pt>
                <c:pt idx="59">
                  <c:v>22.87</c:v>
                </c:pt>
                <c:pt idx="60">
                  <c:v>16.48</c:v>
                </c:pt>
                <c:pt idx="61">
                  <c:v>19.25</c:v>
                </c:pt>
                <c:pt idx="62">
                  <c:v>14.81</c:v>
                </c:pt>
                <c:pt idx="63">
                  <c:v>53.2</c:v>
                </c:pt>
                <c:pt idx="64">
                  <c:v>21.94</c:v>
                </c:pt>
                <c:pt idx="65">
                  <c:v>16.59</c:v>
                </c:pt>
                <c:pt idx="66">
                  <c:v>37.18</c:v>
                </c:pt>
                <c:pt idx="67">
                  <c:v>32.94</c:v>
                </c:pt>
                <c:pt idx="68">
                  <c:v>15.02</c:v>
                </c:pt>
                <c:pt idx="69">
                  <c:v>15.04</c:v>
                </c:pt>
                <c:pt idx="70">
                  <c:v>19.59</c:v>
                </c:pt>
                <c:pt idx="71">
                  <c:v>20.010000000000002</c:v>
                </c:pt>
                <c:pt idx="72">
                  <c:v>20.58</c:v>
                </c:pt>
                <c:pt idx="73">
                  <c:v>19.95</c:v>
                </c:pt>
                <c:pt idx="74">
                  <c:v>20.84</c:v>
                </c:pt>
                <c:pt idx="75">
                  <c:v>20.99</c:v>
                </c:pt>
                <c:pt idx="76">
                  <c:v>23.24</c:v>
                </c:pt>
                <c:pt idx="77">
                  <c:v>27.33</c:v>
                </c:pt>
                <c:pt idx="78">
                  <c:v>18.64</c:v>
                </c:pt>
                <c:pt idx="79">
                  <c:v>20.9</c:v>
                </c:pt>
                <c:pt idx="80">
                  <c:v>21.63</c:v>
                </c:pt>
                <c:pt idx="81">
                  <c:v>22.93</c:v>
                </c:pt>
                <c:pt idx="82">
                  <c:v>29.17</c:v>
                </c:pt>
                <c:pt idx="83">
                  <c:v>22.53</c:v>
                </c:pt>
                <c:pt idx="84">
                  <c:v>14.74</c:v>
                </c:pt>
                <c:pt idx="85">
                  <c:v>15.5</c:v>
                </c:pt>
                <c:pt idx="86">
                  <c:v>19.04</c:v>
                </c:pt>
                <c:pt idx="87">
                  <c:v>20.57</c:v>
                </c:pt>
                <c:pt idx="88">
                  <c:v>18.07</c:v>
                </c:pt>
                <c:pt idx="89">
                  <c:v>17.86</c:v>
                </c:pt>
                <c:pt idx="90">
                  <c:v>18.04</c:v>
                </c:pt>
                <c:pt idx="91">
                  <c:v>23.53</c:v>
                </c:pt>
                <c:pt idx="92">
                  <c:v>16.940000000000001</c:v>
                </c:pt>
                <c:pt idx="93">
                  <c:v>27.28</c:v>
                </c:pt>
                <c:pt idx="94">
                  <c:v>15.27</c:v>
                </c:pt>
                <c:pt idx="95">
                  <c:v>28.49</c:v>
                </c:pt>
                <c:pt idx="96">
                  <c:v>20.55</c:v>
                </c:pt>
                <c:pt idx="97">
                  <c:v>17.41</c:v>
                </c:pt>
                <c:pt idx="98">
                  <c:v>15.7</c:v>
                </c:pt>
                <c:pt idx="99">
                  <c:v>20.58</c:v>
                </c:pt>
                <c:pt idx="100">
                  <c:v>23.68</c:v>
                </c:pt>
                <c:pt idx="101">
                  <c:v>21.15</c:v>
                </c:pt>
                <c:pt idx="102">
                  <c:v>17.239999999999998</c:v>
                </c:pt>
                <c:pt idx="103">
                  <c:v>14.34</c:v>
                </c:pt>
                <c:pt idx="104">
                  <c:v>20.07</c:v>
                </c:pt>
                <c:pt idx="105">
                  <c:v>15.83</c:v>
                </c:pt>
                <c:pt idx="106">
                  <c:v>20.61</c:v>
                </c:pt>
                <c:pt idx="107">
                  <c:v>21.77</c:v>
                </c:pt>
                <c:pt idx="108">
                  <c:v>20.81</c:v>
                </c:pt>
                <c:pt idx="109">
                  <c:v>19.2</c:v>
                </c:pt>
                <c:pt idx="110">
                  <c:v>17.88</c:v>
                </c:pt>
                <c:pt idx="111">
                  <c:v>19.73</c:v>
                </c:pt>
                <c:pt idx="112">
                  <c:v>19.47</c:v>
                </c:pt>
                <c:pt idx="113">
                  <c:v>15.77</c:v>
                </c:pt>
                <c:pt idx="114">
                  <c:v>17.82</c:v>
                </c:pt>
                <c:pt idx="115">
                  <c:v>16.11</c:v>
                </c:pt>
                <c:pt idx="116">
                  <c:v>16.079999999999998</c:v>
                </c:pt>
                <c:pt idx="117">
                  <c:v>15.7</c:v>
                </c:pt>
                <c:pt idx="118">
                  <c:v>15.2</c:v>
                </c:pt>
                <c:pt idx="119">
                  <c:v>19.809999999999999</c:v>
                </c:pt>
                <c:pt idx="120">
                  <c:v>16.760000000000002</c:v>
                </c:pt>
                <c:pt idx="121">
                  <c:v>15.25</c:v>
                </c:pt>
                <c:pt idx="122">
                  <c:v>16.95</c:v>
                </c:pt>
                <c:pt idx="123">
                  <c:v>17.59</c:v>
                </c:pt>
                <c:pt idx="124">
                  <c:v>19.170000000000002</c:v>
                </c:pt>
                <c:pt idx="125">
                  <c:v>25</c:v>
                </c:pt>
                <c:pt idx="126">
                  <c:v>17.41</c:v>
                </c:pt>
                <c:pt idx="127">
                  <c:v>18.39</c:v>
                </c:pt>
                <c:pt idx="128">
                  <c:v>19.510000000000002</c:v>
                </c:pt>
                <c:pt idx="129">
                  <c:v>18.55</c:v>
                </c:pt>
                <c:pt idx="130">
                  <c:v>22.36</c:v>
                </c:pt>
                <c:pt idx="131">
                  <c:v>0</c:v>
                </c:pt>
                <c:pt idx="132">
                  <c:v>16.649999999999999</c:v>
                </c:pt>
                <c:pt idx="133">
                  <c:v>18.559999999999999</c:v>
                </c:pt>
                <c:pt idx="134">
                  <c:v>52.46</c:v>
                </c:pt>
                <c:pt idx="135">
                  <c:v>16.02</c:v>
                </c:pt>
                <c:pt idx="136">
                  <c:v>18.37</c:v>
                </c:pt>
                <c:pt idx="137">
                  <c:v>19.559999999999999</c:v>
                </c:pt>
                <c:pt idx="138">
                  <c:v>48.96</c:v>
                </c:pt>
                <c:pt idx="139">
                  <c:v>16.09</c:v>
                </c:pt>
                <c:pt idx="140">
                  <c:v>15.28</c:v>
                </c:pt>
                <c:pt idx="141">
                  <c:v>14.66</c:v>
                </c:pt>
                <c:pt idx="142">
                  <c:v>18.170000000000002</c:v>
                </c:pt>
                <c:pt idx="143">
                  <c:v>19.829999999999998</c:v>
                </c:pt>
                <c:pt idx="144">
                  <c:v>19.63</c:v>
                </c:pt>
                <c:pt idx="145">
                  <c:v>24.9</c:v>
                </c:pt>
                <c:pt idx="146">
                  <c:v>17.98</c:v>
                </c:pt>
                <c:pt idx="147">
                  <c:v>17.2</c:v>
                </c:pt>
                <c:pt idx="148">
                  <c:v>15.74</c:v>
                </c:pt>
                <c:pt idx="149">
                  <c:v>17.27</c:v>
                </c:pt>
                <c:pt idx="150">
                  <c:v>15.96</c:v>
                </c:pt>
                <c:pt idx="151">
                  <c:v>17.48</c:v>
                </c:pt>
                <c:pt idx="152">
                  <c:v>41.31</c:v>
                </c:pt>
                <c:pt idx="153">
                  <c:v>34.19</c:v>
                </c:pt>
                <c:pt idx="154">
                  <c:v>15.54</c:v>
                </c:pt>
                <c:pt idx="155">
                  <c:v>20.29</c:v>
                </c:pt>
                <c:pt idx="156">
                  <c:v>14.76</c:v>
                </c:pt>
                <c:pt idx="157">
                  <c:v>16.11</c:v>
                </c:pt>
                <c:pt idx="158">
                  <c:v>17.87</c:v>
                </c:pt>
                <c:pt idx="159">
                  <c:v>15.3</c:v>
                </c:pt>
                <c:pt idx="160">
                  <c:v>14.52</c:v>
                </c:pt>
                <c:pt idx="161">
                  <c:v>15.62</c:v>
                </c:pt>
                <c:pt idx="162">
                  <c:v>15.2</c:v>
                </c:pt>
                <c:pt idx="163">
                  <c:v>15.65</c:v>
                </c:pt>
                <c:pt idx="164">
                  <c:v>16.670000000000002</c:v>
                </c:pt>
                <c:pt idx="165">
                  <c:v>15.83</c:v>
                </c:pt>
                <c:pt idx="166">
                  <c:v>17.16</c:v>
                </c:pt>
                <c:pt idx="167">
                  <c:v>16.489999999999998</c:v>
                </c:pt>
                <c:pt idx="168">
                  <c:v>14.99</c:v>
                </c:pt>
                <c:pt idx="169">
                  <c:v>17</c:v>
                </c:pt>
                <c:pt idx="170">
                  <c:v>16.73</c:v>
                </c:pt>
                <c:pt idx="171">
                  <c:v>16.87</c:v>
                </c:pt>
                <c:pt idx="172">
                  <c:v>15.9</c:v>
                </c:pt>
                <c:pt idx="173">
                  <c:v>75.06</c:v>
                </c:pt>
                <c:pt idx="174">
                  <c:v>14.12</c:v>
                </c:pt>
                <c:pt idx="175">
                  <c:v>17.39</c:v>
                </c:pt>
                <c:pt idx="176">
                  <c:v>17.309999999999999</c:v>
                </c:pt>
                <c:pt idx="177">
                  <c:v>17.04</c:v>
                </c:pt>
                <c:pt idx="178">
                  <c:v>15.98</c:v>
                </c:pt>
                <c:pt idx="179">
                  <c:v>15.05</c:v>
                </c:pt>
                <c:pt idx="180">
                  <c:v>23.02</c:v>
                </c:pt>
                <c:pt idx="181">
                  <c:v>23.28</c:v>
                </c:pt>
                <c:pt idx="182">
                  <c:v>17.84</c:v>
                </c:pt>
                <c:pt idx="183">
                  <c:v>18.28</c:v>
                </c:pt>
                <c:pt idx="184">
                  <c:v>19.649999999999999</c:v>
                </c:pt>
                <c:pt idx="185">
                  <c:v>17.5</c:v>
                </c:pt>
                <c:pt idx="186">
                  <c:v>20.6</c:v>
                </c:pt>
                <c:pt idx="187">
                  <c:v>16.809999999999999</c:v>
                </c:pt>
                <c:pt idx="188">
                  <c:v>21.01</c:v>
                </c:pt>
                <c:pt idx="189">
                  <c:v>20.45</c:v>
                </c:pt>
                <c:pt idx="190">
                  <c:v>15.95</c:v>
                </c:pt>
                <c:pt idx="191">
                  <c:v>15.19</c:v>
                </c:pt>
                <c:pt idx="192">
                  <c:v>15.82</c:v>
                </c:pt>
                <c:pt idx="193">
                  <c:v>16.63</c:v>
                </c:pt>
                <c:pt idx="194">
                  <c:v>15.38</c:v>
                </c:pt>
                <c:pt idx="195">
                  <c:v>16.95</c:v>
                </c:pt>
                <c:pt idx="196">
                  <c:v>16.66</c:v>
                </c:pt>
                <c:pt idx="197">
                  <c:v>16.38</c:v>
                </c:pt>
                <c:pt idx="198">
                  <c:v>20.14</c:v>
                </c:pt>
                <c:pt idx="199">
                  <c:v>17.010000000000002</c:v>
                </c:pt>
                <c:pt idx="200">
                  <c:v>12.38</c:v>
                </c:pt>
                <c:pt idx="201">
                  <c:v>18.149999999999999</c:v>
                </c:pt>
                <c:pt idx="202">
                  <c:v>18.170000000000002</c:v>
                </c:pt>
                <c:pt idx="203">
                  <c:v>17.87</c:v>
                </c:pt>
                <c:pt idx="204">
                  <c:v>16.809999999999999</c:v>
                </c:pt>
                <c:pt idx="205">
                  <c:v>19.54</c:v>
                </c:pt>
                <c:pt idx="206">
                  <c:v>17.48</c:v>
                </c:pt>
                <c:pt idx="207">
                  <c:v>13.86</c:v>
                </c:pt>
                <c:pt idx="208">
                  <c:v>16.27</c:v>
                </c:pt>
                <c:pt idx="209">
                  <c:v>16.27</c:v>
                </c:pt>
                <c:pt idx="210">
                  <c:v>14.32</c:v>
                </c:pt>
                <c:pt idx="211">
                  <c:v>15.3</c:v>
                </c:pt>
                <c:pt idx="212">
                  <c:v>15.3</c:v>
                </c:pt>
                <c:pt idx="213">
                  <c:v>15.32</c:v>
                </c:pt>
                <c:pt idx="214">
                  <c:v>15.84</c:v>
                </c:pt>
                <c:pt idx="215">
                  <c:v>11.59</c:v>
                </c:pt>
                <c:pt idx="216">
                  <c:v>16.29</c:v>
                </c:pt>
                <c:pt idx="217">
                  <c:v>15.9</c:v>
                </c:pt>
                <c:pt idx="218">
                  <c:v>24.98</c:v>
                </c:pt>
                <c:pt idx="219">
                  <c:v>19.12</c:v>
                </c:pt>
                <c:pt idx="220">
                  <c:v>16.59</c:v>
                </c:pt>
                <c:pt idx="221">
                  <c:v>14.89</c:v>
                </c:pt>
                <c:pt idx="222">
                  <c:v>14.99</c:v>
                </c:pt>
                <c:pt idx="223">
                  <c:v>15.11</c:v>
                </c:pt>
                <c:pt idx="224">
                  <c:v>16.57</c:v>
                </c:pt>
                <c:pt idx="225">
                  <c:v>15.62</c:v>
                </c:pt>
                <c:pt idx="226">
                  <c:v>15.67</c:v>
                </c:pt>
                <c:pt idx="227">
                  <c:v>18.97</c:v>
                </c:pt>
                <c:pt idx="228">
                  <c:v>23.35</c:v>
                </c:pt>
                <c:pt idx="229">
                  <c:v>15.77</c:v>
                </c:pt>
                <c:pt idx="230">
                  <c:v>21.59</c:v>
                </c:pt>
                <c:pt idx="231">
                  <c:v>17.37</c:v>
                </c:pt>
                <c:pt idx="232">
                  <c:v>14.22</c:v>
                </c:pt>
                <c:pt idx="233">
                  <c:v>13.49</c:v>
                </c:pt>
                <c:pt idx="234">
                  <c:v>17.579999999999998</c:v>
                </c:pt>
                <c:pt idx="235">
                  <c:v>23.41</c:v>
                </c:pt>
                <c:pt idx="236">
                  <c:v>18.920000000000002</c:v>
                </c:pt>
                <c:pt idx="237">
                  <c:v>15.78</c:v>
                </c:pt>
                <c:pt idx="238">
                  <c:v>24.25</c:v>
                </c:pt>
                <c:pt idx="239">
                  <c:v>18.510000000000002</c:v>
                </c:pt>
                <c:pt idx="240">
                  <c:v>21.35</c:v>
                </c:pt>
                <c:pt idx="241">
                  <c:v>20.71</c:v>
                </c:pt>
                <c:pt idx="242">
                  <c:v>15.13</c:v>
                </c:pt>
                <c:pt idx="243">
                  <c:v>14.96</c:v>
                </c:pt>
                <c:pt idx="244">
                  <c:v>14.64</c:v>
                </c:pt>
                <c:pt idx="245">
                  <c:v>15.22</c:v>
                </c:pt>
                <c:pt idx="246">
                  <c:v>16.62</c:v>
                </c:pt>
                <c:pt idx="247">
                  <c:v>16.61</c:v>
                </c:pt>
                <c:pt idx="248">
                  <c:v>16.22</c:v>
                </c:pt>
                <c:pt idx="249">
                  <c:v>15.72</c:v>
                </c:pt>
                <c:pt idx="250">
                  <c:v>15.72</c:v>
                </c:pt>
                <c:pt idx="251">
                  <c:v>16.23</c:v>
                </c:pt>
                <c:pt idx="252">
                  <c:v>15.94</c:v>
                </c:pt>
                <c:pt idx="253">
                  <c:v>18.89</c:v>
                </c:pt>
                <c:pt idx="254">
                  <c:v>17.09</c:v>
                </c:pt>
                <c:pt idx="255">
                  <c:v>18.03</c:v>
                </c:pt>
                <c:pt idx="256">
                  <c:v>15.35</c:v>
                </c:pt>
                <c:pt idx="257">
                  <c:v>17.940000000000001</c:v>
                </c:pt>
                <c:pt idx="258">
                  <c:v>16.32</c:v>
                </c:pt>
                <c:pt idx="259">
                  <c:v>20.12</c:v>
                </c:pt>
                <c:pt idx="260">
                  <c:v>17.5</c:v>
                </c:pt>
                <c:pt idx="261">
                  <c:v>15.4</c:v>
                </c:pt>
                <c:pt idx="262">
                  <c:v>17.78</c:v>
                </c:pt>
                <c:pt idx="263">
                  <c:v>0</c:v>
                </c:pt>
                <c:pt idx="264">
                  <c:v>11.32</c:v>
                </c:pt>
                <c:pt idx="265">
                  <c:v>17.46</c:v>
                </c:pt>
                <c:pt idx="266">
                  <c:v>13.25</c:v>
                </c:pt>
                <c:pt idx="267">
                  <c:v>17.510000000000002</c:v>
                </c:pt>
                <c:pt idx="268">
                  <c:v>15.33</c:v>
                </c:pt>
                <c:pt idx="269">
                  <c:v>19.739999999999998</c:v>
                </c:pt>
                <c:pt idx="270">
                  <c:v>17.63</c:v>
                </c:pt>
                <c:pt idx="271">
                  <c:v>16.53</c:v>
                </c:pt>
                <c:pt idx="272">
                  <c:v>18.260000000000002</c:v>
                </c:pt>
                <c:pt idx="273">
                  <c:v>16.97</c:v>
                </c:pt>
                <c:pt idx="274">
                  <c:v>30.31</c:v>
                </c:pt>
                <c:pt idx="275">
                  <c:v>16.86</c:v>
                </c:pt>
                <c:pt idx="276">
                  <c:v>17.54</c:v>
                </c:pt>
                <c:pt idx="277">
                  <c:v>16.97</c:v>
                </c:pt>
                <c:pt idx="278">
                  <c:v>16.46</c:v>
                </c:pt>
                <c:pt idx="279">
                  <c:v>14.74</c:v>
                </c:pt>
                <c:pt idx="280">
                  <c:v>0</c:v>
                </c:pt>
                <c:pt idx="281">
                  <c:v>13.44</c:v>
                </c:pt>
                <c:pt idx="282">
                  <c:v>18.12</c:v>
                </c:pt>
                <c:pt idx="283">
                  <c:v>16.510000000000002</c:v>
                </c:pt>
                <c:pt idx="284">
                  <c:v>16.39</c:v>
                </c:pt>
                <c:pt idx="285">
                  <c:v>0</c:v>
                </c:pt>
                <c:pt idx="286">
                  <c:v>16.05</c:v>
                </c:pt>
                <c:pt idx="287">
                  <c:v>24.01</c:v>
                </c:pt>
                <c:pt idx="288">
                  <c:v>20.6</c:v>
                </c:pt>
                <c:pt idx="289">
                  <c:v>15.24</c:v>
                </c:pt>
                <c:pt idx="290">
                  <c:v>17.239999999999998</c:v>
                </c:pt>
                <c:pt idx="291">
                  <c:v>16.11</c:v>
                </c:pt>
                <c:pt idx="292">
                  <c:v>17.45</c:v>
                </c:pt>
                <c:pt idx="293">
                  <c:v>17.440000000000001</c:v>
                </c:pt>
                <c:pt idx="294">
                  <c:v>16.010000000000002</c:v>
                </c:pt>
                <c:pt idx="295">
                  <c:v>18.03</c:v>
                </c:pt>
                <c:pt idx="296">
                  <c:v>16.21</c:v>
                </c:pt>
                <c:pt idx="297">
                  <c:v>18.05</c:v>
                </c:pt>
                <c:pt idx="298">
                  <c:v>19.8</c:v>
                </c:pt>
                <c:pt idx="299">
                  <c:v>19.829999999999998</c:v>
                </c:pt>
                <c:pt idx="300">
                  <c:v>17.37</c:v>
                </c:pt>
                <c:pt idx="301">
                  <c:v>18.47</c:v>
                </c:pt>
                <c:pt idx="302">
                  <c:v>18.79</c:v>
                </c:pt>
                <c:pt idx="303">
                  <c:v>17.260000000000002</c:v>
                </c:pt>
                <c:pt idx="304">
                  <c:v>14.48</c:v>
                </c:pt>
                <c:pt idx="305">
                  <c:v>25.42</c:v>
                </c:pt>
                <c:pt idx="306">
                  <c:v>20.11</c:v>
                </c:pt>
                <c:pt idx="307">
                  <c:v>17</c:v>
                </c:pt>
                <c:pt idx="308">
                  <c:v>20.65</c:v>
                </c:pt>
                <c:pt idx="309">
                  <c:v>17</c:v>
                </c:pt>
                <c:pt idx="310">
                  <c:v>18.559999999999999</c:v>
                </c:pt>
                <c:pt idx="311">
                  <c:v>18.23</c:v>
                </c:pt>
                <c:pt idx="312">
                  <c:v>15.54</c:v>
                </c:pt>
                <c:pt idx="313">
                  <c:v>13</c:v>
                </c:pt>
                <c:pt idx="314">
                  <c:v>19.8</c:v>
                </c:pt>
                <c:pt idx="315">
                  <c:v>16.809999999999999</c:v>
                </c:pt>
                <c:pt idx="316">
                  <c:v>18.79</c:v>
                </c:pt>
                <c:pt idx="317">
                  <c:v>16.420000000000002</c:v>
                </c:pt>
                <c:pt idx="318">
                  <c:v>14.58</c:v>
                </c:pt>
                <c:pt idx="319">
                  <c:v>14.14</c:v>
                </c:pt>
                <c:pt idx="320">
                  <c:v>16.89</c:v>
                </c:pt>
                <c:pt idx="321">
                  <c:v>17.47</c:v>
                </c:pt>
                <c:pt idx="322">
                  <c:v>18.41</c:v>
                </c:pt>
                <c:pt idx="323">
                  <c:v>16.53</c:v>
                </c:pt>
                <c:pt idx="324">
                  <c:v>14.15</c:v>
                </c:pt>
                <c:pt idx="325">
                  <c:v>15.85</c:v>
                </c:pt>
                <c:pt idx="326">
                  <c:v>13.59</c:v>
                </c:pt>
                <c:pt idx="327">
                  <c:v>16.36</c:v>
                </c:pt>
                <c:pt idx="328">
                  <c:v>14.37</c:v>
                </c:pt>
                <c:pt idx="329">
                  <c:v>16.04</c:v>
                </c:pt>
                <c:pt idx="330">
                  <c:v>14.61</c:v>
                </c:pt>
                <c:pt idx="331">
                  <c:v>22.46</c:v>
                </c:pt>
                <c:pt idx="332">
                  <c:v>19.489999999999998</c:v>
                </c:pt>
                <c:pt idx="333">
                  <c:v>20.420000000000002</c:v>
                </c:pt>
                <c:pt idx="334">
                  <c:v>19.75</c:v>
                </c:pt>
                <c:pt idx="335">
                  <c:v>17.57</c:v>
                </c:pt>
                <c:pt idx="336">
                  <c:v>19.989999999999998</c:v>
                </c:pt>
                <c:pt idx="337">
                  <c:v>25.73</c:v>
                </c:pt>
                <c:pt idx="338">
                  <c:v>17.38</c:v>
                </c:pt>
                <c:pt idx="339">
                  <c:v>17.920000000000002</c:v>
                </c:pt>
                <c:pt idx="340">
                  <c:v>17.14</c:v>
                </c:pt>
                <c:pt idx="341">
                  <c:v>17.82</c:v>
                </c:pt>
                <c:pt idx="342">
                  <c:v>16.27</c:v>
                </c:pt>
                <c:pt idx="343">
                  <c:v>74.88</c:v>
                </c:pt>
                <c:pt idx="344">
                  <c:v>16.41</c:v>
                </c:pt>
                <c:pt idx="345">
                  <c:v>15.76</c:v>
                </c:pt>
                <c:pt idx="346">
                  <c:v>14.79</c:v>
                </c:pt>
                <c:pt idx="347">
                  <c:v>14.2</c:v>
                </c:pt>
                <c:pt idx="348">
                  <c:v>23.84</c:v>
                </c:pt>
                <c:pt idx="349">
                  <c:v>25.22</c:v>
                </c:pt>
                <c:pt idx="350">
                  <c:v>23.07</c:v>
                </c:pt>
                <c:pt idx="351">
                  <c:v>16.38</c:v>
                </c:pt>
                <c:pt idx="352">
                  <c:v>23.44</c:v>
                </c:pt>
                <c:pt idx="353">
                  <c:v>24.9</c:v>
                </c:pt>
                <c:pt idx="354">
                  <c:v>23.06</c:v>
                </c:pt>
                <c:pt idx="355">
                  <c:v>17.77</c:v>
                </c:pt>
                <c:pt idx="356">
                  <c:v>22.07</c:v>
                </c:pt>
                <c:pt idx="357">
                  <c:v>19.190000000000001</c:v>
                </c:pt>
                <c:pt idx="358">
                  <c:v>28.06</c:v>
                </c:pt>
                <c:pt idx="359">
                  <c:v>19.97</c:v>
                </c:pt>
                <c:pt idx="360">
                  <c:v>19.399999999999999</c:v>
                </c:pt>
                <c:pt idx="361">
                  <c:v>12.2</c:v>
                </c:pt>
                <c:pt idx="362">
                  <c:v>15.69</c:v>
                </c:pt>
                <c:pt idx="363">
                  <c:v>15.48</c:v>
                </c:pt>
                <c:pt idx="364">
                  <c:v>17.8</c:v>
                </c:pt>
                <c:pt idx="365">
                  <c:v>18.75</c:v>
                </c:pt>
                <c:pt idx="366">
                  <c:v>17.04</c:v>
                </c:pt>
                <c:pt idx="367">
                  <c:v>15.21</c:v>
                </c:pt>
                <c:pt idx="368">
                  <c:v>15.53</c:v>
                </c:pt>
                <c:pt idx="369">
                  <c:v>16.670000000000002</c:v>
                </c:pt>
                <c:pt idx="370">
                  <c:v>11.31</c:v>
                </c:pt>
                <c:pt idx="371">
                  <c:v>15.13</c:v>
                </c:pt>
                <c:pt idx="372">
                  <c:v>16.87</c:v>
                </c:pt>
                <c:pt idx="373">
                  <c:v>16.72</c:v>
                </c:pt>
                <c:pt idx="374">
                  <c:v>20.39</c:v>
                </c:pt>
                <c:pt idx="375">
                  <c:v>21.44</c:v>
                </c:pt>
                <c:pt idx="376">
                  <c:v>18.71</c:v>
                </c:pt>
                <c:pt idx="377">
                  <c:v>14.73</c:v>
                </c:pt>
                <c:pt idx="378">
                  <c:v>15.57</c:v>
                </c:pt>
                <c:pt idx="379">
                  <c:v>17.02</c:v>
                </c:pt>
                <c:pt idx="380">
                  <c:v>17.39</c:v>
                </c:pt>
                <c:pt idx="381">
                  <c:v>17.39</c:v>
                </c:pt>
                <c:pt idx="382">
                  <c:v>16.7</c:v>
                </c:pt>
                <c:pt idx="383">
                  <c:v>17.28</c:v>
                </c:pt>
                <c:pt idx="384">
                  <c:v>18.84</c:v>
                </c:pt>
                <c:pt idx="385">
                  <c:v>18.309999999999999</c:v>
                </c:pt>
                <c:pt idx="386">
                  <c:v>15.43</c:v>
                </c:pt>
                <c:pt idx="387">
                  <c:v>16.84</c:v>
                </c:pt>
                <c:pt idx="388">
                  <c:v>17.84</c:v>
                </c:pt>
                <c:pt idx="389">
                  <c:v>21.65</c:v>
                </c:pt>
                <c:pt idx="390">
                  <c:v>17.79</c:v>
                </c:pt>
                <c:pt idx="391">
                  <c:v>20.65</c:v>
                </c:pt>
                <c:pt idx="392">
                  <c:v>16.489999999999998</c:v>
                </c:pt>
                <c:pt idx="393">
                  <c:v>16.2</c:v>
                </c:pt>
                <c:pt idx="394">
                  <c:v>2.14</c:v>
                </c:pt>
                <c:pt idx="395">
                  <c:v>24.45</c:v>
                </c:pt>
                <c:pt idx="396">
                  <c:v>20.71</c:v>
                </c:pt>
                <c:pt idx="397">
                  <c:v>16.38</c:v>
                </c:pt>
                <c:pt idx="398">
                  <c:v>16.170000000000002</c:v>
                </c:pt>
                <c:pt idx="399">
                  <c:v>18.14</c:v>
                </c:pt>
                <c:pt idx="400">
                  <c:v>15.09</c:v>
                </c:pt>
                <c:pt idx="401">
                  <c:v>34.17</c:v>
                </c:pt>
                <c:pt idx="402">
                  <c:v>15.04</c:v>
                </c:pt>
                <c:pt idx="403">
                  <c:v>20.67</c:v>
                </c:pt>
                <c:pt idx="404">
                  <c:v>14.72</c:v>
                </c:pt>
                <c:pt idx="405">
                  <c:v>14.14</c:v>
                </c:pt>
                <c:pt idx="406">
                  <c:v>21.63</c:v>
                </c:pt>
                <c:pt idx="407">
                  <c:v>16.21</c:v>
                </c:pt>
                <c:pt idx="408">
                  <c:v>22.86</c:v>
                </c:pt>
                <c:pt idx="409">
                  <c:v>21.25</c:v>
                </c:pt>
                <c:pt idx="410">
                  <c:v>22.24</c:v>
                </c:pt>
                <c:pt idx="411">
                  <c:v>23.82</c:v>
                </c:pt>
                <c:pt idx="412">
                  <c:v>18.809999999999999</c:v>
                </c:pt>
                <c:pt idx="413">
                  <c:v>19.63</c:v>
                </c:pt>
                <c:pt idx="414">
                  <c:v>21.97</c:v>
                </c:pt>
                <c:pt idx="415">
                  <c:v>20.73</c:v>
                </c:pt>
                <c:pt idx="416">
                  <c:v>14.44</c:v>
                </c:pt>
                <c:pt idx="417">
                  <c:v>25.23</c:v>
                </c:pt>
                <c:pt idx="418">
                  <c:v>20.6</c:v>
                </c:pt>
                <c:pt idx="419">
                  <c:v>18.63</c:v>
                </c:pt>
                <c:pt idx="420">
                  <c:v>25.32</c:v>
                </c:pt>
                <c:pt idx="421">
                  <c:v>22.51</c:v>
                </c:pt>
                <c:pt idx="422">
                  <c:v>21.44</c:v>
                </c:pt>
                <c:pt idx="423">
                  <c:v>23.04</c:v>
                </c:pt>
                <c:pt idx="424">
                  <c:v>21.43</c:v>
                </c:pt>
                <c:pt idx="425">
                  <c:v>20.58</c:v>
                </c:pt>
                <c:pt idx="426">
                  <c:v>19.760000000000002</c:v>
                </c:pt>
                <c:pt idx="427">
                  <c:v>18.48</c:v>
                </c:pt>
                <c:pt idx="428">
                  <c:v>7.96</c:v>
                </c:pt>
                <c:pt idx="429">
                  <c:v>11.08</c:v>
                </c:pt>
                <c:pt idx="430">
                  <c:v>16.239999999999998</c:v>
                </c:pt>
                <c:pt idx="431">
                  <c:v>12.15</c:v>
                </c:pt>
                <c:pt idx="432">
                  <c:v>17.23</c:v>
                </c:pt>
                <c:pt idx="433">
                  <c:v>13.59</c:v>
                </c:pt>
                <c:pt idx="434">
                  <c:v>94.89</c:v>
                </c:pt>
                <c:pt idx="435">
                  <c:v>30.05</c:v>
                </c:pt>
                <c:pt idx="436">
                  <c:v>21.6</c:v>
                </c:pt>
                <c:pt idx="437">
                  <c:v>18.55</c:v>
                </c:pt>
                <c:pt idx="438">
                  <c:v>19.54</c:v>
                </c:pt>
                <c:pt idx="439">
                  <c:v>18.61</c:v>
                </c:pt>
                <c:pt idx="440">
                  <c:v>19.97</c:v>
                </c:pt>
                <c:pt idx="441">
                  <c:v>16.84</c:v>
                </c:pt>
                <c:pt idx="442">
                  <c:v>19.670000000000002</c:v>
                </c:pt>
                <c:pt idx="443">
                  <c:v>21.35</c:v>
                </c:pt>
                <c:pt idx="444">
                  <c:v>19.11</c:v>
                </c:pt>
                <c:pt idx="445">
                  <c:v>14.36</c:v>
                </c:pt>
                <c:pt idx="446">
                  <c:v>14.38</c:v>
                </c:pt>
                <c:pt idx="447">
                  <c:v>13.62</c:v>
                </c:pt>
                <c:pt idx="448">
                  <c:v>22.35</c:v>
                </c:pt>
                <c:pt idx="449">
                  <c:v>72.78</c:v>
                </c:pt>
                <c:pt idx="450">
                  <c:v>18.309999999999999</c:v>
                </c:pt>
                <c:pt idx="451">
                  <c:v>16.329999999999998</c:v>
                </c:pt>
                <c:pt idx="452">
                  <c:v>22.09</c:v>
                </c:pt>
                <c:pt idx="453">
                  <c:v>16.03</c:v>
                </c:pt>
                <c:pt idx="454">
                  <c:v>17.62</c:v>
                </c:pt>
                <c:pt idx="455">
                  <c:v>14.15</c:v>
                </c:pt>
                <c:pt idx="456">
                  <c:v>19.37</c:v>
                </c:pt>
                <c:pt idx="457">
                  <c:v>20.32</c:v>
                </c:pt>
                <c:pt idx="458">
                  <c:v>20.72</c:v>
                </c:pt>
                <c:pt idx="459">
                  <c:v>20.07</c:v>
                </c:pt>
                <c:pt idx="460">
                  <c:v>18.96</c:v>
                </c:pt>
                <c:pt idx="461">
                  <c:v>18.559999999999999</c:v>
                </c:pt>
                <c:pt idx="462">
                  <c:v>18.23</c:v>
                </c:pt>
                <c:pt idx="463">
                  <c:v>25.49</c:v>
                </c:pt>
                <c:pt idx="464">
                  <c:v>20.6</c:v>
                </c:pt>
                <c:pt idx="465">
                  <c:v>17.760000000000002</c:v>
                </c:pt>
                <c:pt idx="466">
                  <c:v>15.88</c:v>
                </c:pt>
                <c:pt idx="467">
                  <c:v>15.6</c:v>
                </c:pt>
                <c:pt idx="468">
                  <c:v>17.66</c:v>
                </c:pt>
                <c:pt idx="469">
                  <c:v>14.69</c:v>
                </c:pt>
                <c:pt idx="470">
                  <c:v>11.41</c:v>
                </c:pt>
                <c:pt idx="471">
                  <c:v>15.46</c:v>
                </c:pt>
                <c:pt idx="472">
                  <c:v>13.61</c:v>
                </c:pt>
                <c:pt idx="473">
                  <c:v>13.69</c:v>
                </c:pt>
                <c:pt idx="474">
                  <c:v>13.72</c:v>
                </c:pt>
                <c:pt idx="475">
                  <c:v>18.38</c:v>
                </c:pt>
                <c:pt idx="476">
                  <c:v>16.59</c:v>
                </c:pt>
                <c:pt idx="477">
                  <c:v>17.13</c:v>
                </c:pt>
                <c:pt idx="478">
                  <c:v>18.48</c:v>
                </c:pt>
                <c:pt idx="479">
                  <c:v>18.350000000000001</c:v>
                </c:pt>
                <c:pt idx="480">
                  <c:v>16.78</c:v>
                </c:pt>
                <c:pt idx="481">
                  <c:v>16.309999999999999</c:v>
                </c:pt>
                <c:pt idx="482">
                  <c:v>16.7</c:v>
                </c:pt>
                <c:pt idx="483">
                  <c:v>15.9</c:v>
                </c:pt>
                <c:pt idx="484">
                  <c:v>16.43</c:v>
                </c:pt>
                <c:pt idx="485">
                  <c:v>16.489999999999998</c:v>
                </c:pt>
                <c:pt idx="486">
                  <c:v>18.64</c:v>
                </c:pt>
                <c:pt idx="487">
                  <c:v>17.2</c:v>
                </c:pt>
                <c:pt idx="488">
                  <c:v>17.420000000000002</c:v>
                </c:pt>
                <c:pt idx="489">
                  <c:v>19.09</c:v>
                </c:pt>
                <c:pt idx="490">
                  <c:v>20.16</c:v>
                </c:pt>
                <c:pt idx="491">
                  <c:v>10.08</c:v>
                </c:pt>
                <c:pt idx="492">
                  <c:v>16.13</c:v>
                </c:pt>
                <c:pt idx="493">
                  <c:v>16.54</c:v>
                </c:pt>
                <c:pt idx="494">
                  <c:v>16.350000000000001</c:v>
                </c:pt>
                <c:pt idx="495">
                  <c:v>24.25</c:v>
                </c:pt>
                <c:pt idx="496">
                  <c:v>19.63</c:v>
                </c:pt>
                <c:pt idx="497">
                  <c:v>20.21</c:v>
                </c:pt>
                <c:pt idx="498">
                  <c:v>20.55</c:v>
                </c:pt>
                <c:pt idx="499">
                  <c:v>17.079999999999998</c:v>
                </c:pt>
                <c:pt idx="500">
                  <c:v>16.61</c:v>
                </c:pt>
                <c:pt idx="501">
                  <c:v>19.61</c:v>
                </c:pt>
                <c:pt idx="502">
                  <c:v>19.420000000000002</c:v>
                </c:pt>
                <c:pt idx="503">
                  <c:v>21.77</c:v>
                </c:pt>
                <c:pt idx="504">
                  <c:v>16.010000000000002</c:v>
                </c:pt>
                <c:pt idx="505">
                  <c:v>52.74</c:v>
                </c:pt>
                <c:pt idx="506">
                  <c:v>15.79</c:v>
                </c:pt>
                <c:pt idx="507">
                  <c:v>18.37</c:v>
                </c:pt>
                <c:pt idx="508">
                  <c:v>15.85</c:v>
                </c:pt>
                <c:pt idx="509">
                  <c:v>15.5</c:v>
                </c:pt>
                <c:pt idx="510">
                  <c:v>15.72</c:v>
                </c:pt>
                <c:pt idx="511">
                  <c:v>16.170000000000002</c:v>
                </c:pt>
                <c:pt idx="512">
                  <c:v>17.48</c:v>
                </c:pt>
                <c:pt idx="513">
                  <c:v>18.2</c:v>
                </c:pt>
                <c:pt idx="514">
                  <c:v>19.61</c:v>
                </c:pt>
                <c:pt idx="515">
                  <c:v>27.19</c:v>
                </c:pt>
                <c:pt idx="516">
                  <c:v>16.71</c:v>
                </c:pt>
                <c:pt idx="517">
                  <c:v>16.39</c:v>
                </c:pt>
                <c:pt idx="518">
                  <c:v>16.510000000000002</c:v>
                </c:pt>
                <c:pt idx="519">
                  <c:v>15.73</c:v>
                </c:pt>
                <c:pt idx="520">
                  <c:v>17.149999999999999</c:v>
                </c:pt>
                <c:pt idx="521">
                  <c:v>15.76</c:v>
                </c:pt>
                <c:pt idx="522">
                  <c:v>17.73</c:v>
                </c:pt>
                <c:pt idx="523">
                  <c:v>13.69</c:v>
                </c:pt>
                <c:pt idx="524">
                  <c:v>15.94</c:v>
                </c:pt>
                <c:pt idx="525">
                  <c:v>14.94</c:v>
                </c:pt>
                <c:pt idx="526">
                  <c:v>18.2</c:v>
                </c:pt>
                <c:pt idx="527">
                  <c:v>16.12</c:v>
                </c:pt>
                <c:pt idx="528">
                  <c:v>15.91</c:v>
                </c:pt>
                <c:pt idx="529">
                  <c:v>15.91</c:v>
                </c:pt>
                <c:pt idx="530">
                  <c:v>15.88</c:v>
                </c:pt>
                <c:pt idx="531">
                  <c:v>18.07</c:v>
                </c:pt>
                <c:pt idx="532">
                  <c:v>16.29</c:v>
                </c:pt>
                <c:pt idx="533">
                  <c:v>14.79</c:v>
                </c:pt>
                <c:pt idx="534">
                  <c:v>15.5</c:v>
                </c:pt>
                <c:pt idx="535">
                  <c:v>17.54</c:v>
                </c:pt>
                <c:pt idx="536">
                  <c:v>14.97</c:v>
                </c:pt>
                <c:pt idx="537">
                  <c:v>18.63</c:v>
                </c:pt>
                <c:pt idx="538">
                  <c:v>19.41</c:v>
                </c:pt>
                <c:pt idx="539">
                  <c:v>19.489999999999998</c:v>
                </c:pt>
                <c:pt idx="540">
                  <c:v>20.03</c:v>
                </c:pt>
                <c:pt idx="541">
                  <c:v>16.73</c:v>
                </c:pt>
                <c:pt idx="542">
                  <c:v>20.329999999999998</c:v>
                </c:pt>
                <c:pt idx="543">
                  <c:v>18.059999999999999</c:v>
                </c:pt>
                <c:pt idx="544">
                  <c:v>19.05</c:v>
                </c:pt>
                <c:pt idx="545">
                  <c:v>19.07</c:v>
                </c:pt>
                <c:pt idx="546">
                  <c:v>19.38</c:v>
                </c:pt>
                <c:pt idx="547">
                  <c:v>18.829999999999998</c:v>
                </c:pt>
                <c:pt idx="548">
                  <c:v>20.97</c:v>
                </c:pt>
                <c:pt idx="549">
                  <c:v>16.62</c:v>
                </c:pt>
                <c:pt idx="550">
                  <c:v>16.39</c:v>
                </c:pt>
                <c:pt idx="551">
                  <c:v>17.760000000000002</c:v>
                </c:pt>
                <c:pt idx="552">
                  <c:v>16.62</c:v>
                </c:pt>
                <c:pt idx="553">
                  <c:v>19.75</c:v>
                </c:pt>
                <c:pt idx="554">
                  <c:v>25.18</c:v>
                </c:pt>
                <c:pt idx="555">
                  <c:v>17.510000000000002</c:v>
                </c:pt>
                <c:pt idx="556">
                  <c:v>22.54</c:v>
                </c:pt>
                <c:pt idx="557">
                  <c:v>16.75</c:v>
                </c:pt>
                <c:pt idx="558">
                  <c:v>17.66</c:v>
                </c:pt>
                <c:pt idx="559">
                  <c:v>16.14</c:v>
                </c:pt>
                <c:pt idx="560">
                  <c:v>63.36</c:v>
                </c:pt>
                <c:pt idx="561">
                  <c:v>28.65</c:v>
                </c:pt>
                <c:pt idx="562">
                  <c:v>23.91</c:v>
                </c:pt>
                <c:pt idx="563">
                  <c:v>15.52</c:v>
                </c:pt>
                <c:pt idx="564">
                  <c:v>18.82</c:v>
                </c:pt>
                <c:pt idx="565">
                  <c:v>19.940000000000001</c:v>
                </c:pt>
                <c:pt idx="566">
                  <c:v>20.45</c:v>
                </c:pt>
                <c:pt idx="567">
                  <c:v>15.37</c:v>
                </c:pt>
                <c:pt idx="568">
                  <c:v>19.03</c:v>
                </c:pt>
                <c:pt idx="569">
                  <c:v>14.46</c:v>
                </c:pt>
                <c:pt idx="570">
                  <c:v>15.35</c:v>
                </c:pt>
                <c:pt idx="571">
                  <c:v>16.86</c:v>
                </c:pt>
                <c:pt idx="572">
                  <c:v>16.34</c:v>
                </c:pt>
                <c:pt idx="573">
                  <c:v>16.95</c:v>
                </c:pt>
                <c:pt idx="574">
                  <c:v>15.12</c:v>
                </c:pt>
                <c:pt idx="575">
                  <c:v>21.03</c:v>
                </c:pt>
                <c:pt idx="576">
                  <c:v>19.09</c:v>
                </c:pt>
                <c:pt idx="577">
                  <c:v>15.69</c:v>
                </c:pt>
                <c:pt idx="578">
                  <c:v>18.39</c:v>
                </c:pt>
                <c:pt idx="579">
                  <c:v>18.34</c:v>
                </c:pt>
                <c:pt idx="580">
                  <c:v>15.34</c:v>
                </c:pt>
                <c:pt idx="581">
                  <c:v>18.68</c:v>
                </c:pt>
                <c:pt idx="582">
                  <c:v>14.68</c:v>
                </c:pt>
                <c:pt idx="583">
                  <c:v>19.47</c:v>
                </c:pt>
                <c:pt idx="584">
                  <c:v>18.78</c:v>
                </c:pt>
                <c:pt idx="585">
                  <c:v>16.010000000000002</c:v>
                </c:pt>
                <c:pt idx="586">
                  <c:v>18.98</c:v>
                </c:pt>
                <c:pt idx="587">
                  <c:v>15.83</c:v>
                </c:pt>
                <c:pt idx="588">
                  <c:v>16.329999999999998</c:v>
                </c:pt>
                <c:pt idx="589">
                  <c:v>15.86</c:v>
                </c:pt>
                <c:pt idx="590">
                  <c:v>19.989999999999998</c:v>
                </c:pt>
                <c:pt idx="591">
                  <c:v>14.96</c:v>
                </c:pt>
                <c:pt idx="592">
                  <c:v>14.28</c:v>
                </c:pt>
                <c:pt idx="593">
                  <c:v>19.5</c:v>
                </c:pt>
                <c:pt idx="594">
                  <c:v>29.21</c:v>
                </c:pt>
                <c:pt idx="595">
                  <c:v>23.65</c:v>
                </c:pt>
                <c:pt idx="596">
                  <c:v>19.95</c:v>
                </c:pt>
                <c:pt idx="597">
                  <c:v>22.77</c:v>
                </c:pt>
                <c:pt idx="598">
                  <c:v>30.46</c:v>
                </c:pt>
                <c:pt idx="599">
                  <c:v>25.06</c:v>
                </c:pt>
                <c:pt idx="600">
                  <c:v>23.97</c:v>
                </c:pt>
                <c:pt idx="601">
                  <c:v>19.84</c:v>
                </c:pt>
                <c:pt idx="602">
                  <c:v>20.22</c:v>
                </c:pt>
                <c:pt idx="603">
                  <c:v>17.920000000000002</c:v>
                </c:pt>
                <c:pt idx="604">
                  <c:v>21.57</c:v>
                </c:pt>
                <c:pt idx="605">
                  <c:v>18.73</c:v>
                </c:pt>
                <c:pt idx="606">
                  <c:v>17.399999999999999</c:v>
                </c:pt>
                <c:pt idx="607">
                  <c:v>18.239999999999998</c:v>
                </c:pt>
                <c:pt idx="608">
                  <c:v>21.53</c:v>
                </c:pt>
                <c:pt idx="609">
                  <c:v>26.57</c:v>
                </c:pt>
                <c:pt idx="610">
                  <c:v>26.66</c:v>
                </c:pt>
                <c:pt idx="611">
                  <c:v>39.409999999999997</c:v>
                </c:pt>
                <c:pt idx="612">
                  <c:v>24.21</c:v>
                </c:pt>
                <c:pt idx="613">
                  <c:v>15.52</c:v>
                </c:pt>
                <c:pt idx="614">
                  <c:v>17.3</c:v>
                </c:pt>
                <c:pt idx="615">
                  <c:v>16.8</c:v>
                </c:pt>
                <c:pt idx="616">
                  <c:v>17.2</c:v>
                </c:pt>
                <c:pt idx="617">
                  <c:v>17.04</c:v>
                </c:pt>
                <c:pt idx="618">
                  <c:v>16.579999999999998</c:v>
                </c:pt>
                <c:pt idx="619">
                  <c:v>15.79</c:v>
                </c:pt>
                <c:pt idx="620">
                  <c:v>16.88</c:v>
                </c:pt>
                <c:pt idx="621">
                  <c:v>16.989999999999998</c:v>
                </c:pt>
                <c:pt idx="622">
                  <c:v>21.94</c:v>
                </c:pt>
                <c:pt idx="623">
                  <c:v>15.16</c:v>
                </c:pt>
                <c:pt idx="624">
                  <c:v>23.95</c:v>
                </c:pt>
                <c:pt idx="625">
                  <c:v>17.420000000000002</c:v>
                </c:pt>
                <c:pt idx="626">
                  <c:v>17.14</c:v>
                </c:pt>
                <c:pt idx="627">
                  <c:v>17.14</c:v>
                </c:pt>
                <c:pt idx="628">
                  <c:v>16.920000000000002</c:v>
                </c:pt>
                <c:pt idx="629">
                  <c:v>19.5</c:v>
                </c:pt>
                <c:pt idx="630">
                  <c:v>17.97</c:v>
                </c:pt>
                <c:pt idx="631">
                  <c:v>20.07</c:v>
                </c:pt>
                <c:pt idx="632">
                  <c:v>16.899999999999999</c:v>
                </c:pt>
                <c:pt idx="633">
                  <c:v>17.52</c:v>
                </c:pt>
                <c:pt idx="634">
                  <c:v>18.89</c:v>
                </c:pt>
                <c:pt idx="635">
                  <c:v>14.96</c:v>
                </c:pt>
                <c:pt idx="636">
                  <c:v>17.78</c:v>
                </c:pt>
                <c:pt idx="637">
                  <c:v>16.399999999999999</c:v>
                </c:pt>
                <c:pt idx="638">
                  <c:v>15.1</c:v>
                </c:pt>
                <c:pt idx="639">
                  <c:v>17.760000000000002</c:v>
                </c:pt>
                <c:pt idx="640">
                  <c:v>13.95</c:v>
                </c:pt>
                <c:pt idx="641">
                  <c:v>17.84</c:v>
                </c:pt>
                <c:pt idx="642">
                  <c:v>16.8</c:v>
                </c:pt>
                <c:pt idx="643">
                  <c:v>14.4</c:v>
                </c:pt>
                <c:pt idx="644">
                  <c:v>16.170000000000002</c:v>
                </c:pt>
                <c:pt idx="645">
                  <c:v>15.87</c:v>
                </c:pt>
                <c:pt idx="646">
                  <c:v>15.48</c:v>
                </c:pt>
                <c:pt idx="647">
                  <c:v>16.920000000000002</c:v>
                </c:pt>
                <c:pt idx="648">
                  <c:v>20.84</c:v>
                </c:pt>
                <c:pt idx="649">
                  <c:v>15.76</c:v>
                </c:pt>
                <c:pt idx="650">
                  <c:v>19.12</c:v>
                </c:pt>
                <c:pt idx="651">
                  <c:v>22.49</c:v>
                </c:pt>
                <c:pt idx="652">
                  <c:v>16.149999999999999</c:v>
                </c:pt>
                <c:pt idx="653">
                  <c:v>23.09</c:v>
                </c:pt>
                <c:pt idx="654">
                  <c:v>21.31</c:v>
                </c:pt>
                <c:pt idx="655">
                  <c:v>21.26</c:v>
                </c:pt>
                <c:pt idx="656">
                  <c:v>18.37</c:v>
                </c:pt>
                <c:pt idx="657">
                  <c:v>17.440000000000001</c:v>
                </c:pt>
                <c:pt idx="658">
                  <c:v>17.5</c:v>
                </c:pt>
                <c:pt idx="659">
                  <c:v>16.850000000000001</c:v>
                </c:pt>
                <c:pt idx="660">
                  <c:v>16.78</c:v>
                </c:pt>
                <c:pt idx="661">
                  <c:v>16.27</c:v>
                </c:pt>
                <c:pt idx="662">
                  <c:v>22.39</c:v>
                </c:pt>
                <c:pt idx="663">
                  <c:v>15.9</c:v>
                </c:pt>
                <c:pt idx="664">
                  <c:v>15.79</c:v>
                </c:pt>
                <c:pt idx="665">
                  <c:v>15.31</c:v>
                </c:pt>
                <c:pt idx="666">
                  <c:v>16.68</c:v>
                </c:pt>
                <c:pt idx="667">
                  <c:v>14.2</c:v>
                </c:pt>
                <c:pt idx="668">
                  <c:v>14.3</c:v>
                </c:pt>
                <c:pt idx="669">
                  <c:v>15.6</c:v>
                </c:pt>
                <c:pt idx="670">
                  <c:v>27.55</c:v>
                </c:pt>
                <c:pt idx="671">
                  <c:v>15.42</c:v>
                </c:pt>
                <c:pt idx="672">
                  <c:v>25.86</c:v>
                </c:pt>
                <c:pt idx="673">
                  <c:v>18.68</c:v>
                </c:pt>
                <c:pt idx="674">
                  <c:v>21.02</c:v>
                </c:pt>
                <c:pt idx="675">
                  <c:v>19.73</c:v>
                </c:pt>
                <c:pt idx="676">
                  <c:v>17.149999999999999</c:v>
                </c:pt>
                <c:pt idx="677">
                  <c:v>15.36</c:v>
                </c:pt>
                <c:pt idx="678">
                  <c:v>16.079999999999998</c:v>
                </c:pt>
                <c:pt idx="679">
                  <c:v>16.11</c:v>
                </c:pt>
                <c:pt idx="680">
                  <c:v>17.309999999999999</c:v>
                </c:pt>
                <c:pt idx="681">
                  <c:v>17.54</c:v>
                </c:pt>
                <c:pt idx="682">
                  <c:v>16.41</c:v>
                </c:pt>
                <c:pt idx="683">
                  <c:v>17.63</c:v>
                </c:pt>
                <c:pt idx="684">
                  <c:v>14.21</c:v>
                </c:pt>
                <c:pt idx="685">
                  <c:v>17.73</c:v>
                </c:pt>
                <c:pt idx="686">
                  <c:v>19.61</c:v>
                </c:pt>
                <c:pt idx="687">
                  <c:v>32.97</c:v>
                </c:pt>
                <c:pt idx="688">
                  <c:v>16.63</c:v>
                </c:pt>
                <c:pt idx="689">
                  <c:v>17.38</c:v>
                </c:pt>
                <c:pt idx="690">
                  <c:v>15.89</c:v>
                </c:pt>
                <c:pt idx="691">
                  <c:v>17.21</c:v>
                </c:pt>
                <c:pt idx="692">
                  <c:v>17.54</c:v>
                </c:pt>
                <c:pt idx="693">
                  <c:v>17.87</c:v>
                </c:pt>
                <c:pt idx="694">
                  <c:v>18.420000000000002</c:v>
                </c:pt>
                <c:pt idx="695">
                  <c:v>0</c:v>
                </c:pt>
                <c:pt idx="696">
                  <c:v>48.98</c:v>
                </c:pt>
                <c:pt idx="697">
                  <c:v>23.7</c:v>
                </c:pt>
                <c:pt idx="698">
                  <c:v>20.04</c:v>
                </c:pt>
                <c:pt idx="699">
                  <c:v>22.24</c:v>
                </c:pt>
                <c:pt idx="700">
                  <c:v>16.100000000000001</c:v>
                </c:pt>
                <c:pt idx="701">
                  <c:v>21.77</c:v>
                </c:pt>
                <c:pt idx="702">
                  <c:v>88.79</c:v>
                </c:pt>
                <c:pt idx="703">
                  <c:v>24.19</c:v>
                </c:pt>
                <c:pt idx="704">
                  <c:v>16.57</c:v>
                </c:pt>
                <c:pt idx="705">
                  <c:v>15.81</c:v>
                </c:pt>
                <c:pt idx="706">
                  <c:v>15.25</c:v>
                </c:pt>
                <c:pt idx="707">
                  <c:v>16.91</c:v>
                </c:pt>
                <c:pt idx="708">
                  <c:v>16.53</c:v>
                </c:pt>
                <c:pt idx="709">
                  <c:v>15.68</c:v>
                </c:pt>
                <c:pt idx="710">
                  <c:v>19.61</c:v>
                </c:pt>
                <c:pt idx="711">
                  <c:v>20.76</c:v>
                </c:pt>
                <c:pt idx="712">
                  <c:v>15.42</c:v>
                </c:pt>
                <c:pt idx="713">
                  <c:v>16.489999999999998</c:v>
                </c:pt>
                <c:pt idx="714">
                  <c:v>14.91</c:v>
                </c:pt>
                <c:pt idx="715">
                  <c:v>16.02</c:v>
                </c:pt>
                <c:pt idx="716">
                  <c:v>14.99</c:v>
                </c:pt>
                <c:pt idx="717">
                  <c:v>13.01</c:v>
                </c:pt>
                <c:pt idx="718">
                  <c:v>16.36</c:v>
                </c:pt>
                <c:pt idx="719">
                  <c:v>16.170000000000002</c:v>
                </c:pt>
                <c:pt idx="720">
                  <c:v>15.81</c:v>
                </c:pt>
                <c:pt idx="721">
                  <c:v>16.38</c:v>
                </c:pt>
                <c:pt idx="722">
                  <c:v>14.64</c:v>
                </c:pt>
                <c:pt idx="723">
                  <c:v>24.55</c:v>
                </c:pt>
                <c:pt idx="724">
                  <c:v>46.98</c:v>
                </c:pt>
                <c:pt idx="725">
                  <c:v>19.440000000000001</c:v>
                </c:pt>
                <c:pt idx="726">
                  <c:v>17.64</c:v>
                </c:pt>
                <c:pt idx="727">
                  <c:v>19.010000000000002</c:v>
                </c:pt>
                <c:pt idx="728">
                  <c:v>17.18</c:v>
                </c:pt>
                <c:pt idx="729">
                  <c:v>18.47</c:v>
                </c:pt>
                <c:pt idx="730">
                  <c:v>14.2</c:v>
                </c:pt>
                <c:pt idx="731">
                  <c:v>15</c:v>
                </c:pt>
                <c:pt idx="732">
                  <c:v>15.6</c:v>
                </c:pt>
                <c:pt idx="733">
                  <c:v>18.329999999999998</c:v>
                </c:pt>
                <c:pt idx="734">
                  <c:v>17.399999999999999</c:v>
                </c:pt>
                <c:pt idx="735">
                  <c:v>15.65</c:v>
                </c:pt>
                <c:pt idx="736">
                  <c:v>16.850000000000001</c:v>
                </c:pt>
                <c:pt idx="737">
                  <c:v>21.56</c:v>
                </c:pt>
                <c:pt idx="738">
                  <c:v>17.3</c:v>
                </c:pt>
                <c:pt idx="739">
                  <c:v>19.22</c:v>
                </c:pt>
                <c:pt idx="740">
                  <c:v>12.42</c:v>
                </c:pt>
                <c:pt idx="741">
                  <c:v>15.79</c:v>
                </c:pt>
                <c:pt idx="742">
                  <c:v>15.9</c:v>
                </c:pt>
                <c:pt idx="743">
                  <c:v>14.98</c:v>
                </c:pt>
                <c:pt idx="744">
                  <c:v>15.64</c:v>
                </c:pt>
                <c:pt idx="745">
                  <c:v>17.260000000000002</c:v>
                </c:pt>
                <c:pt idx="746">
                  <c:v>15.5</c:v>
                </c:pt>
                <c:pt idx="747">
                  <c:v>19.73</c:v>
                </c:pt>
                <c:pt idx="748">
                  <c:v>19.73</c:v>
                </c:pt>
                <c:pt idx="749">
                  <c:v>14.76</c:v>
                </c:pt>
                <c:pt idx="750">
                  <c:v>14.6</c:v>
                </c:pt>
                <c:pt idx="751">
                  <c:v>16.47</c:v>
                </c:pt>
                <c:pt idx="752">
                  <c:v>15.67</c:v>
                </c:pt>
                <c:pt idx="753">
                  <c:v>16.899999999999999</c:v>
                </c:pt>
                <c:pt idx="754">
                  <c:v>16.05</c:v>
                </c:pt>
                <c:pt idx="755">
                  <c:v>16.29</c:v>
                </c:pt>
                <c:pt idx="756">
                  <c:v>15.39</c:v>
                </c:pt>
                <c:pt idx="757">
                  <c:v>16.899999999999999</c:v>
                </c:pt>
                <c:pt idx="758">
                  <c:v>17.28</c:v>
                </c:pt>
                <c:pt idx="759">
                  <c:v>16.86</c:v>
                </c:pt>
                <c:pt idx="760">
                  <c:v>17.21</c:v>
                </c:pt>
                <c:pt idx="761">
                  <c:v>17.21</c:v>
                </c:pt>
                <c:pt idx="762">
                  <c:v>17.37</c:v>
                </c:pt>
                <c:pt idx="763">
                  <c:v>0</c:v>
                </c:pt>
                <c:pt idx="764">
                  <c:v>34.130000000000003</c:v>
                </c:pt>
                <c:pt idx="765">
                  <c:v>25.53</c:v>
                </c:pt>
                <c:pt idx="766">
                  <c:v>48.77</c:v>
                </c:pt>
                <c:pt idx="767">
                  <c:v>21.75</c:v>
                </c:pt>
                <c:pt idx="768">
                  <c:v>25.35</c:v>
                </c:pt>
                <c:pt idx="769">
                  <c:v>15.57</c:v>
                </c:pt>
                <c:pt idx="770">
                  <c:v>17.46</c:v>
                </c:pt>
                <c:pt idx="771">
                  <c:v>15.25</c:v>
                </c:pt>
                <c:pt idx="772">
                  <c:v>15.46</c:v>
                </c:pt>
                <c:pt idx="773">
                  <c:v>16.8</c:v>
                </c:pt>
                <c:pt idx="774">
                  <c:v>15.01</c:v>
                </c:pt>
                <c:pt idx="775">
                  <c:v>16.079999999999998</c:v>
                </c:pt>
                <c:pt idx="776">
                  <c:v>17.75</c:v>
                </c:pt>
                <c:pt idx="777">
                  <c:v>13.16</c:v>
                </c:pt>
                <c:pt idx="778">
                  <c:v>17.84</c:v>
                </c:pt>
                <c:pt idx="779">
                  <c:v>14.44</c:v>
                </c:pt>
                <c:pt idx="780">
                  <c:v>19.46</c:v>
                </c:pt>
                <c:pt idx="781">
                  <c:v>14.74</c:v>
                </c:pt>
                <c:pt idx="782">
                  <c:v>17.02</c:v>
                </c:pt>
                <c:pt idx="783">
                  <c:v>16.190000000000001</c:v>
                </c:pt>
                <c:pt idx="784">
                  <c:v>17.559999999999999</c:v>
                </c:pt>
                <c:pt idx="785">
                  <c:v>15.42</c:v>
                </c:pt>
                <c:pt idx="786">
                  <c:v>33.58</c:v>
                </c:pt>
                <c:pt idx="787">
                  <c:v>26.87</c:v>
                </c:pt>
                <c:pt idx="788">
                  <c:v>26.93</c:v>
                </c:pt>
                <c:pt idx="789">
                  <c:v>21.76</c:v>
                </c:pt>
                <c:pt idx="790">
                  <c:v>17.21</c:v>
                </c:pt>
                <c:pt idx="791">
                  <c:v>16.89</c:v>
                </c:pt>
                <c:pt idx="792">
                  <c:v>17.010000000000002</c:v>
                </c:pt>
                <c:pt idx="793">
                  <c:v>17.89</c:v>
                </c:pt>
                <c:pt idx="794">
                  <c:v>15.84</c:v>
                </c:pt>
                <c:pt idx="795">
                  <c:v>16.399999999999999</c:v>
                </c:pt>
                <c:pt idx="796">
                  <c:v>17.61</c:v>
                </c:pt>
                <c:pt idx="797">
                  <c:v>17.52</c:v>
                </c:pt>
                <c:pt idx="798">
                  <c:v>16.309999999999999</c:v>
                </c:pt>
                <c:pt idx="799">
                  <c:v>21.38</c:v>
                </c:pt>
                <c:pt idx="800">
                  <c:v>19.739999999999998</c:v>
                </c:pt>
                <c:pt idx="801">
                  <c:v>15.79</c:v>
                </c:pt>
                <c:pt idx="802">
                  <c:v>17.02</c:v>
                </c:pt>
                <c:pt idx="803">
                  <c:v>17.36</c:v>
                </c:pt>
                <c:pt idx="804">
                  <c:v>18.02</c:v>
                </c:pt>
                <c:pt idx="805">
                  <c:v>16.739999999999998</c:v>
                </c:pt>
                <c:pt idx="806">
                  <c:v>20.23</c:v>
                </c:pt>
                <c:pt idx="807">
                  <c:v>17.68</c:v>
                </c:pt>
                <c:pt idx="808">
                  <c:v>18.07</c:v>
                </c:pt>
                <c:pt idx="809">
                  <c:v>17.34</c:v>
                </c:pt>
                <c:pt idx="810">
                  <c:v>15.92</c:v>
                </c:pt>
                <c:pt idx="811">
                  <c:v>15.39</c:v>
                </c:pt>
                <c:pt idx="812">
                  <c:v>15.53</c:v>
                </c:pt>
                <c:pt idx="813">
                  <c:v>13.9</c:v>
                </c:pt>
                <c:pt idx="814">
                  <c:v>16.489999999999998</c:v>
                </c:pt>
                <c:pt idx="815">
                  <c:v>21.6</c:v>
                </c:pt>
                <c:pt idx="816">
                  <c:v>20.71</c:v>
                </c:pt>
                <c:pt idx="817">
                  <c:v>20.18</c:v>
                </c:pt>
                <c:pt idx="818">
                  <c:v>16.96</c:v>
                </c:pt>
                <c:pt idx="819">
                  <c:v>17.420000000000002</c:v>
                </c:pt>
                <c:pt idx="820">
                  <c:v>19.190000000000001</c:v>
                </c:pt>
                <c:pt idx="821">
                  <c:v>18.579999999999998</c:v>
                </c:pt>
                <c:pt idx="822">
                  <c:v>21.18</c:v>
                </c:pt>
                <c:pt idx="823">
                  <c:v>19.420000000000002</c:v>
                </c:pt>
                <c:pt idx="824">
                  <c:v>18</c:v>
                </c:pt>
                <c:pt idx="825">
                  <c:v>16.95</c:v>
                </c:pt>
                <c:pt idx="826">
                  <c:v>21.5</c:v>
                </c:pt>
                <c:pt idx="827">
                  <c:v>14.83</c:v>
                </c:pt>
                <c:pt idx="828">
                  <c:v>15.15</c:v>
                </c:pt>
                <c:pt idx="829">
                  <c:v>19.12</c:v>
                </c:pt>
                <c:pt idx="830">
                  <c:v>16.420000000000002</c:v>
                </c:pt>
                <c:pt idx="831">
                  <c:v>16.12</c:v>
                </c:pt>
                <c:pt idx="832">
                  <c:v>16.420000000000002</c:v>
                </c:pt>
                <c:pt idx="833">
                  <c:v>18.66</c:v>
                </c:pt>
                <c:pt idx="834">
                  <c:v>16.02</c:v>
                </c:pt>
                <c:pt idx="835">
                  <c:v>15.78</c:v>
                </c:pt>
                <c:pt idx="836">
                  <c:v>15.85</c:v>
                </c:pt>
                <c:pt idx="837">
                  <c:v>15.1</c:v>
                </c:pt>
                <c:pt idx="838">
                  <c:v>18.78</c:v>
                </c:pt>
                <c:pt idx="839">
                  <c:v>16.420000000000002</c:v>
                </c:pt>
                <c:pt idx="840">
                  <c:v>15.74</c:v>
                </c:pt>
                <c:pt idx="841">
                  <c:v>69.92</c:v>
                </c:pt>
                <c:pt idx="842">
                  <c:v>16.28</c:v>
                </c:pt>
                <c:pt idx="843">
                  <c:v>17.309999999999999</c:v>
                </c:pt>
                <c:pt idx="844">
                  <c:v>14.93</c:v>
                </c:pt>
                <c:pt idx="845">
                  <c:v>23.75</c:v>
                </c:pt>
                <c:pt idx="846">
                  <c:v>26.02</c:v>
                </c:pt>
                <c:pt idx="847">
                  <c:v>16.18</c:v>
                </c:pt>
                <c:pt idx="848">
                  <c:v>21.34</c:v>
                </c:pt>
                <c:pt idx="849">
                  <c:v>39.770000000000003</c:v>
                </c:pt>
                <c:pt idx="850">
                  <c:v>34.56</c:v>
                </c:pt>
                <c:pt idx="851">
                  <c:v>16.2</c:v>
                </c:pt>
                <c:pt idx="852">
                  <c:v>16.350000000000001</c:v>
                </c:pt>
                <c:pt idx="853">
                  <c:v>18.04</c:v>
                </c:pt>
                <c:pt idx="854">
                  <c:v>17.57</c:v>
                </c:pt>
                <c:pt idx="855">
                  <c:v>16.3</c:v>
                </c:pt>
                <c:pt idx="856">
                  <c:v>15.65</c:v>
                </c:pt>
                <c:pt idx="857">
                  <c:v>14.93</c:v>
                </c:pt>
                <c:pt idx="858">
                  <c:v>10.78</c:v>
                </c:pt>
                <c:pt idx="859">
                  <c:v>18.010000000000002</c:v>
                </c:pt>
                <c:pt idx="860">
                  <c:v>14.17</c:v>
                </c:pt>
                <c:pt idx="861">
                  <c:v>15.16</c:v>
                </c:pt>
                <c:pt idx="862">
                  <c:v>13.3</c:v>
                </c:pt>
                <c:pt idx="863">
                  <c:v>14.74</c:v>
                </c:pt>
                <c:pt idx="864">
                  <c:v>14.75</c:v>
                </c:pt>
                <c:pt idx="865">
                  <c:v>13.49</c:v>
                </c:pt>
                <c:pt idx="866">
                  <c:v>15.37</c:v>
                </c:pt>
                <c:pt idx="867">
                  <c:v>15.24</c:v>
                </c:pt>
                <c:pt idx="868">
                  <c:v>21.17</c:v>
                </c:pt>
                <c:pt idx="869">
                  <c:v>20.68</c:v>
                </c:pt>
                <c:pt idx="870">
                  <c:v>17.29</c:v>
                </c:pt>
                <c:pt idx="871">
                  <c:v>21.87</c:v>
                </c:pt>
                <c:pt idx="872">
                  <c:v>20.93</c:v>
                </c:pt>
                <c:pt idx="873">
                  <c:v>15.77</c:v>
                </c:pt>
                <c:pt idx="874">
                  <c:v>15.74</c:v>
                </c:pt>
                <c:pt idx="875">
                  <c:v>15.13</c:v>
                </c:pt>
                <c:pt idx="876">
                  <c:v>15.12</c:v>
                </c:pt>
                <c:pt idx="877">
                  <c:v>15.66</c:v>
                </c:pt>
                <c:pt idx="878">
                  <c:v>16.8</c:v>
                </c:pt>
                <c:pt idx="879">
                  <c:v>17.12</c:v>
                </c:pt>
                <c:pt idx="880">
                  <c:v>14.32</c:v>
                </c:pt>
                <c:pt idx="881">
                  <c:v>15.62</c:v>
                </c:pt>
                <c:pt idx="882">
                  <c:v>18.68</c:v>
                </c:pt>
                <c:pt idx="883">
                  <c:v>19.38</c:v>
                </c:pt>
                <c:pt idx="884">
                  <c:v>17.96</c:v>
                </c:pt>
                <c:pt idx="885">
                  <c:v>16.170000000000002</c:v>
                </c:pt>
                <c:pt idx="886">
                  <c:v>17.64</c:v>
                </c:pt>
                <c:pt idx="887">
                  <c:v>23.85</c:v>
                </c:pt>
                <c:pt idx="888">
                  <c:v>21.39</c:v>
                </c:pt>
                <c:pt idx="889">
                  <c:v>16.739999999999998</c:v>
                </c:pt>
                <c:pt idx="890">
                  <c:v>17.36</c:v>
                </c:pt>
                <c:pt idx="891">
                  <c:v>14.64</c:v>
                </c:pt>
                <c:pt idx="892">
                  <c:v>0</c:v>
                </c:pt>
                <c:pt idx="893">
                  <c:v>14.54</c:v>
                </c:pt>
                <c:pt idx="894">
                  <c:v>14.16</c:v>
                </c:pt>
                <c:pt idx="895">
                  <c:v>16.670000000000002</c:v>
                </c:pt>
                <c:pt idx="896">
                  <c:v>18.170000000000002</c:v>
                </c:pt>
                <c:pt idx="897">
                  <c:v>16.02</c:v>
                </c:pt>
                <c:pt idx="898">
                  <c:v>18.02</c:v>
                </c:pt>
                <c:pt idx="899">
                  <c:v>17.260000000000002</c:v>
                </c:pt>
                <c:pt idx="900">
                  <c:v>18.399999999999999</c:v>
                </c:pt>
                <c:pt idx="901">
                  <c:v>13.36</c:v>
                </c:pt>
                <c:pt idx="902">
                  <c:v>16.59</c:v>
                </c:pt>
                <c:pt idx="903">
                  <c:v>15.72</c:v>
                </c:pt>
                <c:pt idx="904">
                  <c:v>14.76</c:v>
                </c:pt>
                <c:pt idx="905">
                  <c:v>18.34</c:v>
                </c:pt>
                <c:pt idx="906">
                  <c:v>31.84</c:v>
                </c:pt>
                <c:pt idx="907">
                  <c:v>17.03</c:v>
                </c:pt>
                <c:pt idx="908">
                  <c:v>33</c:v>
                </c:pt>
                <c:pt idx="909">
                  <c:v>18.73</c:v>
                </c:pt>
                <c:pt idx="910">
                  <c:v>15.9</c:v>
                </c:pt>
                <c:pt idx="911">
                  <c:v>16.12</c:v>
                </c:pt>
                <c:pt idx="912">
                  <c:v>12.56</c:v>
                </c:pt>
                <c:pt idx="913">
                  <c:v>18.239999999999998</c:v>
                </c:pt>
                <c:pt idx="914">
                  <c:v>15.77</c:v>
                </c:pt>
                <c:pt idx="915">
                  <c:v>15.53</c:v>
                </c:pt>
                <c:pt idx="916">
                  <c:v>16.88</c:v>
                </c:pt>
                <c:pt idx="917">
                  <c:v>16.559999999999999</c:v>
                </c:pt>
                <c:pt idx="918">
                  <c:v>16.190000000000001</c:v>
                </c:pt>
                <c:pt idx="919">
                  <c:v>13.64</c:v>
                </c:pt>
                <c:pt idx="920">
                  <c:v>17.149999999999999</c:v>
                </c:pt>
                <c:pt idx="921">
                  <c:v>18.78</c:v>
                </c:pt>
                <c:pt idx="922">
                  <c:v>13.94</c:v>
                </c:pt>
                <c:pt idx="923">
                  <c:v>17.100000000000001</c:v>
                </c:pt>
                <c:pt idx="924">
                  <c:v>20.59</c:v>
                </c:pt>
                <c:pt idx="925">
                  <c:v>15.29</c:v>
                </c:pt>
                <c:pt idx="926">
                  <c:v>13.46</c:v>
                </c:pt>
                <c:pt idx="927">
                  <c:v>14.92</c:v>
                </c:pt>
                <c:pt idx="928">
                  <c:v>15.67</c:v>
                </c:pt>
                <c:pt idx="929">
                  <c:v>16.64</c:v>
                </c:pt>
                <c:pt idx="930">
                  <c:v>16.45</c:v>
                </c:pt>
                <c:pt idx="931">
                  <c:v>17.670000000000002</c:v>
                </c:pt>
                <c:pt idx="932">
                  <c:v>17.059999999999999</c:v>
                </c:pt>
                <c:pt idx="933">
                  <c:v>17.23</c:v>
                </c:pt>
                <c:pt idx="934">
                  <c:v>17.09</c:v>
                </c:pt>
                <c:pt idx="935">
                  <c:v>15.31</c:v>
                </c:pt>
                <c:pt idx="936">
                  <c:v>19.59</c:v>
                </c:pt>
                <c:pt idx="937">
                  <c:v>14.62</c:v>
                </c:pt>
                <c:pt idx="938">
                  <c:v>22.78</c:v>
                </c:pt>
                <c:pt idx="939">
                  <c:v>0</c:v>
                </c:pt>
                <c:pt idx="940">
                  <c:v>15.49</c:v>
                </c:pt>
                <c:pt idx="941">
                  <c:v>16.5</c:v>
                </c:pt>
                <c:pt idx="942">
                  <c:v>0</c:v>
                </c:pt>
                <c:pt idx="943">
                  <c:v>20.12</c:v>
                </c:pt>
                <c:pt idx="944">
                  <c:v>17.04</c:v>
                </c:pt>
                <c:pt idx="945">
                  <c:v>28.05</c:v>
                </c:pt>
                <c:pt idx="946">
                  <c:v>17.7</c:v>
                </c:pt>
                <c:pt idx="947">
                  <c:v>17.690000000000001</c:v>
                </c:pt>
                <c:pt idx="948">
                  <c:v>16.8</c:v>
                </c:pt>
                <c:pt idx="949">
                  <c:v>18.670000000000002</c:v>
                </c:pt>
                <c:pt idx="950">
                  <c:v>18.61</c:v>
                </c:pt>
                <c:pt idx="951">
                  <c:v>17.399999999999999</c:v>
                </c:pt>
                <c:pt idx="952">
                  <c:v>18.510000000000002</c:v>
                </c:pt>
                <c:pt idx="953">
                  <c:v>19.37</c:v>
                </c:pt>
                <c:pt idx="954">
                  <c:v>20.86</c:v>
                </c:pt>
                <c:pt idx="955">
                  <c:v>13.11</c:v>
                </c:pt>
                <c:pt idx="956">
                  <c:v>19.5</c:v>
                </c:pt>
                <c:pt idx="957">
                  <c:v>19.739999999999998</c:v>
                </c:pt>
                <c:pt idx="958">
                  <c:v>19.36</c:v>
                </c:pt>
                <c:pt idx="959">
                  <c:v>18.309999999999999</c:v>
                </c:pt>
                <c:pt idx="960">
                  <c:v>111.82</c:v>
                </c:pt>
                <c:pt idx="961">
                  <c:v>23.99</c:v>
                </c:pt>
                <c:pt idx="962">
                  <c:v>25.76</c:v>
                </c:pt>
                <c:pt idx="963">
                  <c:v>23.14</c:v>
                </c:pt>
                <c:pt idx="964">
                  <c:v>26.42</c:v>
                </c:pt>
                <c:pt idx="965">
                  <c:v>28</c:v>
                </c:pt>
                <c:pt idx="966">
                  <c:v>30.02</c:v>
                </c:pt>
                <c:pt idx="967">
                  <c:v>24.41</c:v>
                </c:pt>
                <c:pt idx="968">
                  <c:v>18.059999999999999</c:v>
                </c:pt>
                <c:pt idx="969">
                  <c:v>22.65</c:v>
                </c:pt>
                <c:pt idx="970">
                  <c:v>13.93</c:v>
                </c:pt>
                <c:pt idx="971">
                  <c:v>16.079999999999998</c:v>
                </c:pt>
                <c:pt idx="972">
                  <c:v>16.079999999999998</c:v>
                </c:pt>
                <c:pt idx="973">
                  <c:v>17.329999999999998</c:v>
                </c:pt>
                <c:pt idx="974">
                  <c:v>19.420000000000002</c:v>
                </c:pt>
                <c:pt idx="975">
                  <c:v>22.1</c:v>
                </c:pt>
                <c:pt idx="976">
                  <c:v>28.08</c:v>
                </c:pt>
                <c:pt idx="977">
                  <c:v>12.05</c:v>
                </c:pt>
                <c:pt idx="978">
                  <c:v>15.2</c:v>
                </c:pt>
                <c:pt idx="979">
                  <c:v>21.49</c:v>
                </c:pt>
                <c:pt idx="980">
                  <c:v>15.04</c:v>
                </c:pt>
                <c:pt idx="981">
                  <c:v>21.51</c:v>
                </c:pt>
                <c:pt idx="982">
                  <c:v>19.12</c:v>
                </c:pt>
                <c:pt idx="983">
                  <c:v>17.46</c:v>
                </c:pt>
                <c:pt idx="984">
                  <c:v>17.12</c:v>
                </c:pt>
                <c:pt idx="985">
                  <c:v>16.93</c:v>
                </c:pt>
                <c:pt idx="986">
                  <c:v>19.12</c:v>
                </c:pt>
                <c:pt idx="987">
                  <c:v>22.64</c:v>
                </c:pt>
                <c:pt idx="988">
                  <c:v>17.059999999999999</c:v>
                </c:pt>
                <c:pt idx="989">
                  <c:v>16.14</c:v>
                </c:pt>
                <c:pt idx="990">
                  <c:v>17.07</c:v>
                </c:pt>
                <c:pt idx="991">
                  <c:v>18.989999999999998</c:v>
                </c:pt>
                <c:pt idx="992">
                  <c:v>16.96</c:v>
                </c:pt>
                <c:pt idx="993">
                  <c:v>16.059999999999999</c:v>
                </c:pt>
                <c:pt idx="994">
                  <c:v>17.14</c:v>
                </c:pt>
                <c:pt idx="995">
                  <c:v>16.88</c:v>
                </c:pt>
                <c:pt idx="996">
                  <c:v>18.510000000000002</c:v>
                </c:pt>
                <c:pt idx="997">
                  <c:v>18.510000000000002</c:v>
                </c:pt>
                <c:pt idx="998">
                  <c:v>20.3</c:v>
                </c:pt>
                <c:pt idx="999">
                  <c:v>20.69</c:v>
                </c:pt>
                <c:pt idx="1000">
                  <c:v>16.93</c:v>
                </c:pt>
                <c:pt idx="1001">
                  <c:v>20.88</c:v>
                </c:pt>
                <c:pt idx="1002">
                  <c:v>20.88</c:v>
                </c:pt>
                <c:pt idx="1003">
                  <c:v>19.28</c:v>
                </c:pt>
                <c:pt idx="1004">
                  <c:v>19.28</c:v>
                </c:pt>
                <c:pt idx="1005">
                  <c:v>22.1</c:v>
                </c:pt>
                <c:pt idx="1006">
                  <c:v>22.19</c:v>
                </c:pt>
                <c:pt idx="1007">
                  <c:v>17.86</c:v>
                </c:pt>
                <c:pt idx="1008">
                  <c:v>18.21</c:v>
                </c:pt>
                <c:pt idx="1009">
                  <c:v>15.37</c:v>
                </c:pt>
                <c:pt idx="1010">
                  <c:v>15.07</c:v>
                </c:pt>
                <c:pt idx="1011">
                  <c:v>18.37</c:v>
                </c:pt>
                <c:pt idx="1012">
                  <c:v>17.34</c:v>
                </c:pt>
                <c:pt idx="1013">
                  <c:v>19.63</c:v>
                </c:pt>
                <c:pt idx="1014">
                  <c:v>26.61</c:v>
                </c:pt>
                <c:pt idx="1015">
                  <c:v>17.57</c:v>
                </c:pt>
                <c:pt idx="1016">
                  <c:v>17.670000000000002</c:v>
                </c:pt>
                <c:pt idx="1017">
                  <c:v>17.96</c:v>
                </c:pt>
                <c:pt idx="1018">
                  <c:v>26.32</c:v>
                </c:pt>
                <c:pt idx="1019">
                  <c:v>21.59</c:v>
                </c:pt>
                <c:pt idx="1020">
                  <c:v>10.210000000000001</c:v>
                </c:pt>
                <c:pt idx="1021">
                  <c:v>15.95</c:v>
                </c:pt>
                <c:pt idx="1022">
                  <c:v>12.6</c:v>
                </c:pt>
                <c:pt idx="1023">
                  <c:v>17.62</c:v>
                </c:pt>
                <c:pt idx="1024">
                  <c:v>15.79</c:v>
                </c:pt>
                <c:pt idx="1025">
                  <c:v>15.49</c:v>
                </c:pt>
                <c:pt idx="1026">
                  <c:v>17.059999999999999</c:v>
                </c:pt>
                <c:pt idx="1027">
                  <c:v>15.36</c:v>
                </c:pt>
                <c:pt idx="1028">
                  <c:v>16.39</c:v>
                </c:pt>
                <c:pt idx="1029">
                  <c:v>15.25</c:v>
                </c:pt>
                <c:pt idx="1030">
                  <c:v>11.38</c:v>
                </c:pt>
                <c:pt idx="1031">
                  <c:v>29.5</c:v>
                </c:pt>
                <c:pt idx="1032">
                  <c:v>10.35</c:v>
                </c:pt>
                <c:pt idx="1033">
                  <c:v>17.7</c:v>
                </c:pt>
                <c:pt idx="1034">
                  <c:v>18.89</c:v>
                </c:pt>
                <c:pt idx="1035">
                  <c:v>15.47</c:v>
                </c:pt>
                <c:pt idx="1036">
                  <c:v>16.100000000000001</c:v>
                </c:pt>
                <c:pt idx="1037">
                  <c:v>21.47</c:v>
                </c:pt>
                <c:pt idx="1038">
                  <c:v>43.59</c:v>
                </c:pt>
                <c:pt idx="1039">
                  <c:v>28.61</c:v>
                </c:pt>
                <c:pt idx="1040">
                  <c:v>31.54</c:v>
                </c:pt>
                <c:pt idx="1041">
                  <c:v>28.91</c:v>
                </c:pt>
                <c:pt idx="1042">
                  <c:v>13.4</c:v>
                </c:pt>
                <c:pt idx="1043">
                  <c:v>13.7</c:v>
                </c:pt>
                <c:pt idx="1044">
                  <c:v>17.22</c:v>
                </c:pt>
                <c:pt idx="1045">
                  <c:v>17.38</c:v>
                </c:pt>
                <c:pt idx="1046">
                  <c:v>17.03</c:v>
                </c:pt>
                <c:pt idx="1047">
                  <c:v>14.62</c:v>
                </c:pt>
                <c:pt idx="1048">
                  <c:v>19.96</c:v>
                </c:pt>
                <c:pt idx="1049">
                  <c:v>16.53</c:v>
                </c:pt>
                <c:pt idx="1050">
                  <c:v>17.010000000000002</c:v>
                </c:pt>
                <c:pt idx="1051">
                  <c:v>17.850000000000001</c:v>
                </c:pt>
                <c:pt idx="1052">
                  <c:v>21.63</c:v>
                </c:pt>
                <c:pt idx="1053">
                  <c:v>16.75</c:v>
                </c:pt>
                <c:pt idx="1054">
                  <c:v>15.51</c:v>
                </c:pt>
                <c:pt idx="1055">
                  <c:v>16.87</c:v>
                </c:pt>
                <c:pt idx="1056">
                  <c:v>18.350000000000001</c:v>
                </c:pt>
                <c:pt idx="1057">
                  <c:v>18.09</c:v>
                </c:pt>
                <c:pt idx="1058">
                  <c:v>20.25</c:v>
                </c:pt>
                <c:pt idx="1059">
                  <c:v>17.66</c:v>
                </c:pt>
                <c:pt idx="1060">
                  <c:v>20.92</c:v>
                </c:pt>
                <c:pt idx="1061">
                  <c:v>17.05</c:v>
                </c:pt>
                <c:pt idx="1062">
                  <c:v>2.84</c:v>
                </c:pt>
                <c:pt idx="1063">
                  <c:v>18.59</c:v>
                </c:pt>
                <c:pt idx="1064">
                  <c:v>20.82</c:v>
                </c:pt>
                <c:pt idx="1065">
                  <c:v>16.579999999999998</c:v>
                </c:pt>
                <c:pt idx="1066">
                  <c:v>15.79</c:v>
                </c:pt>
              </c:numCache>
            </c:numRef>
          </c:yVal>
          <c:smooth val="0"/>
          <c:extLst>
            <c:ext xmlns:c16="http://schemas.microsoft.com/office/drawing/2014/chart" uri="{C3380CC4-5D6E-409C-BE32-E72D297353CC}">
              <c16:uniqueId val="{00000001-C90F-4434-BB52-E18EA09D2D9B}"/>
            </c:ext>
          </c:extLst>
        </c:ser>
        <c:dLbls>
          <c:showLegendKey val="0"/>
          <c:showVal val="0"/>
          <c:showCatName val="0"/>
          <c:showSerName val="0"/>
          <c:showPercent val="0"/>
          <c:showBubbleSize val="0"/>
        </c:dLbls>
        <c:axId val="344827840"/>
        <c:axId val="1"/>
      </c:scatterChart>
      <c:valAx>
        <c:axId val="344827840"/>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LOA VS SAIL AREA / DISP RATIO</a:t>
                </a:r>
              </a:p>
            </c:rich>
          </c:tx>
          <c:layout>
            <c:manualLayout>
              <c:xMode val="edge"/>
              <c:yMode val="edge"/>
              <c:x val="0.25986248138181445"/>
              <c:y val="0.89913391091461237"/>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4827840"/>
        <c:crosses val="autoZero"/>
        <c:crossBetween val="midCat"/>
      </c:valAx>
      <c:spPr>
        <a:solidFill>
          <a:srgbClr val="C0C0C0"/>
        </a:solidFill>
        <a:ln w="12700">
          <a:solidFill>
            <a:srgbClr val="808080"/>
          </a:solidFill>
          <a:prstDash val="solid"/>
        </a:ln>
      </c:spPr>
    </c:plotArea>
    <c:legend>
      <c:legendPos val="r"/>
      <c:layout>
        <c:manualLayout>
          <c:xMode val="edge"/>
          <c:yMode val="edge"/>
          <c:x val="0.78542705046863004"/>
          <c:y val="0.40584348597392733"/>
          <c:w val="0.1985466149883526"/>
          <c:h val="9.641585578386119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opies="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26904711616628"/>
          <c:y val="6.5911142738890163E-2"/>
          <c:w val="0.73715743714460158"/>
          <c:h val="0.80229770299407699"/>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BASE'!$U$8:$U$1074</c:f>
              <c:numCache>
                <c:formatCode>0.0</c:formatCode>
                <c:ptCount val="1067"/>
                <c:pt idx="0">
                  <c:v>3.6</c:v>
                </c:pt>
                <c:pt idx="1">
                  <c:v>2.8</c:v>
                </c:pt>
                <c:pt idx="2">
                  <c:v>4.5999999999999996</c:v>
                </c:pt>
                <c:pt idx="3">
                  <c:v>4.2</c:v>
                </c:pt>
                <c:pt idx="4">
                  <c:v>4.0999999999999996</c:v>
                </c:pt>
                <c:pt idx="5">
                  <c:v>4.9000000000000004</c:v>
                </c:pt>
                <c:pt idx="6">
                  <c:v>2.4</c:v>
                </c:pt>
                <c:pt idx="7">
                  <c:v>2.6</c:v>
                </c:pt>
                <c:pt idx="8">
                  <c:v>2.8</c:v>
                </c:pt>
                <c:pt idx="9">
                  <c:v>4.4000000000000004</c:v>
                </c:pt>
                <c:pt idx="10">
                  <c:v>5.8</c:v>
                </c:pt>
                <c:pt idx="11">
                  <c:v>1.9</c:v>
                </c:pt>
                <c:pt idx="12">
                  <c:v>2.2999999999999998</c:v>
                </c:pt>
                <c:pt idx="13">
                  <c:v>5.0999999999999996</c:v>
                </c:pt>
                <c:pt idx="14">
                  <c:v>4.4000000000000004</c:v>
                </c:pt>
                <c:pt idx="15">
                  <c:v>2.2999999999999998</c:v>
                </c:pt>
                <c:pt idx="16">
                  <c:v>3.6</c:v>
                </c:pt>
                <c:pt idx="17">
                  <c:v>4</c:v>
                </c:pt>
                <c:pt idx="18">
                  <c:v>4.5</c:v>
                </c:pt>
                <c:pt idx="19">
                  <c:v>8.1999999999999993</c:v>
                </c:pt>
                <c:pt idx="20">
                  <c:v>4</c:v>
                </c:pt>
                <c:pt idx="21">
                  <c:v>4.5999999999999996</c:v>
                </c:pt>
                <c:pt idx="22">
                  <c:v>3.8</c:v>
                </c:pt>
                <c:pt idx="23">
                  <c:v>4.3</c:v>
                </c:pt>
                <c:pt idx="24">
                  <c:v>3.8</c:v>
                </c:pt>
                <c:pt idx="25">
                  <c:v>4.4000000000000004</c:v>
                </c:pt>
                <c:pt idx="26">
                  <c:v>4.4000000000000004</c:v>
                </c:pt>
                <c:pt idx="27">
                  <c:v>5.9</c:v>
                </c:pt>
                <c:pt idx="28">
                  <c:v>4.5999999999999996</c:v>
                </c:pt>
                <c:pt idx="29">
                  <c:v>5.0999999999999996</c:v>
                </c:pt>
                <c:pt idx="30">
                  <c:v>4.7</c:v>
                </c:pt>
                <c:pt idx="31">
                  <c:v>2.1</c:v>
                </c:pt>
                <c:pt idx="32">
                  <c:v>2.6</c:v>
                </c:pt>
                <c:pt idx="33">
                  <c:v>3.1</c:v>
                </c:pt>
                <c:pt idx="34">
                  <c:v>1.6</c:v>
                </c:pt>
                <c:pt idx="35">
                  <c:v>4</c:v>
                </c:pt>
                <c:pt idx="36">
                  <c:v>3.5</c:v>
                </c:pt>
                <c:pt idx="37">
                  <c:v>3.8</c:v>
                </c:pt>
                <c:pt idx="38">
                  <c:v>4</c:v>
                </c:pt>
                <c:pt idx="39">
                  <c:v>2.4</c:v>
                </c:pt>
                <c:pt idx="40">
                  <c:v>3.8</c:v>
                </c:pt>
                <c:pt idx="41">
                  <c:v>4.5</c:v>
                </c:pt>
                <c:pt idx="42">
                  <c:v>4.2</c:v>
                </c:pt>
                <c:pt idx="43">
                  <c:v>5.7</c:v>
                </c:pt>
                <c:pt idx="44">
                  <c:v>5.3</c:v>
                </c:pt>
                <c:pt idx="45">
                  <c:v>7.8</c:v>
                </c:pt>
                <c:pt idx="46">
                  <c:v>2.6</c:v>
                </c:pt>
                <c:pt idx="47">
                  <c:v>1.8</c:v>
                </c:pt>
                <c:pt idx="48">
                  <c:v>2.2000000000000002</c:v>
                </c:pt>
                <c:pt idx="49">
                  <c:v>2.4</c:v>
                </c:pt>
                <c:pt idx="50">
                  <c:v>3.1</c:v>
                </c:pt>
                <c:pt idx="51">
                  <c:v>5.5</c:v>
                </c:pt>
                <c:pt idx="52">
                  <c:v>8.6999999999999993</c:v>
                </c:pt>
                <c:pt idx="53">
                  <c:v>1.3</c:v>
                </c:pt>
                <c:pt idx="54">
                  <c:v>3.4</c:v>
                </c:pt>
                <c:pt idx="55">
                  <c:v>2.8</c:v>
                </c:pt>
                <c:pt idx="56">
                  <c:v>3.2</c:v>
                </c:pt>
                <c:pt idx="57">
                  <c:v>3.7</c:v>
                </c:pt>
                <c:pt idx="58">
                  <c:v>1.2</c:v>
                </c:pt>
                <c:pt idx="59">
                  <c:v>1.3</c:v>
                </c:pt>
                <c:pt idx="60">
                  <c:v>3.5</c:v>
                </c:pt>
                <c:pt idx="61">
                  <c:v>4.4000000000000004</c:v>
                </c:pt>
                <c:pt idx="62">
                  <c:v>3.2</c:v>
                </c:pt>
                <c:pt idx="63">
                  <c:v>1.1000000000000001</c:v>
                </c:pt>
                <c:pt idx="64">
                  <c:v>3.2</c:v>
                </c:pt>
                <c:pt idx="65">
                  <c:v>5.6</c:v>
                </c:pt>
                <c:pt idx="66">
                  <c:v>1.4</c:v>
                </c:pt>
                <c:pt idx="67">
                  <c:v>1.1000000000000001</c:v>
                </c:pt>
                <c:pt idx="68">
                  <c:v>3.6</c:v>
                </c:pt>
                <c:pt idx="69">
                  <c:v>4.5</c:v>
                </c:pt>
                <c:pt idx="70">
                  <c:v>1.3</c:v>
                </c:pt>
                <c:pt idx="71">
                  <c:v>1.9</c:v>
                </c:pt>
                <c:pt idx="72">
                  <c:v>2.2999999999999998</c:v>
                </c:pt>
                <c:pt idx="73">
                  <c:v>2.7</c:v>
                </c:pt>
                <c:pt idx="74">
                  <c:v>2.6</c:v>
                </c:pt>
                <c:pt idx="75">
                  <c:v>2.8</c:v>
                </c:pt>
                <c:pt idx="76">
                  <c:v>3.1</c:v>
                </c:pt>
                <c:pt idx="77">
                  <c:v>2.7</c:v>
                </c:pt>
                <c:pt idx="78">
                  <c:v>3.7</c:v>
                </c:pt>
                <c:pt idx="79">
                  <c:v>3.3</c:v>
                </c:pt>
                <c:pt idx="80">
                  <c:v>3.6</c:v>
                </c:pt>
                <c:pt idx="81">
                  <c:v>4.2</c:v>
                </c:pt>
                <c:pt idx="82">
                  <c:v>2.8</c:v>
                </c:pt>
                <c:pt idx="83">
                  <c:v>5.0999999999999996</c:v>
                </c:pt>
                <c:pt idx="84">
                  <c:v>4.5999999999999996</c:v>
                </c:pt>
                <c:pt idx="85">
                  <c:v>4.4000000000000004</c:v>
                </c:pt>
                <c:pt idx="86">
                  <c:v>2.5</c:v>
                </c:pt>
                <c:pt idx="87">
                  <c:v>2</c:v>
                </c:pt>
                <c:pt idx="88">
                  <c:v>2.4</c:v>
                </c:pt>
                <c:pt idx="89">
                  <c:v>2.7</c:v>
                </c:pt>
                <c:pt idx="90">
                  <c:v>2.7</c:v>
                </c:pt>
                <c:pt idx="91">
                  <c:v>2.8</c:v>
                </c:pt>
                <c:pt idx="92">
                  <c:v>3.6</c:v>
                </c:pt>
                <c:pt idx="93">
                  <c:v>0.6</c:v>
                </c:pt>
                <c:pt idx="94">
                  <c:v>5</c:v>
                </c:pt>
                <c:pt idx="95">
                  <c:v>1.3</c:v>
                </c:pt>
                <c:pt idx="96">
                  <c:v>2</c:v>
                </c:pt>
                <c:pt idx="97">
                  <c:v>2.2999999999999998</c:v>
                </c:pt>
                <c:pt idx="98">
                  <c:v>2.5</c:v>
                </c:pt>
                <c:pt idx="99">
                  <c:v>2.2999999999999998</c:v>
                </c:pt>
                <c:pt idx="100">
                  <c:v>2.4</c:v>
                </c:pt>
                <c:pt idx="101">
                  <c:v>3.6</c:v>
                </c:pt>
                <c:pt idx="102">
                  <c:v>3.5</c:v>
                </c:pt>
                <c:pt idx="103">
                  <c:v>4.2</c:v>
                </c:pt>
                <c:pt idx="104">
                  <c:v>1.9</c:v>
                </c:pt>
                <c:pt idx="105">
                  <c:v>2.8</c:v>
                </c:pt>
                <c:pt idx="106">
                  <c:v>2.5</c:v>
                </c:pt>
                <c:pt idx="107">
                  <c:v>2.8</c:v>
                </c:pt>
                <c:pt idx="108">
                  <c:v>2.6</c:v>
                </c:pt>
                <c:pt idx="109">
                  <c:v>2.7</c:v>
                </c:pt>
                <c:pt idx="110">
                  <c:v>2.7</c:v>
                </c:pt>
                <c:pt idx="111">
                  <c:v>3.1</c:v>
                </c:pt>
                <c:pt idx="112">
                  <c:v>3</c:v>
                </c:pt>
                <c:pt idx="113">
                  <c:v>3.9</c:v>
                </c:pt>
                <c:pt idx="114">
                  <c:v>2.2999999999999998</c:v>
                </c:pt>
                <c:pt idx="115">
                  <c:v>2.2999999999999998</c:v>
                </c:pt>
                <c:pt idx="116">
                  <c:v>2.2999999999999998</c:v>
                </c:pt>
                <c:pt idx="117">
                  <c:v>2.5</c:v>
                </c:pt>
                <c:pt idx="118">
                  <c:v>2.5</c:v>
                </c:pt>
                <c:pt idx="119">
                  <c:v>2.6</c:v>
                </c:pt>
                <c:pt idx="120">
                  <c:v>2.5</c:v>
                </c:pt>
                <c:pt idx="121">
                  <c:v>3</c:v>
                </c:pt>
                <c:pt idx="122">
                  <c:v>2.6</c:v>
                </c:pt>
                <c:pt idx="123">
                  <c:v>2.9</c:v>
                </c:pt>
                <c:pt idx="124">
                  <c:v>2.8</c:v>
                </c:pt>
                <c:pt idx="125">
                  <c:v>6.1</c:v>
                </c:pt>
                <c:pt idx="126">
                  <c:v>3.6</c:v>
                </c:pt>
                <c:pt idx="127">
                  <c:v>3.9</c:v>
                </c:pt>
                <c:pt idx="128">
                  <c:v>3</c:v>
                </c:pt>
                <c:pt idx="129">
                  <c:v>3.2</c:v>
                </c:pt>
                <c:pt idx="130">
                  <c:v>4.0999999999999996</c:v>
                </c:pt>
                <c:pt idx="131">
                  <c:v>4.0999999999999996</c:v>
                </c:pt>
                <c:pt idx="132">
                  <c:v>3.5</c:v>
                </c:pt>
                <c:pt idx="133">
                  <c:v>3.5</c:v>
                </c:pt>
                <c:pt idx="134">
                  <c:v>2.6</c:v>
                </c:pt>
                <c:pt idx="135">
                  <c:v>4.2</c:v>
                </c:pt>
                <c:pt idx="136">
                  <c:v>5.3</c:v>
                </c:pt>
                <c:pt idx="137">
                  <c:v>1.6</c:v>
                </c:pt>
                <c:pt idx="138">
                  <c:v>1.5</c:v>
                </c:pt>
                <c:pt idx="139">
                  <c:v>4</c:v>
                </c:pt>
                <c:pt idx="140">
                  <c:v>3.7</c:v>
                </c:pt>
                <c:pt idx="141">
                  <c:v>5.2</c:v>
                </c:pt>
                <c:pt idx="142">
                  <c:v>3.5</c:v>
                </c:pt>
                <c:pt idx="143">
                  <c:v>4.0999999999999996</c:v>
                </c:pt>
                <c:pt idx="144">
                  <c:v>4.5</c:v>
                </c:pt>
                <c:pt idx="145">
                  <c:v>9.6</c:v>
                </c:pt>
                <c:pt idx="146">
                  <c:v>4</c:v>
                </c:pt>
                <c:pt idx="147">
                  <c:v>4.0999999999999996</c:v>
                </c:pt>
                <c:pt idx="148">
                  <c:v>4.7</c:v>
                </c:pt>
                <c:pt idx="149">
                  <c:v>3.4</c:v>
                </c:pt>
                <c:pt idx="150">
                  <c:v>3.9</c:v>
                </c:pt>
                <c:pt idx="151">
                  <c:v>4.5</c:v>
                </c:pt>
                <c:pt idx="152">
                  <c:v>1.5</c:v>
                </c:pt>
                <c:pt idx="153">
                  <c:v>1.5</c:v>
                </c:pt>
                <c:pt idx="154">
                  <c:v>4.2</c:v>
                </c:pt>
                <c:pt idx="155">
                  <c:v>1.9</c:v>
                </c:pt>
                <c:pt idx="156">
                  <c:v>4.0999999999999996</c:v>
                </c:pt>
                <c:pt idx="157">
                  <c:v>4.9000000000000004</c:v>
                </c:pt>
                <c:pt idx="158">
                  <c:v>2.4</c:v>
                </c:pt>
                <c:pt idx="159">
                  <c:v>2.5</c:v>
                </c:pt>
                <c:pt idx="160">
                  <c:v>3.2</c:v>
                </c:pt>
                <c:pt idx="161">
                  <c:v>3.1</c:v>
                </c:pt>
                <c:pt idx="162">
                  <c:v>3.3</c:v>
                </c:pt>
                <c:pt idx="163">
                  <c:v>4</c:v>
                </c:pt>
                <c:pt idx="164">
                  <c:v>3.2</c:v>
                </c:pt>
                <c:pt idx="165">
                  <c:v>3.8</c:v>
                </c:pt>
                <c:pt idx="166">
                  <c:v>3.7</c:v>
                </c:pt>
                <c:pt idx="167">
                  <c:v>4.2</c:v>
                </c:pt>
                <c:pt idx="168">
                  <c:v>4.2</c:v>
                </c:pt>
                <c:pt idx="169">
                  <c:v>4.8</c:v>
                </c:pt>
                <c:pt idx="170">
                  <c:v>5.0999999999999996</c:v>
                </c:pt>
                <c:pt idx="171">
                  <c:v>5.0999999999999996</c:v>
                </c:pt>
                <c:pt idx="172">
                  <c:v>3.9</c:v>
                </c:pt>
                <c:pt idx="173">
                  <c:v>2.2999999999999998</c:v>
                </c:pt>
                <c:pt idx="174">
                  <c:v>5.0999999999999996</c:v>
                </c:pt>
                <c:pt idx="175">
                  <c:v>3.7</c:v>
                </c:pt>
                <c:pt idx="176">
                  <c:v>5.3</c:v>
                </c:pt>
                <c:pt idx="177">
                  <c:v>2.1</c:v>
                </c:pt>
                <c:pt idx="178">
                  <c:v>2.9</c:v>
                </c:pt>
                <c:pt idx="179">
                  <c:v>5.5</c:v>
                </c:pt>
                <c:pt idx="180">
                  <c:v>2.2000000000000002</c:v>
                </c:pt>
                <c:pt idx="181">
                  <c:v>2.2999999999999998</c:v>
                </c:pt>
                <c:pt idx="182">
                  <c:v>2.5</c:v>
                </c:pt>
                <c:pt idx="183">
                  <c:v>2.2999999999999998</c:v>
                </c:pt>
                <c:pt idx="184">
                  <c:v>2.9</c:v>
                </c:pt>
                <c:pt idx="185">
                  <c:v>3.3</c:v>
                </c:pt>
                <c:pt idx="186">
                  <c:v>3.4</c:v>
                </c:pt>
                <c:pt idx="187">
                  <c:v>3.7</c:v>
                </c:pt>
                <c:pt idx="188">
                  <c:v>2.2999999999999998</c:v>
                </c:pt>
                <c:pt idx="189">
                  <c:v>2.4</c:v>
                </c:pt>
                <c:pt idx="190">
                  <c:v>3.3</c:v>
                </c:pt>
                <c:pt idx="191">
                  <c:v>3.7</c:v>
                </c:pt>
                <c:pt idx="192">
                  <c:v>4.0999999999999996</c:v>
                </c:pt>
                <c:pt idx="193">
                  <c:v>4.4000000000000004</c:v>
                </c:pt>
                <c:pt idx="194">
                  <c:v>4.5999999999999996</c:v>
                </c:pt>
                <c:pt idx="195">
                  <c:v>4.2</c:v>
                </c:pt>
                <c:pt idx="196">
                  <c:v>4.5</c:v>
                </c:pt>
                <c:pt idx="197">
                  <c:v>5.2</c:v>
                </c:pt>
                <c:pt idx="198">
                  <c:v>1.5</c:v>
                </c:pt>
                <c:pt idx="199">
                  <c:v>2.9</c:v>
                </c:pt>
                <c:pt idx="200">
                  <c:v>4.5999999999999996</c:v>
                </c:pt>
                <c:pt idx="201">
                  <c:v>2.1</c:v>
                </c:pt>
                <c:pt idx="202">
                  <c:v>2.6</c:v>
                </c:pt>
                <c:pt idx="203">
                  <c:v>3.1</c:v>
                </c:pt>
                <c:pt idx="204">
                  <c:v>3.9</c:v>
                </c:pt>
                <c:pt idx="205">
                  <c:v>4.4000000000000004</c:v>
                </c:pt>
                <c:pt idx="206">
                  <c:v>3.9</c:v>
                </c:pt>
                <c:pt idx="207">
                  <c:v>2.9</c:v>
                </c:pt>
                <c:pt idx="208">
                  <c:v>2.9</c:v>
                </c:pt>
                <c:pt idx="209">
                  <c:v>2.9</c:v>
                </c:pt>
                <c:pt idx="210">
                  <c:v>3.7</c:v>
                </c:pt>
                <c:pt idx="211">
                  <c:v>3.3</c:v>
                </c:pt>
                <c:pt idx="212">
                  <c:v>3.6</c:v>
                </c:pt>
                <c:pt idx="213">
                  <c:v>4.2</c:v>
                </c:pt>
                <c:pt idx="214">
                  <c:v>4.5999999999999996</c:v>
                </c:pt>
                <c:pt idx="215">
                  <c:v>4.4000000000000004</c:v>
                </c:pt>
                <c:pt idx="216">
                  <c:v>4</c:v>
                </c:pt>
                <c:pt idx="217">
                  <c:v>4.0999999999999996</c:v>
                </c:pt>
                <c:pt idx="218">
                  <c:v>3</c:v>
                </c:pt>
                <c:pt idx="219">
                  <c:v>4.5</c:v>
                </c:pt>
                <c:pt idx="220">
                  <c:v>2.6</c:v>
                </c:pt>
                <c:pt idx="221">
                  <c:v>2.5</c:v>
                </c:pt>
                <c:pt idx="222">
                  <c:v>3.5</c:v>
                </c:pt>
                <c:pt idx="223">
                  <c:v>3.7</c:v>
                </c:pt>
                <c:pt idx="224">
                  <c:v>3</c:v>
                </c:pt>
                <c:pt idx="225">
                  <c:v>3.8</c:v>
                </c:pt>
                <c:pt idx="226">
                  <c:v>4</c:v>
                </c:pt>
                <c:pt idx="227">
                  <c:v>1.1000000000000001</c:v>
                </c:pt>
                <c:pt idx="228">
                  <c:v>1.3</c:v>
                </c:pt>
                <c:pt idx="229">
                  <c:v>1.8</c:v>
                </c:pt>
                <c:pt idx="230">
                  <c:v>2.2999999999999998</c:v>
                </c:pt>
                <c:pt idx="231">
                  <c:v>4.3</c:v>
                </c:pt>
                <c:pt idx="232">
                  <c:v>4.3</c:v>
                </c:pt>
                <c:pt idx="233">
                  <c:v>4.0999999999999996</c:v>
                </c:pt>
                <c:pt idx="234">
                  <c:v>4.3</c:v>
                </c:pt>
                <c:pt idx="235">
                  <c:v>1.2</c:v>
                </c:pt>
                <c:pt idx="236">
                  <c:v>1.3</c:v>
                </c:pt>
                <c:pt idx="237">
                  <c:v>2.2999999999999998</c:v>
                </c:pt>
                <c:pt idx="238">
                  <c:v>1.2</c:v>
                </c:pt>
                <c:pt idx="239">
                  <c:v>1.7</c:v>
                </c:pt>
                <c:pt idx="240">
                  <c:v>1.6</c:v>
                </c:pt>
                <c:pt idx="241">
                  <c:v>1.7</c:v>
                </c:pt>
                <c:pt idx="242">
                  <c:v>2.8</c:v>
                </c:pt>
                <c:pt idx="243">
                  <c:v>2.2999999999999998</c:v>
                </c:pt>
                <c:pt idx="244">
                  <c:v>2.5</c:v>
                </c:pt>
                <c:pt idx="245">
                  <c:v>2.7</c:v>
                </c:pt>
                <c:pt idx="246">
                  <c:v>2.5</c:v>
                </c:pt>
                <c:pt idx="247">
                  <c:v>2.5</c:v>
                </c:pt>
                <c:pt idx="248">
                  <c:v>2.5</c:v>
                </c:pt>
                <c:pt idx="249">
                  <c:v>2.8</c:v>
                </c:pt>
                <c:pt idx="250">
                  <c:v>2.8</c:v>
                </c:pt>
                <c:pt idx="251">
                  <c:v>3.2</c:v>
                </c:pt>
                <c:pt idx="252">
                  <c:v>3.5</c:v>
                </c:pt>
                <c:pt idx="253">
                  <c:v>2.7</c:v>
                </c:pt>
                <c:pt idx="254">
                  <c:v>2.9</c:v>
                </c:pt>
                <c:pt idx="255">
                  <c:v>3.4</c:v>
                </c:pt>
                <c:pt idx="256">
                  <c:v>3.7</c:v>
                </c:pt>
                <c:pt idx="257">
                  <c:v>3.7</c:v>
                </c:pt>
                <c:pt idx="258">
                  <c:v>4.3</c:v>
                </c:pt>
                <c:pt idx="259">
                  <c:v>3.3</c:v>
                </c:pt>
                <c:pt idx="260">
                  <c:v>4</c:v>
                </c:pt>
                <c:pt idx="261">
                  <c:v>3.4</c:v>
                </c:pt>
                <c:pt idx="262">
                  <c:v>4.4000000000000004</c:v>
                </c:pt>
                <c:pt idx="263">
                  <c:v>5.2</c:v>
                </c:pt>
                <c:pt idx="264">
                  <c:v>5.8</c:v>
                </c:pt>
                <c:pt idx="265">
                  <c:v>5.7</c:v>
                </c:pt>
                <c:pt idx="266">
                  <c:v>6.2</c:v>
                </c:pt>
                <c:pt idx="267">
                  <c:v>3.5</c:v>
                </c:pt>
                <c:pt idx="268">
                  <c:v>4.7</c:v>
                </c:pt>
                <c:pt idx="269">
                  <c:v>4.5</c:v>
                </c:pt>
                <c:pt idx="270">
                  <c:v>4.8</c:v>
                </c:pt>
                <c:pt idx="271">
                  <c:v>3.9</c:v>
                </c:pt>
                <c:pt idx="272">
                  <c:v>2.2000000000000002</c:v>
                </c:pt>
                <c:pt idx="273">
                  <c:v>2.5</c:v>
                </c:pt>
                <c:pt idx="274">
                  <c:v>1.4</c:v>
                </c:pt>
                <c:pt idx="275">
                  <c:v>3.2</c:v>
                </c:pt>
                <c:pt idx="276">
                  <c:v>4</c:v>
                </c:pt>
                <c:pt idx="277">
                  <c:v>1.8</c:v>
                </c:pt>
                <c:pt idx="278">
                  <c:v>2.1</c:v>
                </c:pt>
                <c:pt idx="279">
                  <c:v>4.9000000000000004</c:v>
                </c:pt>
                <c:pt idx="280">
                  <c:v>4.5</c:v>
                </c:pt>
                <c:pt idx="281">
                  <c:v>7.9</c:v>
                </c:pt>
                <c:pt idx="282">
                  <c:v>2.5</c:v>
                </c:pt>
                <c:pt idx="283">
                  <c:v>2.7</c:v>
                </c:pt>
                <c:pt idx="284">
                  <c:v>5.4</c:v>
                </c:pt>
                <c:pt idx="285">
                  <c:v>2.7</c:v>
                </c:pt>
                <c:pt idx="286">
                  <c:v>3.4</c:v>
                </c:pt>
                <c:pt idx="287">
                  <c:v>1.3</c:v>
                </c:pt>
                <c:pt idx="288">
                  <c:v>5.6</c:v>
                </c:pt>
                <c:pt idx="289">
                  <c:v>2.6</c:v>
                </c:pt>
                <c:pt idx="290">
                  <c:v>3.3</c:v>
                </c:pt>
                <c:pt idx="291">
                  <c:v>3.4</c:v>
                </c:pt>
                <c:pt idx="292">
                  <c:v>3.9</c:v>
                </c:pt>
                <c:pt idx="293">
                  <c:v>4.8</c:v>
                </c:pt>
                <c:pt idx="294">
                  <c:v>6</c:v>
                </c:pt>
                <c:pt idx="295">
                  <c:v>1.5</c:v>
                </c:pt>
                <c:pt idx="296">
                  <c:v>6.2</c:v>
                </c:pt>
                <c:pt idx="297">
                  <c:v>1.3</c:v>
                </c:pt>
                <c:pt idx="298">
                  <c:v>1.6</c:v>
                </c:pt>
                <c:pt idx="299">
                  <c:v>1.8</c:v>
                </c:pt>
                <c:pt idx="300">
                  <c:v>2.2000000000000002</c:v>
                </c:pt>
                <c:pt idx="301">
                  <c:v>2.1</c:v>
                </c:pt>
                <c:pt idx="302">
                  <c:v>2.4</c:v>
                </c:pt>
                <c:pt idx="303">
                  <c:v>2.7</c:v>
                </c:pt>
                <c:pt idx="304">
                  <c:v>6.6</c:v>
                </c:pt>
                <c:pt idx="305">
                  <c:v>2.7</c:v>
                </c:pt>
                <c:pt idx="306">
                  <c:v>3.1</c:v>
                </c:pt>
                <c:pt idx="307">
                  <c:v>3</c:v>
                </c:pt>
                <c:pt idx="308">
                  <c:v>3.3</c:v>
                </c:pt>
                <c:pt idx="309">
                  <c:v>3.7</c:v>
                </c:pt>
                <c:pt idx="310">
                  <c:v>3.8</c:v>
                </c:pt>
                <c:pt idx="311">
                  <c:v>4.7</c:v>
                </c:pt>
                <c:pt idx="312">
                  <c:v>4.0999999999999996</c:v>
                </c:pt>
                <c:pt idx="313">
                  <c:v>4.0999999999999996</c:v>
                </c:pt>
                <c:pt idx="314">
                  <c:v>4</c:v>
                </c:pt>
                <c:pt idx="315">
                  <c:v>5.4</c:v>
                </c:pt>
                <c:pt idx="316">
                  <c:v>5.5</c:v>
                </c:pt>
                <c:pt idx="317">
                  <c:v>4.0999999999999996</c:v>
                </c:pt>
                <c:pt idx="318">
                  <c:v>3.6</c:v>
                </c:pt>
                <c:pt idx="319">
                  <c:v>4</c:v>
                </c:pt>
                <c:pt idx="320">
                  <c:v>4.4000000000000004</c:v>
                </c:pt>
                <c:pt idx="321">
                  <c:v>4.7</c:v>
                </c:pt>
                <c:pt idx="322">
                  <c:v>2.9</c:v>
                </c:pt>
                <c:pt idx="323">
                  <c:v>3.3</c:v>
                </c:pt>
                <c:pt idx="324">
                  <c:v>4.7</c:v>
                </c:pt>
                <c:pt idx="325">
                  <c:v>3.6</c:v>
                </c:pt>
                <c:pt idx="326">
                  <c:v>4.9000000000000004</c:v>
                </c:pt>
                <c:pt idx="327">
                  <c:v>3</c:v>
                </c:pt>
                <c:pt idx="328">
                  <c:v>3.4</c:v>
                </c:pt>
                <c:pt idx="329">
                  <c:v>3.9</c:v>
                </c:pt>
                <c:pt idx="330">
                  <c:v>4.4000000000000004</c:v>
                </c:pt>
                <c:pt idx="331">
                  <c:v>2.2999999999999998</c:v>
                </c:pt>
                <c:pt idx="332">
                  <c:v>3.1</c:v>
                </c:pt>
                <c:pt idx="333">
                  <c:v>2.9</c:v>
                </c:pt>
                <c:pt idx="334">
                  <c:v>2.7</c:v>
                </c:pt>
                <c:pt idx="335">
                  <c:v>2.7</c:v>
                </c:pt>
                <c:pt idx="336">
                  <c:v>3.7</c:v>
                </c:pt>
                <c:pt idx="337">
                  <c:v>4.4000000000000004</c:v>
                </c:pt>
                <c:pt idx="338">
                  <c:v>4.8</c:v>
                </c:pt>
                <c:pt idx="339">
                  <c:v>3</c:v>
                </c:pt>
                <c:pt idx="340">
                  <c:v>3.2</c:v>
                </c:pt>
                <c:pt idx="341">
                  <c:v>4.4000000000000004</c:v>
                </c:pt>
                <c:pt idx="342">
                  <c:v>5.5</c:v>
                </c:pt>
                <c:pt idx="343">
                  <c:v>2.2000000000000002</c:v>
                </c:pt>
                <c:pt idx="344">
                  <c:v>7.6</c:v>
                </c:pt>
                <c:pt idx="345">
                  <c:v>3.7</c:v>
                </c:pt>
                <c:pt idx="346">
                  <c:v>3.7</c:v>
                </c:pt>
                <c:pt idx="347">
                  <c:v>5.0999999999999996</c:v>
                </c:pt>
                <c:pt idx="348">
                  <c:v>2</c:v>
                </c:pt>
                <c:pt idx="349">
                  <c:v>2</c:v>
                </c:pt>
                <c:pt idx="350">
                  <c:v>2.4</c:v>
                </c:pt>
                <c:pt idx="351">
                  <c:v>2.6</c:v>
                </c:pt>
                <c:pt idx="352">
                  <c:v>2.6</c:v>
                </c:pt>
                <c:pt idx="353">
                  <c:v>2.5</c:v>
                </c:pt>
                <c:pt idx="354">
                  <c:v>2.8</c:v>
                </c:pt>
                <c:pt idx="355">
                  <c:v>2.6</c:v>
                </c:pt>
                <c:pt idx="356">
                  <c:v>3.2</c:v>
                </c:pt>
                <c:pt idx="357">
                  <c:v>5.0999999999999996</c:v>
                </c:pt>
                <c:pt idx="358">
                  <c:v>1.4</c:v>
                </c:pt>
                <c:pt idx="359">
                  <c:v>2.2000000000000002</c:v>
                </c:pt>
                <c:pt idx="360">
                  <c:v>2.9</c:v>
                </c:pt>
                <c:pt idx="361">
                  <c:v>5.4</c:v>
                </c:pt>
                <c:pt idx="362">
                  <c:v>3.2</c:v>
                </c:pt>
                <c:pt idx="363">
                  <c:v>5.2</c:v>
                </c:pt>
                <c:pt idx="364">
                  <c:v>5.3</c:v>
                </c:pt>
                <c:pt idx="365">
                  <c:v>4.0999999999999996</c:v>
                </c:pt>
                <c:pt idx="366">
                  <c:v>3.2</c:v>
                </c:pt>
                <c:pt idx="367">
                  <c:v>3.8</c:v>
                </c:pt>
                <c:pt idx="368">
                  <c:v>3.9</c:v>
                </c:pt>
                <c:pt idx="369">
                  <c:v>3.8</c:v>
                </c:pt>
                <c:pt idx="370">
                  <c:v>5.2</c:v>
                </c:pt>
                <c:pt idx="371">
                  <c:v>5.9</c:v>
                </c:pt>
                <c:pt idx="372">
                  <c:v>4.4000000000000004</c:v>
                </c:pt>
                <c:pt idx="373">
                  <c:v>3.7</c:v>
                </c:pt>
                <c:pt idx="374">
                  <c:v>1.2</c:v>
                </c:pt>
                <c:pt idx="375">
                  <c:v>1.6</c:v>
                </c:pt>
                <c:pt idx="376">
                  <c:v>2</c:v>
                </c:pt>
                <c:pt idx="377">
                  <c:v>2.7</c:v>
                </c:pt>
                <c:pt idx="378">
                  <c:v>3.3</c:v>
                </c:pt>
                <c:pt idx="379">
                  <c:v>2.9</c:v>
                </c:pt>
                <c:pt idx="380">
                  <c:v>2.6</c:v>
                </c:pt>
                <c:pt idx="381">
                  <c:v>2.6</c:v>
                </c:pt>
                <c:pt idx="382">
                  <c:v>3</c:v>
                </c:pt>
                <c:pt idx="383">
                  <c:v>3</c:v>
                </c:pt>
                <c:pt idx="384">
                  <c:v>3</c:v>
                </c:pt>
                <c:pt idx="385">
                  <c:v>3.1</c:v>
                </c:pt>
                <c:pt idx="386">
                  <c:v>4.4000000000000004</c:v>
                </c:pt>
                <c:pt idx="387">
                  <c:v>4.2</c:v>
                </c:pt>
                <c:pt idx="388">
                  <c:v>3.2</c:v>
                </c:pt>
                <c:pt idx="389">
                  <c:v>2.7</c:v>
                </c:pt>
                <c:pt idx="390">
                  <c:v>2.5</c:v>
                </c:pt>
                <c:pt idx="391">
                  <c:v>2.2000000000000002</c:v>
                </c:pt>
                <c:pt idx="392">
                  <c:v>2.2999999999999998</c:v>
                </c:pt>
                <c:pt idx="393">
                  <c:v>4.2</c:v>
                </c:pt>
                <c:pt idx="394">
                  <c:v>2.5</c:v>
                </c:pt>
                <c:pt idx="395">
                  <c:v>1.3</c:v>
                </c:pt>
                <c:pt idx="396">
                  <c:v>2.4</c:v>
                </c:pt>
                <c:pt idx="397">
                  <c:v>1.7</c:v>
                </c:pt>
                <c:pt idx="398">
                  <c:v>3.5</c:v>
                </c:pt>
                <c:pt idx="399">
                  <c:v>5.5</c:v>
                </c:pt>
                <c:pt idx="400">
                  <c:v>3.6</c:v>
                </c:pt>
                <c:pt idx="401">
                  <c:v>1.9</c:v>
                </c:pt>
                <c:pt idx="402">
                  <c:v>4.4000000000000004</c:v>
                </c:pt>
                <c:pt idx="403">
                  <c:v>3.9</c:v>
                </c:pt>
                <c:pt idx="404">
                  <c:v>2.2999999999999998</c:v>
                </c:pt>
                <c:pt idx="405">
                  <c:v>3.2</c:v>
                </c:pt>
                <c:pt idx="406">
                  <c:v>3.2</c:v>
                </c:pt>
                <c:pt idx="407">
                  <c:v>4.2</c:v>
                </c:pt>
                <c:pt idx="408">
                  <c:v>1.9</c:v>
                </c:pt>
                <c:pt idx="409">
                  <c:v>2.2000000000000002</c:v>
                </c:pt>
                <c:pt idx="410">
                  <c:v>2.5</c:v>
                </c:pt>
                <c:pt idx="411">
                  <c:v>2.8</c:v>
                </c:pt>
                <c:pt idx="412">
                  <c:v>2.9</c:v>
                </c:pt>
                <c:pt idx="413">
                  <c:v>2.9</c:v>
                </c:pt>
                <c:pt idx="414">
                  <c:v>3.5</c:v>
                </c:pt>
                <c:pt idx="415">
                  <c:v>3.1</c:v>
                </c:pt>
                <c:pt idx="416">
                  <c:v>4.9000000000000004</c:v>
                </c:pt>
                <c:pt idx="417">
                  <c:v>2.2000000000000002</c:v>
                </c:pt>
                <c:pt idx="418">
                  <c:v>3.1</c:v>
                </c:pt>
                <c:pt idx="419">
                  <c:v>2.9</c:v>
                </c:pt>
                <c:pt idx="420">
                  <c:v>3</c:v>
                </c:pt>
                <c:pt idx="421">
                  <c:v>3.9</c:v>
                </c:pt>
                <c:pt idx="422">
                  <c:v>2.9</c:v>
                </c:pt>
                <c:pt idx="423">
                  <c:v>1.2</c:v>
                </c:pt>
                <c:pt idx="424">
                  <c:v>1.8</c:v>
                </c:pt>
                <c:pt idx="425">
                  <c:v>2.2999999999999998</c:v>
                </c:pt>
                <c:pt idx="426">
                  <c:v>3</c:v>
                </c:pt>
                <c:pt idx="427">
                  <c:v>3.5</c:v>
                </c:pt>
                <c:pt idx="428">
                  <c:v>3.7</c:v>
                </c:pt>
                <c:pt idx="429">
                  <c:v>4.4000000000000004</c:v>
                </c:pt>
                <c:pt idx="430">
                  <c:v>5.9</c:v>
                </c:pt>
                <c:pt idx="431">
                  <c:v>3.2</c:v>
                </c:pt>
                <c:pt idx="432">
                  <c:v>3.4</c:v>
                </c:pt>
                <c:pt idx="433">
                  <c:v>4.9000000000000004</c:v>
                </c:pt>
                <c:pt idx="434">
                  <c:v>3.5</c:v>
                </c:pt>
                <c:pt idx="435">
                  <c:v>1.9</c:v>
                </c:pt>
                <c:pt idx="436">
                  <c:v>2.9</c:v>
                </c:pt>
                <c:pt idx="437">
                  <c:v>2</c:v>
                </c:pt>
                <c:pt idx="438">
                  <c:v>3</c:v>
                </c:pt>
                <c:pt idx="439">
                  <c:v>2.7</c:v>
                </c:pt>
                <c:pt idx="440">
                  <c:v>3.5</c:v>
                </c:pt>
                <c:pt idx="441">
                  <c:v>4</c:v>
                </c:pt>
                <c:pt idx="442">
                  <c:v>3.4</c:v>
                </c:pt>
                <c:pt idx="443">
                  <c:v>2.4</c:v>
                </c:pt>
                <c:pt idx="444">
                  <c:v>3.3</c:v>
                </c:pt>
                <c:pt idx="445">
                  <c:v>4.7</c:v>
                </c:pt>
                <c:pt idx="446">
                  <c:v>4.4000000000000004</c:v>
                </c:pt>
                <c:pt idx="447">
                  <c:v>4.2</c:v>
                </c:pt>
                <c:pt idx="448">
                  <c:v>7</c:v>
                </c:pt>
                <c:pt idx="449">
                  <c:v>9.1</c:v>
                </c:pt>
                <c:pt idx="450">
                  <c:v>2.4</c:v>
                </c:pt>
                <c:pt idx="451">
                  <c:v>2.9</c:v>
                </c:pt>
                <c:pt idx="452">
                  <c:v>3.4</c:v>
                </c:pt>
                <c:pt idx="453">
                  <c:v>4.5</c:v>
                </c:pt>
                <c:pt idx="454">
                  <c:v>3.2</c:v>
                </c:pt>
                <c:pt idx="455">
                  <c:v>4.2</c:v>
                </c:pt>
                <c:pt idx="456">
                  <c:v>2</c:v>
                </c:pt>
                <c:pt idx="457">
                  <c:v>2.7</c:v>
                </c:pt>
                <c:pt idx="458">
                  <c:v>3.6</c:v>
                </c:pt>
                <c:pt idx="459">
                  <c:v>3.7</c:v>
                </c:pt>
                <c:pt idx="460">
                  <c:v>4</c:v>
                </c:pt>
                <c:pt idx="461">
                  <c:v>2.7</c:v>
                </c:pt>
                <c:pt idx="462">
                  <c:v>3.9</c:v>
                </c:pt>
                <c:pt idx="463">
                  <c:v>2.2999999999999998</c:v>
                </c:pt>
                <c:pt idx="464">
                  <c:v>2</c:v>
                </c:pt>
                <c:pt idx="465">
                  <c:v>1.9</c:v>
                </c:pt>
                <c:pt idx="466">
                  <c:v>2.4</c:v>
                </c:pt>
                <c:pt idx="467">
                  <c:v>2.4</c:v>
                </c:pt>
                <c:pt idx="468">
                  <c:v>4.5999999999999996</c:v>
                </c:pt>
                <c:pt idx="469">
                  <c:v>3.1</c:v>
                </c:pt>
                <c:pt idx="470">
                  <c:v>4.5999999999999996</c:v>
                </c:pt>
                <c:pt idx="471">
                  <c:v>4.5999999999999996</c:v>
                </c:pt>
                <c:pt idx="472">
                  <c:v>3.8</c:v>
                </c:pt>
                <c:pt idx="473">
                  <c:v>3.6</c:v>
                </c:pt>
                <c:pt idx="474">
                  <c:v>4.3</c:v>
                </c:pt>
                <c:pt idx="475">
                  <c:v>1.7</c:v>
                </c:pt>
                <c:pt idx="476">
                  <c:v>2.6</c:v>
                </c:pt>
                <c:pt idx="477">
                  <c:v>3</c:v>
                </c:pt>
                <c:pt idx="478">
                  <c:v>2.6</c:v>
                </c:pt>
                <c:pt idx="479">
                  <c:v>3.4</c:v>
                </c:pt>
                <c:pt idx="480">
                  <c:v>3.4</c:v>
                </c:pt>
                <c:pt idx="481">
                  <c:v>4.0999999999999996</c:v>
                </c:pt>
                <c:pt idx="482">
                  <c:v>4.4000000000000004</c:v>
                </c:pt>
                <c:pt idx="483">
                  <c:v>4.3</c:v>
                </c:pt>
                <c:pt idx="484">
                  <c:v>4.5</c:v>
                </c:pt>
                <c:pt idx="485">
                  <c:v>5</c:v>
                </c:pt>
                <c:pt idx="486">
                  <c:v>4.8</c:v>
                </c:pt>
                <c:pt idx="487">
                  <c:v>5.7</c:v>
                </c:pt>
                <c:pt idx="488">
                  <c:v>4.8</c:v>
                </c:pt>
                <c:pt idx="489">
                  <c:v>4.5999999999999996</c:v>
                </c:pt>
                <c:pt idx="490">
                  <c:v>5.9</c:v>
                </c:pt>
                <c:pt idx="491">
                  <c:v>3.8</c:v>
                </c:pt>
                <c:pt idx="492">
                  <c:v>4.7</c:v>
                </c:pt>
                <c:pt idx="493">
                  <c:v>4.5</c:v>
                </c:pt>
                <c:pt idx="494">
                  <c:v>4</c:v>
                </c:pt>
                <c:pt idx="495">
                  <c:v>1.5</c:v>
                </c:pt>
                <c:pt idx="496">
                  <c:v>7</c:v>
                </c:pt>
                <c:pt idx="497">
                  <c:v>3.7</c:v>
                </c:pt>
                <c:pt idx="498">
                  <c:v>4.4000000000000004</c:v>
                </c:pt>
                <c:pt idx="499">
                  <c:v>5</c:v>
                </c:pt>
                <c:pt idx="500">
                  <c:v>4.7</c:v>
                </c:pt>
                <c:pt idx="501">
                  <c:v>3.1</c:v>
                </c:pt>
                <c:pt idx="502">
                  <c:v>2</c:v>
                </c:pt>
                <c:pt idx="503">
                  <c:v>1.5</c:v>
                </c:pt>
                <c:pt idx="504">
                  <c:v>5.9</c:v>
                </c:pt>
                <c:pt idx="505">
                  <c:v>1.2</c:v>
                </c:pt>
                <c:pt idx="506">
                  <c:v>4.2</c:v>
                </c:pt>
                <c:pt idx="507">
                  <c:v>6.2</c:v>
                </c:pt>
                <c:pt idx="508">
                  <c:v>4</c:v>
                </c:pt>
                <c:pt idx="509">
                  <c:v>5</c:v>
                </c:pt>
                <c:pt idx="510">
                  <c:v>5.9</c:v>
                </c:pt>
                <c:pt idx="511">
                  <c:v>4.0999999999999996</c:v>
                </c:pt>
                <c:pt idx="512">
                  <c:v>4.4000000000000004</c:v>
                </c:pt>
                <c:pt idx="513">
                  <c:v>3.9</c:v>
                </c:pt>
                <c:pt idx="514">
                  <c:v>3.7</c:v>
                </c:pt>
                <c:pt idx="515">
                  <c:v>1.7</c:v>
                </c:pt>
                <c:pt idx="516">
                  <c:v>3.8</c:v>
                </c:pt>
                <c:pt idx="517">
                  <c:v>2.1</c:v>
                </c:pt>
                <c:pt idx="518">
                  <c:v>4</c:v>
                </c:pt>
                <c:pt idx="519">
                  <c:v>4.2</c:v>
                </c:pt>
                <c:pt idx="520">
                  <c:v>3.2</c:v>
                </c:pt>
                <c:pt idx="521">
                  <c:v>3.7</c:v>
                </c:pt>
                <c:pt idx="522">
                  <c:v>3.6</c:v>
                </c:pt>
                <c:pt idx="523">
                  <c:v>4.4000000000000004</c:v>
                </c:pt>
                <c:pt idx="524">
                  <c:v>1.4</c:v>
                </c:pt>
                <c:pt idx="525">
                  <c:v>2.9</c:v>
                </c:pt>
                <c:pt idx="526">
                  <c:v>1.5</c:v>
                </c:pt>
                <c:pt idx="527">
                  <c:v>1.8</c:v>
                </c:pt>
                <c:pt idx="528">
                  <c:v>2.1</c:v>
                </c:pt>
                <c:pt idx="529">
                  <c:v>2.1</c:v>
                </c:pt>
                <c:pt idx="530">
                  <c:v>2.7</c:v>
                </c:pt>
                <c:pt idx="531">
                  <c:v>2.2000000000000002</c:v>
                </c:pt>
                <c:pt idx="532">
                  <c:v>2.2000000000000002</c:v>
                </c:pt>
                <c:pt idx="533">
                  <c:v>2</c:v>
                </c:pt>
                <c:pt idx="534">
                  <c:v>2.5</c:v>
                </c:pt>
                <c:pt idx="535">
                  <c:v>2.2000000000000002</c:v>
                </c:pt>
                <c:pt idx="536">
                  <c:v>2.8</c:v>
                </c:pt>
                <c:pt idx="537">
                  <c:v>2.4</c:v>
                </c:pt>
                <c:pt idx="538">
                  <c:v>2.4</c:v>
                </c:pt>
                <c:pt idx="539">
                  <c:v>2.7</c:v>
                </c:pt>
                <c:pt idx="540">
                  <c:v>2.6</c:v>
                </c:pt>
                <c:pt idx="541">
                  <c:v>3.5</c:v>
                </c:pt>
                <c:pt idx="542">
                  <c:v>2.8</c:v>
                </c:pt>
                <c:pt idx="543">
                  <c:v>2.7</c:v>
                </c:pt>
                <c:pt idx="544">
                  <c:v>3</c:v>
                </c:pt>
                <c:pt idx="545">
                  <c:v>2.9</c:v>
                </c:pt>
                <c:pt idx="546">
                  <c:v>3.2</c:v>
                </c:pt>
                <c:pt idx="547">
                  <c:v>3.2</c:v>
                </c:pt>
                <c:pt idx="548">
                  <c:v>3.2</c:v>
                </c:pt>
                <c:pt idx="549">
                  <c:v>3.4</c:v>
                </c:pt>
                <c:pt idx="550">
                  <c:v>3.5</c:v>
                </c:pt>
                <c:pt idx="551">
                  <c:v>2.7</c:v>
                </c:pt>
                <c:pt idx="552">
                  <c:v>3.4</c:v>
                </c:pt>
                <c:pt idx="553">
                  <c:v>4.2</c:v>
                </c:pt>
                <c:pt idx="554">
                  <c:v>2.9</c:v>
                </c:pt>
                <c:pt idx="555">
                  <c:v>3.3</c:v>
                </c:pt>
                <c:pt idx="556">
                  <c:v>3.7</c:v>
                </c:pt>
                <c:pt idx="557">
                  <c:v>4</c:v>
                </c:pt>
                <c:pt idx="558">
                  <c:v>4.4000000000000004</c:v>
                </c:pt>
                <c:pt idx="559">
                  <c:v>4.3</c:v>
                </c:pt>
                <c:pt idx="560">
                  <c:v>1.6</c:v>
                </c:pt>
                <c:pt idx="561">
                  <c:v>2.6</c:v>
                </c:pt>
                <c:pt idx="562">
                  <c:v>2.4</c:v>
                </c:pt>
                <c:pt idx="563">
                  <c:v>5.2</c:v>
                </c:pt>
                <c:pt idx="564">
                  <c:v>3.6</c:v>
                </c:pt>
                <c:pt idx="565">
                  <c:v>2.9</c:v>
                </c:pt>
                <c:pt idx="566">
                  <c:v>2.7</c:v>
                </c:pt>
                <c:pt idx="567">
                  <c:v>2.9</c:v>
                </c:pt>
                <c:pt idx="568">
                  <c:v>4.4000000000000004</c:v>
                </c:pt>
                <c:pt idx="569">
                  <c:v>4.3</c:v>
                </c:pt>
                <c:pt idx="570">
                  <c:v>3</c:v>
                </c:pt>
                <c:pt idx="571">
                  <c:v>3.9</c:v>
                </c:pt>
                <c:pt idx="572">
                  <c:v>4.2</c:v>
                </c:pt>
                <c:pt idx="573">
                  <c:v>4.5999999999999996</c:v>
                </c:pt>
                <c:pt idx="574">
                  <c:v>3.1</c:v>
                </c:pt>
                <c:pt idx="575">
                  <c:v>2.5</c:v>
                </c:pt>
                <c:pt idx="576">
                  <c:v>2.7</c:v>
                </c:pt>
                <c:pt idx="577">
                  <c:v>3</c:v>
                </c:pt>
                <c:pt idx="578">
                  <c:v>3.4</c:v>
                </c:pt>
                <c:pt idx="579">
                  <c:v>3.2</c:v>
                </c:pt>
                <c:pt idx="580">
                  <c:v>3.5</c:v>
                </c:pt>
                <c:pt idx="581">
                  <c:v>3.4</c:v>
                </c:pt>
                <c:pt idx="582">
                  <c:v>3.7</c:v>
                </c:pt>
                <c:pt idx="583">
                  <c:v>3.5</c:v>
                </c:pt>
                <c:pt idx="584">
                  <c:v>3.6</c:v>
                </c:pt>
                <c:pt idx="585">
                  <c:v>4</c:v>
                </c:pt>
                <c:pt idx="586">
                  <c:v>4</c:v>
                </c:pt>
                <c:pt idx="587">
                  <c:v>2.2999999999999998</c:v>
                </c:pt>
                <c:pt idx="588">
                  <c:v>3.1</c:v>
                </c:pt>
                <c:pt idx="589">
                  <c:v>3.5</c:v>
                </c:pt>
                <c:pt idx="590">
                  <c:v>3.5</c:v>
                </c:pt>
                <c:pt idx="591">
                  <c:v>5.3</c:v>
                </c:pt>
                <c:pt idx="592">
                  <c:v>4</c:v>
                </c:pt>
                <c:pt idx="593">
                  <c:v>3.2</c:v>
                </c:pt>
                <c:pt idx="594">
                  <c:v>2.7</c:v>
                </c:pt>
                <c:pt idx="595">
                  <c:v>1.9</c:v>
                </c:pt>
                <c:pt idx="596">
                  <c:v>2.7</c:v>
                </c:pt>
                <c:pt idx="597">
                  <c:v>2.4</c:v>
                </c:pt>
                <c:pt idx="598">
                  <c:v>1.9</c:v>
                </c:pt>
                <c:pt idx="599">
                  <c:v>2.4</c:v>
                </c:pt>
                <c:pt idx="600">
                  <c:v>3.1</c:v>
                </c:pt>
                <c:pt idx="601">
                  <c:v>1.4</c:v>
                </c:pt>
                <c:pt idx="602">
                  <c:v>1.8</c:v>
                </c:pt>
                <c:pt idx="603">
                  <c:v>2.4</c:v>
                </c:pt>
                <c:pt idx="604">
                  <c:v>2.2999999999999998</c:v>
                </c:pt>
                <c:pt idx="605">
                  <c:v>3.2</c:v>
                </c:pt>
                <c:pt idx="606">
                  <c:v>3.4</c:v>
                </c:pt>
                <c:pt idx="607">
                  <c:v>3.2</c:v>
                </c:pt>
                <c:pt idx="608">
                  <c:v>3</c:v>
                </c:pt>
                <c:pt idx="609">
                  <c:v>3.2</c:v>
                </c:pt>
                <c:pt idx="610">
                  <c:v>1.5</c:v>
                </c:pt>
                <c:pt idx="611">
                  <c:v>1.3</c:v>
                </c:pt>
                <c:pt idx="612">
                  <c:v>1.7</c:v>
                </c:pt>
                <c:pt idx="613">
                  <c:v>3.9</c:v>
                </c:pt>
                <c:pt idx="614">
                  <c:v>2.9</c:v>
                </c:pt>
                <c:pt idx="615">
                  <c:v>2.6</c:v>
                </c:pt>
                <c:pt idx="616">
                  <c:v>2.2000000000000002</c:v>
                </c:pt>
                <c:pt idx="617">
                  <c:v>2.6</c:v>
                </c:pt>
                <c:pt idx="618">
                  <c:v>2.9</c:v>
                </c:pt>
                <c:pt idx="619">
                  <c:v>3.1</c:v>
                </c:pt>
                <c:pt idx="620">
                  <c:v>2.6</c:v>
                </c:pt>
                <c:pt idx="621">
                  <c:v>3.4</c:v>
                </c:pt>
                <c:pt idx="622">
                  <c:v>3.1</c:v>
                </c:pt>
                <c:pt idx="623">
                  <c:v>3.6</c:v>
                </c:pt>
                <c:pt idx="624">
                  <c:v>2</c:v>
                </c:pt>
                <c:pt idx="625">
                  <c:v>3.3</c:v>
                </c:pt>
                <c:pt idx="626">
                  <c:v>2.4</c:v>
                </c:pt>
                <c:pt idx="627">
                  <c:v>3.2</c:v>
                </c:pt>
                <c:pt idx="628">
                  <c:v>3.3</c:v>
                </c:pt>
                <c:pt idx="629">
                  <c:v>2.9</c:v>
                </c:pt>
                <c:pt idx="630">
                  <c:v>2.6</c:v>
                </c:pt>
                <c:pt idx="631">
                  <c:v>3</c:v>
                </c:pt>
                <c:pt idx="632">
                  <c:v>2.6</c:v>
                </c:pt>
                <c:pt idx="633">
                  <c:v>3.6</c:v>
                </c:pt>
                <c:pt idx="634">
                  <c:v>2.7</c:v>
                </c:pt>
                <c:pt idx="635">
                  <c:v>3.3</c:v>
                </c:pt>
                <c:pt idx="636">
                  <c:v>3.1</c:v>
                </c:pt>
                <c:pt idx="637">
                  <c:v>4.2</c:v>
                </c:pt>
                <c:pt idx="638">
                  <c:v>2.7</c:v>
                </c:pt>
                <c:pt idx="639">
                  <c:v>3.1</c:v>
                </c:pt>
                <c:pt idx="640">
                  <c:v>2.4</c:v>
                </c:pt>
                <c:pt idx="641">
                  <c:v>4.3</c:v>
                </c:pt>
                <c:pt idx="642">
                  <c:v>4.4000000000000004</c:v>
                </c:pt>
                <c:pt idx="643">
                  <c:v>5</c:v>
                </c:pt>
                <c:pt idx="644">
                  <c:v>5</c:v>
                </c:pt>
                <c:pt idx="645">
                  <c:v>6.1</c:v>
                </c:pt>
                <c:pt idx="646">
                  <c:v>3.1</c:v>
                </c:pt>
                <c:pt idx="647">
                  <c:v>2.7</c:v>
                </c:pt>
                <c:pt idx="648">
                  <c:v>1.5</c:v>
                </c:pt>
                <c:pt idx="649">
                  <c:v>3.2</c:v>
                </c:pt>
                <c:pt idx="650">
                  <c:v>2.8</c:v>
                </c:pt>
                <c:pt idx="651">
                  <c:v>2.9</c:v>
                </c:pt>
                <c:pt idx="652">
                  <c:v>4.4000000000000004</c:v>
                </c:pt>
                <c:pt idx="653">
                  <c:v>2.8</c:v>
                </c:pt>
                <c:pt idx="654">
                  <c:v>4.0999999999999996</c:v>
                </c:pt>
                <c:pt idx="655">
                  <c:v>4.0999999999999996</c:v>
                </c:pt>
                <c:pt idx="656">
                  <c:v>5.3</c:v>
                </c:pt>
                <c:pt idx="657">
                  <c:v>2.7</c:v>
                </c:pt>
                <c:pt idx="658">
                  <c:v>2.2000000000000002</c:v>
                </c:pt>
                <c:pt idx="659">
                  <c:v>3</c:v>
                </c:pt>
                <c:pt idx="660">
                  <c:v>3.3</c:v>
                </c:pt>
                <c:pt idx="661">
                  <c:v>3.2</c:v>
                </c:pt>
                <c:pt idx="662">
                  <c:v>6.6</c:v>
                </c:pt>
                <c:pt idx="663">
                  <c:v>4</c:v>
                </c:pt>
                <c:pt idx="664">
                  <c:v>4.2</c:v>
                </c:pt>
                <c:pt idx="665">
                  <c:v>4.8</c:v>
                </c:pt>
                <c:pt idx="666">
                  <c:v>4.5</c:v>
                </c:pt>
                <c:pt idx="667">
                  <c:v>5.9</c:v>
                </c:pt>
                <c:pt idx="668">
                  <c:v>7</c:v>
                </c:pt>
                <c:pt idx="669">
                  <c:v>5.2</c:v>
                </c:pt>
                <c:pt idx="670">
                  <c:v>0.9</c:v>
                </c:pt>
                <c:pt idx="671">
                  <c:v>3.1</c:v>
                </c:pt>
                <c:pt idx="672">
                  <c:v>1.5</c:v>
                </c:pt>
                <c:pt idx="673">
                  <c:v>1.9</c:v>
                </c:pt>
                <c:pt idx="674">
                  <c:v>4.0999999999999996</c:v>
                </c:pt>
                <c:pt idx="675">
                  <c:v>4</c:v>
                </c:pt>
                <c:pt idx="676">
                  <c:v>5.7</c:v>
                </c:pt>
                <c:pt idx="677">
                  <c:v>2.9</c:v>
                </c:pt>
                <c:pt idx="678">
                  <c:v>3.2</c:v>
                </c:pt>
                <c:pt idx="679">
                  <c:v>3.2</c:v>
                </c:pt>
                <c:pt idx="680">
                  <c:v>3.4</c:v>
                </c:pt>
                <c:pt idx="681">
                  <c:v>3.9</c:v>
                </c:pt>
                <c:pt idx="682">
                  <c:v>4.5</c:v>
                </c:pt>
                <c:pt idx="683">
                  <c:v>6</c:v>
                </c:pt>
                <c:pt idx="684">
                  <c:v>3.6</c:v>
                </c:pt>
                <c:pt idx="685">
                  <c:v>3.9</c:v>
                </c:pt>
                <c:pt idx="686">
                  <c:v>1.9</c:v>
                </c:pt>
                <c:pt idx="687">
                  <c:v>3.5</c:v>
                </c:pt>
                <c:pt idx="688">
                  <c:v>3.6</c:v>
                </c:pt>
                <c:pt idx="689">
                  <c:v>4.3</c:v>
                </c:pt>
                <c:pt idx="690">
                  <c:v>4.8</c:v>
                </c:pt>
                <c:pt idx="691">
                  <c:v>4.5</c:v>
                </c:pt>
                <c:pt idx="692">
                  <c:v>5.2</c:v>
                </c:pt>
                <c:pt idx="693">
                  <c:v>5.4</c:v>
                </c:pt>
                <c:pt idx="694">
                  <c:v>1.8</c:v>
                </c:pt>
                <c:pt idx="695">
                  <c:v>1</c:v>
                </c:pt>
                <c:pt idx="696">
                  <c:v>1.5</c:v>
                </c:pt>
                <c:pt idx="697">
                  <c:v>1.4</c:v>
                </c:pt>
                <c:pt idx="698">
                  <c:v>2.2999999999999998</c:v>
                </c:pt>
                <c:pt idx="699">
                  <c:v>1.7</c:v>
                </c:pt>
                <c:pt idx="700">
                  <c:v>5.2</c:v>
                </c:pt>
                <c:pt idx="701">
                  <c:v>1.6</c:v>
                </c:pt>
                <c:pt idx="702">
                  <c:v>3.3</c:v>
                </c:pt>
                <c:pt idx="703">
                  <c:v>3.5</c:v>
                </c:pt>
                <c:pt idx="704">
                  <c:v>4.3</c:v>
                </c:pt>
                <c:pt idx="705">
                  <c:v>3.6</c:v>
                </c:pt>
                <c:pt idx="706">
                  <c:v>6.9</c:v>
                </c:pt>
                <c:pt idx="707">
                  <c:v>1.8</c:v>
                </c:pt>
                <c:pt idx="708">
                  <c:v>2.9</c:v>
                </c:pt>
                <c:pt idx="709">
                  <c:v>4.5999999999999996</c:v>
                </c:pt>
                <c:pt idx="710">
                  <c:v>6.5</c:v>
                </c:pt>
                <c:pt idx="711">
                  <c:v>4.7</c:v>
                </c:pt>
                <c:pt idx="712">
                  <c:v>2</c:v>
                </c:pt>
                <c:pt idx="713">
                  <c:v>2.5</c:v>
                </c:pt>
                <c:pt idx="714">
                  <c:v>2.7</c:v>
                </c:pt>
                <c:pt idx="715">
                  <c:v>3</c:v>
                </c:pt>
                <c:pt idx="716">
                  <c:v>3.2</c:v>
                </c:pt>
                <c:pt idx="717">
                  <c:v>3.5</c:v>
                </c:pt>
                <c:pt idx="718">
                  <c:v>3.2</c:v>
                </c:pt>
                <c:pt idx="719">
                  <c:v>3.3</c:v>
                </c:pt>
                <c:pt idx="720">
                  <c:v>3.6</c:v>
                </c:pt>
                <c:pt idx="721">
                  <c:v>3.3</c:v>
                </c:pt>
                <c:pt idx="722">
                  <c:v>3.6</c:v>
                </c:pt>
                <c:pt idx="723">
                  <c:v>1.3</c:v>
                </c:pt>
                <c:pt idx="724">
                  <c:v>0.4</c:v>
                </c:pt>
                <c:pt idx="725">
                  <c:v>2.6</c:v>
                </c:pt>
                <c:pt idx="726">
                  <c:v>3</c:v>
                </c:pt>
                <c:pt idx="727">
                  <c:v>3</c:v>
                </c:pt>
                <c:pt idx="728">
                  <c:v>2.9</c:v>
                </c:pt>
                <c:pt idx="729">
                  <c:v>3.1</c:v>
                </c:pt>
                <c:pt idx="730">
                  <c:v>2.8</c:v>
                </c:pt>
                <c:pt idx="731">
                  <c:v>2.7</c:v>
                </c:pt>
                <c:pt idx="732">
                  <c:v>3.6</c:v>
                </c:pt>
                <c:pt idx="733">
                  <c:v>2.4</c:v>
                </c:pt>
                <c:pt idx="734">
                  <c:v>2.4</c:v>
                </c:pt>
                <c:pt idx="735">
                  <c:v>2.7</c:v>
                </c:pt>
                <c:pt idx="736">
                  <c:v>3</c:v>
                </c:pt>
                <c:pt idx="737">
                  <c:v>2.2000000000000002</c:v>
                </c:pt>
                <c:pt idx="738">
                  <c:v>2.9</c:v>
                </c:pt>
                <c:pt idx="739">
                  <c:v>2.5</c:v>
                </c:pt>
                <c:pt idx="740">
                  <c:v>3.6</c:v>
                </c:pt>
                <c:pt idx="741">
                  <c:v>3.4</c:v>
                </c:pt>
                <c:pt idx="742">
                  <c:v>3.5</c:v>
                </c:pt>
                <c:pt idx="743">
                  <c:v>3.3</c:v>
                </c:pt>
                <c:pt idx="744">
                  <c:v>3.4</c:v>
                </c:pt>
                <c:pt idx="745">
                  <c:v>3.5</c:v>
                </c:pt>
                <c:pt idx="746">
                  <c:v>3.4</c:v>
                </c:pt>
                <c:pt idx="747">
                  <c:v>3.1</c:v>
                </c:pt>
                <c:pt idx="748">
                  <c:v>3.1</c:v>
                </c:pt>
                <c:pt idx="749">
                  <c:v>4.4000000000000004</c:v>
                </c:pt>
                <c:pt idx="750">
                  <c:v>5</c:v>
                </c:pt>
                <c:pt idx="751">
                  <c:v>3.1</c:v>
                </c:pt>
                <c:pt idx="752">
                  <c:v>3.8</c:v>
                </c:pt>
                <c:pt idx="753">
                  <c:v>3.2</c:v>
                </c:pt>
                <c:pt idx="754">
                  <c:v>3.1</c:v>
                </c:pt>
                <c:pt idx="755">
                  <c:v>3.1</c:v>
                </c:pt>
                <c:pt idx="756">
                  <c:v>3.5</c:v>
                </c:pt>
                <c:pt idx="757">
                  <c:v>3.3</c:v>
                </c:pt>
                <c:pt idx="758">
                  <c:v>3.3</c:v>
                </c:pt>
                <c:pt idx="759">
                  <c:v>3.4</c:v>
                </c:pt>
                <c:pt idx="760">
                  <c:v>3.6</c:v>
                </c:pt>
                <c:pt idx="761">
                  <c:v>3.6</c:v>
                </c:pt>
                <c:pt idx="762">
                  <c:v>4.2</c:v>
                </c:pt>
                <c:pt idx="763">
                  <c:v>1.4</c:v>
                </c:pt>
                <c:pt idx="764">
                  <c:v>1.4</c:v>
                </c:pt>
                <c:pt idx="765">
                  <c:v>1.8</c:v>
                </c:pt>
                <c:pt idx="766">
                  <c:v>0.8</c:v>
                </c:pt>
                <c:pt idx="767">
                  <c:v>1.7</c:v>
                </c:pt>
                <c:pt idx="768">
                  <c:v>2.7</c:v>
                </c:pt>
                <c:pt idx="769">
                  <c:v>3</c:v>
                </c:pt>
                <c:pt idx="770">
                  <c:v>2.9</c:v>
                </c:pt>
                <c:pt idx="771">
                  <c:v>3.2</c:v>
                </c:pt>
                <c:pt idx="772">
                  <c:v>3.2</c:v>
                </c:pt>
                <c:pt idx="773">
                  <c:v>3.5</c:v>
                </c:pt>
                <c:pt idx="774">
                  <c:v>4.0999999999999996</c:v>
                </c:pt>
                <c:pt idx="775">
                  <c:v>4.5999999999999996</c:v>
                </c:pt>
                <c:pt idx="776">
                  <c:v>3.1</c:v>
                </c:pt>
                <c:pt idx="777">
                  <c:v>4.2</c:v>
                </c:pt>
                <c:pt idx="778">
                  <c:v>3.6</c:v>
                </c:pt>
                <c:pt idx="779">
                  <c:v>5</c:v>
                </c:pt>
                <c:pt idx="780">
                  <c:v>3.7</c:v>
                </c:pt>
                <c:pt idx="781">
                  <c:v>4.5</c:v>
                </c:pt>
                <c:pt idx="782">
                  <c:v>4.7</c:v>
                </c:pt>
                <c:pt idx="783">
                  <c:v>5.0999999999999996</c:v>
                </c:pt>
                <c:pt idx="784">
                  <c:v>5.5</c:v>
                </c:pt>
                <c:pt idx="785">
                  <c:v>5.7</c:v>
                </c:pt>
                <c:pt idx="786">
                  <c:v>2.6</c:v>
                </c:pt>
                <c:pt idx="787">
                  <c:v>2.5</c:v>
                </c:pt>
                <c:pt idx="788">
                  <c:v>2.7</c:v>
                </c:pt>
                <c:pt idx="789">
                  <c:v>2.2999999999999998</c:v>
                </c:pt>
                <c:pt idx="790">
                  <c:v>2.2999999999999998</c:v>
                </c:pt>
                <c:pt idx="791">
                  <c:v>2.5</c:v>
                </c:pt>
                <c:pt idx="792">
                  <c:v>2.2999999999999998</c:v>
                </c:pt>
                <c:pt idx="793">
                  <c:v>3.9</c:v>
                </c:pt>
                <c:pt idx="794">
                  <c:v>4</c:v>
                </c:pt>
                <c:pt idx="795">
                  <c:v>4.2</c:v>
                </c:pt>
                <c:pt idx="796">
                  <c:v>4.5999999999999996</c:v>
                </c:pt>
                <c:pt idx="797">
                  <c:v>5</c:v>
                </c:pt>
                <c:pt idx="798">
                  <c:v>3.9</c:v>
                </c:pt>
                <c:pt idx="799">
                  <c:v>1.3</c:v>
                </c:pt>
                <c:pt idx="800">
                  <c:v>2.4</c:v>
                </c:pt>
                <c:pt idx="801">
                  <c:v>2.6</c:v>
                </c:pt>
                <c:pt idx="802">
                  <c:v>2.5</c:v>
                </c:pt>
                <c:pt idx="803">
                  <c:v>2.8</c:v>
                </c:pt>
                <c:pt idx="804">
                  <c:v>2.9</c:v>
                </c:pt>
                <c:pt idx="805">
                  <c:v>3.8</c:v>
                </c:pt>
                <c:pt idx="806">
                  <c:v>3.4</c:v>
                </c:pt>
                <c:pt idx="807">
                  <c:v>3.3</c:v>
                </c:pt>
                <c:pt idx="808">
                  <c:v>3.7</c:v>
                </c:pt>
                <c:pt idx="809">
                  <c:v>3.7</c:v>
                </c:pt>
                <c:pt idx="810">
                  <c:v>3.5</c:v>
                </c:pt>
                <c:pt idx="811">
                  <c:v>3.9</c:v>
                </c:pt>
                <c:pt idx="812">
                  <c:v>2.8</c:v>
                </c:pt>
                <c:pt idx="813">
                  <c:v>3.5</c:v>
                </c:pt>
                <c:pt idx="814">
                  <c:v>3.3</c:v>
                </c:pt>
                <c:pt idx="815">
                  <c:v>3.7</c:v>
                </c:pt>
                <c:pt idx="816">
                  <c:v>4.4000000000000004</c:v>
                </c:pt>
                <c:pt idx="817">
                  <c:v>4.8</c:v>
                </c:pt>
                <c:pt idx="818">
                  <c:v>4.3</c:v>
                </c:pt>
                <c:pt idx="819">
                  <c:v>4.4000000000000004</c:v>
                </c:pt>
                <c:pt idx="820">
                  <c:v>2.1</c:v>
                </c:pt>
                <c:pt idx="821">
                  <c:v>2</c:v>
                </c:pt>
                <c:pt idx="822">
                  <c:v>2.2999999999999998</c:v>
                </c:pt>
                <c:pt idx="823">
                  <c:v>2.2999999999999998</c:v>
                </c:pt>
                <c:pt idx="824">
                  <c:v>2.5</c:v>
                </c:pt>
                <c:pt idx="825">
                  <c:v>3</c:v>
                </c:pt>
                <c:pt idx="826">
                  <c:v>2.9</c:v>
                </c:pt>
                <c:pt idx="827">
                  <c:v>3.2</c:v>
                </c:pt>
                <c:pt idx="828">
                  <c:v>2.9</c:v>
                </c:pt>
                <c:pt idx="829">
                  <c:v>4.3</c:v>
                </c:pt>
                <c:pt idx="830">
                  <c:v>2.7</c:v>
                </c:pt>
                <c:pt idx="831">
                  <c:v>1.8</c:v>
                </c:pt>
                <c:pt idx="832">
                  <c:v>2.1</c:v>
                </c:pt>
                <c:pt idx="833">
                  <c:v>2</c:v>
                </c:pt>
                <c:pt idx="834">
                  <c:v>2.5</c:v>
                </c:pt>
                <c:pt idx="835">
                  <c:v>2.2999999999999998</c:v>
                </c:pt>
                <c:pt idx="836">
                  <c:v>2.2999999999999998</c:v>
                </c:pt>
                <c:pt idx="837">
                  <c:v>2.7</c:v>
                </c:pt>
                <c:pt idx="838">
                  <c:v>2.7</c:v>
                </c:pt>
                <c:pt idx="839">
                  <c:v>3.1</c:v>
                </c:pt>
                <c:pt idx="840">
                  <c:v>3.1</c:v>
                </c:pt>
                <c:pt idx="841">
                  <c:v>3.4</c:v>
                </c:pt>
                <c:pt idx="842">
                  <c:v>3.5</c:v>
                </c:pt>
                <c:pt idx="843">
                  <c:v>3.7</c:v>
                </c:pt>
                <c:pt idx="844">
                  <c:v>4</c:v>
                </c:pt>
                <c:pt idx="845">
                  <c:v>1.4</c:v>
                </c:pt>
                <c:pt idx="846">
                  <c:v>1.3</c:v>
                </c:pt>
                <c:pt idx="847">
                  <c:v>2.4</c:v>
                </c:pt>
                <c:pt idx="848">
                  <c:v>2.7</c:v>
                </c:pt>
                <c:pt idx="849">
                  <c:v>1.5</c:v>
                </c:pt>
                <c:pt idx="850">
                  <c:v>2.2999999999999998</c:v>
                </c:pt>
                <c:pt idx="851">
                  <c:v>3.4</c:v>
                </c:pt>
                <c:pt idx="852">
                  <c:v>3.9</c:v>
                </c:pt>
                <c:pt idx="853">
                  <c:v>3.7</c:v>
                </c:pt>
                <c:pt idx="854">
                  <c:v>3.7</c:v>
                </c:pt>
                <c:pt idx="855">
                  <c:v>4.2</c:v>
                </c:pt>
                <c:pt idx="856">
                  <c:v>4.5999999999999996</c:v>
                </c:pt>
                <c:pt idx="857">
                  <c:v>4.5</c:v>
                </c:pt>
                <c:pt idx="858">
                  <c:v>4.5999999999999996</c:v>
                </c:pt>
                <c:pt idx="859">
                  <c:v>3.9</c:v>
                </c:pt>
                <c:pt idx="860">
                  <c:v>4.2</c:v>
                </c:pt>
                <c:pt idx="861">
                  <c:v>3.8</c:v>
                </c:pt>
                <c:pt idx="862">
                  <c:v>4.4000000000000004</c:v>
                </c:pt>
                <c:pt idx="863">
                  <c:v>3.9</c:v>
                </c:pt>
                <c:pt idx="864">
                  <c:v>3.9</c:v>
                </c:pt>
                <c:pt idx="865">
                  <c:v>5</c:v>
                </c:pt>
                <c:pt idx="866">
                  <c:v>5</c:v>
                </c:pt>
                <c:pt idx="867">
                  <c:v>4.8</c:v>
                </c:pt>
                <c:pt idx="868">
                  <c:v>5.6</c:v>
                </c:pt>
                <c:pt idx="869">
                  <c:v>5.9</c:v>
                </c:pt>
                <c:pt idx="870">
                  <c:v>6</c:v>
                </c:pt>
                <c:pt idx="871">
                  <c:v>6.4</c:v>
                </c:pt>
                <c:pt idx="872">
                  <c:v>6.7</c:v>
                </c:pt>
                <c:pt idx="873">
                  <c:v>4.2</c:v>
                </c:pt>
                <c:pt idx="874">
                  <c:v>3.4</c:v>
                </c:pt>
                <c:pt idx="875">
                  <c:v>3.6</c:v>
                </c:pt>
                <c:pt idx="876">
                  <c:v>3.9</c:v>
                </c:pt>
                <c:pt idx="877">
                  <c:v>4.3</c:v>
                </c:pt>
                <c:pt idx="878">
                  <c:v>4.0999999999999996</c:v>
                </c:pt>
                <c:pt idx="879">
                  <c:v>4.4000000000000004</c:v>
                </c:pt>
                <c:pt idx="880">
                  <c:v>4.4000000000000004</c:v>
                </c:pt>
                <c:pt idx="881">
                  <c:v>5.2</c:v>
                </c:pt>
                <c:pt idx="882">
                  <c:v>4.9000000000000004</c:v>
                </c:pt>
                <c:pt idx="883">
                  <c:v>3.2</c:v>
                </c:pt>
                <c:pt idx="884">
                  <c:v>3.4</c:v>
                </c:pt>
                <c:pt idx="885">
                  <c:v>3.5</c:v>
                </c:pt>
                <c:pt idx="886">
                  <c:v>3.5</c:v>
                </c:pt>
                <c:pt idx="887">
                  <c:v>3.4</c:v>
                </c:pt>
                <c:pt idx="888">
                  <c:v>2.2000000000000002</c:v>
                </c:pt>
                <c:pt idx="889">
                  <c:v>2.4</c:v>
                </c:pt>
                <c:pt idx="890">
                  <c:v>2.8</c:v>
                </c:pt>
                <c:pt idx="891">
                  <c:v>3.3</c:v>
                </c:pt>
                <c:pt idx="892">
                  <c:v>2.6</c:v>
                </c:pt>
                <c:pt idx="893">
                  <c:v>3.8</c:v>
                </c:pt>
                <c:pt idx="894">
                  <c:v>3.7</c:v>
                </c:pt>
                <c:pt idx="895">
                  <c:v>3.5</c:v>
                </c:pt>
                <c:pt idx="896">
                  <c:v>3.1</c:v>
                </c:pt>
                <c:pt idx="897">
                  <c:v>4</c:v>
                </c:pt>
                <c:pt idx="898">
                  <c:v>2.9</c:v>
                </c:pt>
                <c:pt idx="899">
                  <c:v>3.7</c:v>
                </c:pt>
                <c:pt idx="900">
                  <c:v>2.7</c:v>
                </c:pt>
                <c:pt idx="901">
                  <c:v>4.4000000000000004</c:v>
                </c:pt>
                <c:pt idx="902">
                  <c:v>4.3</c:v>
                </c:pt>
                <c:pt idx="903">
                  <c:v>4.2</c:v>
                </c:pt>
                <c:pt idx="904">
                  <c:v>4.2</c:v>
                </c:pt>
                <c:pt idx="905">
                  <c:v>1.9</c:v>
                </c:pt>
                <c:pt idx="906">
                  <c:v>2.7</c:v>
                </c:pt>
                <c:pt idx="907">
                  <c:v>3.5</c:v>
                </c:pt>
                <c:pt idx="908">
                  <c:v>1.5</c:v>
                </c:pt>
                <c:pt idx="909">
                  <c:v>1.9</c:v>
                </c:pt>
                <c:pt idx="910">
                  <c:v>2.5</c:v>
                </c:pt>
                <c:pt idx="911">
                  <c:v>3.4</c:v>
                </c:pt>
                <c:pt idx="912">
                  <c:v>4.5</c:v>
                </c:pt>
                <c:pt idx="913">
                  <c:v>3.3</c:v>
                </c:pt>
                <c:pt idx="914">
                  <c:v>5.0999999999999996</c:v>
                </c:pt>
                <c:pt idx="915">
                  <c:v>5.2</c:v>
                </c:pt>
                <c:pt idx="916">
                  <c:v>5.4</c:v>
                </c:pt>
                <c:pt idx="917">
                  <c:v>1.6</c:v>
                </c:pt>
                <c:pt idx="918">
                  <c:v>4.5999999999999996</c:v>
                </c:pt>
                <c:pt idx="919">
                  <c:v>4.7</c:v>
                </c:pt>
                <c:pt idx="920">
                  <c:v>4.7</c:v>
                </c:pt>
                <c:pt idx="921">
                  <c:v>3.4</c:v>
                </c:pt>
                <c:pt idx="922">
                  <c:v>3.4</c:v>
                </c:pt>
                <c:pt idx="923">
                  <c:v>4</c:v>
                </c:pt>
                <c:pt idx="924">
                  <c:v>1.9</c:v>
                </c:pt>
                <c:pt idx="925">
                  <c:v>3.7</c:v>
                </c:pt>
                <c:pt idx="926">
                  <c:v>4.3</c:v>
                </c:pt>
                <c:pt idx="927">
                  <c:v>4.5999999999999996</c:v>
                </c:pt>
                <c:pt idx="928">
                  <c:v>4</c:v>
                </c:pt>
                <c:pt idx="929">
                  <c:v>4.0999999999999996</c:v>
                </c:pt>
                <c:pt idx="930">
                  <c:v>5</c:v>
                </c:pt>
                <c:pt idx="931">
                  <c:v>5.3</c:v>
                </c:pt>
                <c:pt idx="932">
                  <c:v>3.7</c:v>
                </c:pt>
                <c:pt idx="933">
                  <c:v>3.5</c:v>
                </c:pt>
                <c:pt idx="934">
                  <c:v>3.3</c:v>
                </c:pt>
                <c:pt idx="935">
                  <c:v>4.5</c:v>
                </c:pt>
                <c:pt idx="936">
                  <c:v>3.7</c:v>
                </c:pt>
                <c:pt idx="937">
                  <c:v>4</c:v>
                </c:pt>
                <c:pt idx="938">
                  <c:v>2.8</c:v>
                </c:pt>
                <c:pt idx="939">
                  <c:v>4.2</c:v>
                </c:pt>
                <c:pt idx="940">
                  <c:v>4.4000000000000004</c:v>
                </c:pt>
                <c:pt idx="941">
                  <c:v>2.1</c:v>
                </c:pt>
                <c:pt idx="942">
                  <c:v>15.5</c:v>
                </c:pt>
                <c:pt idx="943">
                  <c:v>1.8</c:v>
                </c:pt>
                <c:pt idx="944">
                  <c:v>2.9</c:v>
                </c:pt>
                <c:pt idx="945">
                  <c:v>4.5</c:v>
                </c:pt>
                <c:pt idx="946">
                  <c:v>3.3</c:v>
                </c:pt>
                <c:pt idx="947">
                  <c:v>2.8</c:v>
                </c:pt>
                <c:pt idx="948">
                  <c:v>3.1</c:v>
                </c:pt>
                <c:pt idx="949">
                  <c:v>3</c:v>
                </c:pt>
                <c:pt idx="950">
                  <c:v>3</c:v>
                </c:pt>
                <c:pt idx="951">
                  <c:v>3.4</c:v>
                </c:pt>
                <c:pt idx="952">
                  <c:v>3.5</c:v>
                </c:pt>
                <c:pt idx="953">
                  <c:v>3.2</c:v>
                </c:pt>
                <c:pt idx="954">
                  <c:v>3.4</c:v>
                </c:pt>
                <c:pt idx="955">
                  <c:v>4.0999999999999996</c:v>
                </c:pt>
                <c:pt idx="956">
                  <c:v>1.8</c:v>
                </c:pt>
                <c:pt idx="957">
                  <c:v>3.9</c:v>
                </c:pt>
                <c:pt idx="958">
                  <c:v>1.5</c:v>
                </c:pt>
                <c:pt idx="959">
                  <c:v>2.1</c:v>
                </c:pt>
                <c:pt idx="960">
                  <c:v>0.7</c:v>
                </c:pt>
                <c:pt idx="961">
                  <c:v>1.2</c:v>
                </c:pt>
                <c:pt idx="962">
                  <c:v>0.9</c:v>
                </c:pt>
                <c:pt idx="963">
                  <c:v>1.5</c:v>
                </c:pt>
                <c:pt idx="964">
                  <c:v>2.5</c:v>
                </c:pt>
                <c:pt idx="965">
                  <c:v>2.6</c:v>
                </c:pt>
                <c:pt idx="966">
                  <c:v>2.2000000000000002</c:v>
                </c:pt>
                <c:pt idx="967">
                  <c:v>1.4</c:v>
                </c:pt>
                <c:pt idx="968">
                  <c:v>1.4</c:v>
                </c:pt>
                <c:pt idx="969">
                  <c:v>1.3</c:v>
                </c:pt>
                <c:pt idx="970">
                  <c:v>4.0999999999999996</c:v>
                </c:pt>
                <c:pt idx="971">
                  <c:v>3.5</c:v>
                </c:pt>
                <c:pt idx="972">
                  <c:v>3.5</c:v>
                </c:pt>
                <c:pt idx="973">
                  <c:v>3.8</c:v>
                </c:pt>
                <c:pt idx="974">
                  <c:v>2.2999999999999998</c:v>
                </c:pt>
                <c:pt idx="975">
                  <c:v>2.2000000000000002</c:v>
                </c:pt>
                <c:pt idx="976">
                  <c:v>2.8</c:v>
                </c:pt>
                <c:pt idx="977">
                  <c:v>5.6</c:v>
                </c:pt>
                <c:pt idx="978">
                  <c:v>3.6</c:v>
                </c:pt>
                <c:pt idx="979">
                  <c:v>2.4</c:v>
                </c:pt>
                <c:pt idx="980">
                  <c:v>4.7</c:v>
                </c:pt>
                <c:pt idx="981">
                  <c:v>1.4</c:v>
                </c:pt>
                <c:pt idx="982">
                  <c:v>1.8</c:v>
                </c:pt>
                <c:pt idx="983">
                  <c:v>2.2999999999999998</c:v>
                </c:pt>
                <c:pt idx="984">
                  <c:v>3.4</c:v>
                </c:pt>
                <c:pt idx="985">
                  <c:v>4.4000000000000004</c:v>
                </c:pt>
                <c:pt idx="986">
                  <c:v>1.7</c:v>
                </c:pt>
                <c:pt idx="987">
                  <c:v>4.5999999999999996</c:v>
                </c:pt>
                <c:pt idx="988">
                  <c:v>3.2</c:v>
                </c:pt>
                <c:pt idx="989">
                  <c:v>3.8</c:v>
                </c:pt>
                <c:pt idx="990">
                  <c:v>3.5</c:v>
                </c:pt>
                <c:pt idx="991">
                  <c:v>3.6</c:v>
                </c:pt>
                <c:pt idx="992">
                  <c:v>4</c:v>
                </c:pt>
                <c:pt idx="993">
                  <c:v>4</c:v>
                </c:pt>
                <c:pt idx="994">
                  <c:v>4.5</c:v>
                </c:pt>
                <c:pt idx="995">
                  <c:v>4.5</c:v>
                </c:pt>
                <c:pt idx="996">
                  <c:v>4.5</c:v>
                </c:pt>
                <c:pt idx="997">
                  <c:v>4.5</c:v>
                </c:pt>
                <c:pt idx="998">
                  <c:v>4.3</c:v>
                </c:pt>
                <c:pt idx="999">
                  <c:v>4</c:v>
                </c:pt>
                <c:pt idx="1000">
                  <c:v>5.8</c:v>
                </c:pt>
                <c:pt idx="1001">
                  <c:v>3.4</c:v>
                </c:pt>
                <c:pt idx="1002">
                  <c:v>3.3</c:v>
                </c:pt>
                <c:pt idx="1003">
                  <c:v>1.8</c:v>
                </c:pt>
                <c:pt idx="1004">
                  <c:v>1.8</c:v>
                </c:pt>
                <c:pt idx="1005">
                  <c:v>2.2000000000000002</c:v>
                </c:pt>
                <c:pt idx="1006">
                  <c:v>2.7</c:v>
                </c:pt>
                <c:pt idx="1007">
                  <c:v>4.3</c:v>
                </c:pt>
                <c:pt idx="1008">
                  <c:v>3.2</c:v>
                </c:pt>
                <c:pt idx="1009">
                  <c:v>3.5</c:v>
                </c:pt>
                <c:pt idx="1010">
                  <c:v>2.7</c:v>
                </c:pt>
                <c:pt idx="1011">
                  <c:v>3.3</c:v>
                </c:pt>
                <c:pt idx="1012">
                  <c:v>4.0999999999999996</c:v>
                </c:pt>
                <c:pt idx="1013">
                  <c:v>5.0999999999999996</c:v>
                </c:pt>
                <c:pt idx="1014">
                  <c:v>1.5</c:v>
                </c:pt>
                <c:pt idx="1015">
                  <c:v>5.2</c:v>
                </c:pt>
                <c:pt idx="1016">
                  <c:v>4.4000000000000004</c:v>
                </c:pt>
                <c:pt idx="1017">
                  <c:v>4.3</c:v>
                </c:pt>
                <c:pt idx="1018">
                  <c:v>1</c:v>
                </c:pt>
                <c:pt idx="1019">
                  <c:v>1.9</c:v>
                </c:pt>
                <c:pt idx="1020">
                  <c:v>5.6</c:v>
                </c:pt>
                <c:pt idx="1021">
                  <c:v>2.8</c:v>
                </c:pt>
                <c:pt idx="1022">
                  <c:v>4.3</c:v>
                </c:pt>
                <c:pt idx="1023">
                  <c:v>3.9</c:v>
                </c:pt>
                <c:pt idx="1024">
                  <c:v>4.0999999999999996</c:v>
                </c:pt>
                <c:pt idx="1025">
                  <c:v>5</c:v>
                </c:pt>
                <c:pt idx="1026">
                  <c:v>4.9000000000000004</c:v>
                </c:pt>
                <c:pt idx="1027">
                  <c:v>5.9</c:v>
                </c:pt>
                <c:pt idx="1028">
                  <c:v>2</c:v>
                </c:pt>
                <c:pt idx="1029">
                  <c:v>2.9</c:v>
                </c:pt>
                <c:pt idx="1030">
                  <c:v>3.6</c:v>
                </c:pt>
                <c:pt idx="1031">
                  <c:v>2.1</c:v>
                </c:pt>
                <c:pt idx="1032">
                  <c:v>3.8</c:v>
                </c:pt>
                <c:pt idx="1033">
                  <c:v>4.3</c:v>
                </c:pt>
                <c:pt idx="1034">
                  <c:v>1.5</c:v>
                </c:pt>
                <c:pt idx="1035">
                  <c:v>4.3</c:v>
                </c:pt>
                <c:pt idx="1036">
                  <c:v>4.3</c:v>
                </c:pt>
                <c:pt idx="1037">
                  <c:v>6.2</c:v>
                </c:pt>
                <c:pt idx="1038">
                  <c:v>1.5</c:v>
                </c:pt>
                <c:pt idx="1039">
                  <c:v>2.5</c:v>
                </c:pt>
                <c:pt idx="1040">
                  <c:v>2.5</c:v>
                </c:pt>
                <c:pt idx="1041">
                  <c:v>3.4</c:v>
                </c:pt>
                <c:pt idx="1042">
                  <c:v>4.5</c:v>
                </c:pt>
                <c:pt idx="1043">
                  <c:v>4.8</c:v>
                </c:pt>
                <c:pt idx="1044">
                  <c:v>5</c:v>
                </c:pt>
                <c:pt idx="1045">
                  <c:v>4.2</c:v>
                </c:pt>
                <c:pt idx="1046">
                  <c:v>3.9</c:v>
                </c:pt>
                <c:pt idx="1047">
                  <c:v>6</c:v>
                </c:pt>
                <c:pt idx="1048">
                  <c:v>3.2</c:v>
                </c:pt>
                <c:pt idx="1049">
                  <c:v>3</c:v>
                </c:pt>
                <c:pt idx="1050">
                  <c:v>3.2</c:v>
                </c:pt>
                <c:pt idx="1051">
                  <c:v>5.3</c:v>
                </c:pt>
                <c:pt idx="1052">
                  <c:v>2.7</c:v>
                </c:pt>
                <c:pt idx="1053">
                  <c:v>4</c:v>
                </c:pt>
                <c:pt idx="1054">
                  <c:v>2.9</c:v>
                </c:pt>
                <c:pt idx="1055">
                  <c:v>3.1</c:v>
                </c:pt>
                <c:pt idx="1056">
                  <c:v>1.1000000000000001</c:v>
                </c:pt>
                <c:pt idx="1057">
                  <c:v>3.8</c:v>
                </c:pt>
                <c:pt idx="1058">
                  <c:v>0</c:v>
                </c:pt>
                <c:pt idx="1059">
                  <c:v>2</c:v>
                </c:pt>
                <c:pt idx="1060">
                  <c:v>2.7</c:v>
                </c:pt>
                <c:pt idx="1061">
                  <c:v>2.4</c:v>
                </c:pt>
                <c:pt idx="1062">
                  <c:v>2.4</c:v>
                </c:pt>
                <c:pt idx="1063">
                  <c:v>2.5</c:v>
                </c:pt>
                <c:pt idx="1064">
                  <c:v>2.7</c:v>
                </c:pt>
                <c:pt idx="1065">
                  <c:v>2.9</c:v>
                </c:pt>
                <c:pt idx="1066">
                  <c:v>3.1</c:v>
                </c:pt>
              </c:numCache>
            </c:numRef>
          </c:xVal>
          <c:yVal>
            <c:numRef>
              <c:f>'DATA BASE'!$S$8:$S$1074</c:f>
              <c:numCache>
                <c:formatCode>0.00000</c:formatCode>
                <c:ptCount val="1067"/>
                <c:pt idx="0">
                  <c:v>0.10963000000000001</c:v>
                </c:pt>
                <c:pt idx="1">
                  <c:v>5.45E-2</c:v>
                </c:pt>
                <c:pt idx="2">
                  <c:v>4.5440000000000001E-2</c:v>
                </c:pt>
                <c:pt idx="3">
                  <c:v>4.36E-2</c:v>
                </c:pt>
                <c:pt idx="4">
                  <c:v>5.5289999999999999E-2</c:v>
                </c:pt>
                <c:pt idx="5">
                  <c:v>6.6739999999999994E-2</c:v>
                </c:pt>
                <c:pt idx="6">
                  <c:v>0.11128</c:v>
                </c:pt>
                <c:pt idx="7">
                  <c:v>8.2180000000000003E-2</c:v>
                </c:pt>
                <c:pt idx="8">
                  <c:v>9.5380000000000006E-2</c:v>
                </c:pt>
                <c:pt idx="9">
                  <c:v>5.2970000000000003E-2</c:v>
                </c:pt>
                <c:pt idx="10">
                  <c:v>3.2070000000000001E-2</c:v>
                </c:pt>
                <c:pt idx="11">
                  <c:v>0.29593000000000003</c:v>
                </c:pt>
                <c:pt idx="12">
                  <c:v>0.20397000000000001</c:v>
                </c:pt>
                <c:pt idx="13">
                  <c:v>3.4909999999999997E-2</c:v>
                </c:pt>
                <c:pt idx="14">
                  <c:v>4.1390000000000003E-2</c:v>
                </c:pt>
                <c:pt idx="15">
                  <c:v>8.0780000000000005E-2</c:v>
                </c:pt>
                <c:pt idx="16">
                  <c:v>4.7809999999999998E-2</c:v>
                </c:pt>
                <c:pt idx="17">
                  <c:v>4.4729999999999999E-2</c:v>
                </c:pt>
                <c:pt idx="18">
                  <c:v>3.798E-2</c:v>
                </c:pt>
                <c:pt idx="19">
                  <c:v>3.8129999999999997E-2</c:v>
                </c:pt>
                <c:pt idx="20">
                  <c:v>5.475E-2</c:v>
                </c:pt>
                <c:pt idx="21">
                  <c:v>3.7859999999999998E-2</c:v>
                </c:pt>
                <c:pt idx="22">
                  <c:v>7.0279999999999995E-2</c:v>
                </c:pt>
                <c:pt idx="23">
                  <c:v>5.2580000000000002E-2</c:v>
                </c:pt>
                <c:pt idx="24">
                  <c:v>7.0279999999999995E-2</c:v>
                </c:pt>
                <c:pt idx="25">
                  <c:v>5.7939999999999998E-2</c:v>
                </c:pt>
                <c:pt idx="26">
                  <c:v>5.7939999999999998E-2</c:v>
                </c:pt>
                <c:pt idx="27">
                  <c:v>2.6700000000000002E-2</c:v>
                </c:pt>
                <c:pt idx="28">
                  <c:v>5.7049999999999997E-2</c:v>
                </c:pt>
                <c:pt idx="29">
                  <c:v>4.641E-2</c:v>
                </c:pt>
                <c:pt idx="30">
                  <c:v>5.4649999999999997E-2</c:v>
                </c:pt>
                <c:pt idx="31">
                  <c:v>0.12354</c:v>
                </c:pt>
                <c:pt idx="32">
                  <c:v>0.12325999999999999</c:v>
                </c:pt>
                <c:pt idx="33">
                  <c:v>5.892E-2</c:v>
                </c:pt>
                <c:pt idx="34">
                  <c:v>0.69689000000000001</c:v>
                </c:pt>
                <c:pt idx="35">
                  <c:v>6.0089999999999998E-2</c:v>
                </c:pt>
                <c:pt idx="36">
                  <c:v>6.9769999999999999E-2</c:v>
                </c:pt>
                <c:pt idx="37">
                  <c:v>5.4010000000000002E-2</c:v>
                </c:pt>
                <c:pt idx="38">
                  <c:v>4.9410000000000003E-2</c:v>
                </c:pt>
                <c:pt idx="39">
                  <c:v>0.1391</c:v>
                </c:pt>
                <c:pt idx="40">
                  <c:v>8.2119999999999999E-2</c:v>
                </c:pt>
                <c:pt idx="41">
                  <c:v>5.8560000000000001E-2</c:v>
                </c:pt>
                <c:pt idx="42">
                  <c:v>7.3279999999999998E-2</c:v>
                </c:pt>
                <c:pt idx="43">
                  <c:v>3.2219999999999999E-2</c:v>
                </c:pt>
                <c:pt idx="44">
                  <c:v>3.993E-2</c:v>
                </c:pt>
                <c:pt idx="45">
                  <c:v>1.5800000000000002E-2</c:v>
                </c:pt>
                <c:pt idx="46">
                  <c:v>0.23705000000000001</c:v>
                </c:pt>
                <c:pt idx="47">
                  <c:v>0.28686</c:v>
                </c:pt>
                <c:pt idx="48">
                  <c:v>0.19864999999999999</c:v>
                </c:pt>
                <c:pt idx="49">
                  <c:v>0.22256000000000001</c:v>
                </c:pt>
                <c:pt idx="50">
                  <c:v>0.14451</c:v>
                </c:pt>
                <c:pt idx="51">
                  <c:v>5.0319999999999997E-2</c:v>
                </c:pt>
                <c:pt idx="52">
                  <c:v>3.1759999999999997E-2</c:v>
                </c:pt>
                <c:pt idx="53">
                  <c:v>0.31606000000000001</c:v>
                </c:pt>
                <c:pt idx="54">
                  <c:v>3.6970000000000003E-2</c:v>
                </c:pt>
                <c:pt idx="55">
                  <c:v>0.10628</c:v>
                </c:pt>
                <c:pt idx="56">
                  <c:v>8.8679999999999995E-2</c:v>
                </c:pt>
                <c:pt idx="57">
                  <c:v>7.1010000000000004E-2</c:v>
                </c:pt>
                <c:pt idx="58">
                  <c:v>0.36352000000000001</c:v>
                </c:pt>
                <c:pt idx="59">
                  <c:v>0.30974000000000002</c:v>
                </c:pt>
                <c:pt idx="60">
                  <c:v>7.1510000000000004E-2</c:v>
                </c:pt>
                <c:pt idx="61">
                  <c:v>6.2350000000000003E-2</c:v>
                </c:pt>
                <c:pt idx="62">
                  <c:v>5.2159999999999998E-2</c:v>
                </c:pt>
                <c:pt idx="63">
                  <c:v>0.30901000000000001</c:v>
                </c:pt>
                <c:pt idx="64">
                  <c:v>3.6510000000000001E-2</c:v>
                </c:pt>
                <c:pt idx="65">
                  <c:v>3.662E-2</c:v>
                </c:pt>
                <c:pt idx="66">
                  <c:v>0.38152999999999998</c:v>
                </c:pt>
                <c:pt idx="67">
                  <c:v>0.67981999999999998</c:v>
                </c:pt>
                <c:pt idx="68">
                  <c:v>6.0170000000000001E-2</c:v>
                </c:pt>
                <c:pt idx="69">
                  <c:v>4.326E-2</c:v>
                </c:pt>
                <c:pt idx="70">
                  <c:v>0.25917000000000001</c:v>
                </c:pt>
                <c:pt idx="71">
                  <c:v>0.14796000000000001</c:v>
                </c:pt>
                <c:pt idx="72">
                  <c:v>0.17165</c:v>
                </c:pt>
                <c:pt idx="73">
                  <c:v>0.13628000000000001</c:v>
                </c:pt>
                <c:pt idx="74">
                  <c:v>0.15487000000000001</c:v>
                </c:pt>
                <c:pt idx="75">
                  <c:v>0.14716000000000001</c:v>
                </c:pt>
                <c:pt idx="76">
                  <c:v>0.12673000000000001</c:v>
                </c:pt>
                <c:pt idx="77">
                  <c:v>0.16120000000000001</c:v>
                </c:pt>
                <c:pt idx="78">
                  <c:v>9.5979999999999996E-2</c:v>
                </c:pt>
                <c:pt idx="79">
                  <c:v>0.12164</c:v>
                </c:pt>
                <c:pt idx="80">
                  <c:v>0.11210000000000001</c:v>
                </c:pt>
                <c:pt idx="81">
                  <c:v>8.6599999999999996E-2</c:v>
                </c:pt>
                <c:pt idx="82">
                  <c:v>0.20166999999999999</c:v>
                </c:pt>
                <c:pt idx="83">
                  <c:v>7.1059999999999998E-2</c:v>
                </c:pt>
                <c:pt idx="84">
                  <c:v>6.0080000000000001E-2</c:v>
                </c:pt>
                <c:pt idx="85">
                  <c:v>3.3110000000000001E-2</c:v>
                </c:pt>
                <c:pt idx="86">
                  <c:v>0.11623</c:v>
                </c:pt>
                <c:pt idx="87">
                  <c:v>0.21099000000000001</c:v>
                </c:pt>
                <c:pt idx="88">
                  <c:v>0.16878000000000001</c:v>
                </c:pt>
                <c:pt idx="89">
                  <c:v>0.14946999999999999</c:v>
                </c:pt>
                <c:pt idx="90">
                  <c:v>0.10551000000000001</c:v>
                </c:pt>
                <c:pt idx="91">
                  <c:v>0.1022</c:v>
                </c:pt>
                <c:pt idx="92">
                  <c:v>7.4190000000000006E-2</c:v>
                </c:pt>
                <c:pt idx="93">
                  <c:v>0.89024000000000003</c:v>
                </c:pt>
                <c:pt idx="94">
                  <c:v>3.8890000000000001E-2</c:v>
                </c:pt>
                <c:pt idx="95">
                  <c:v>0.34766999999999998</c:v>
                </c:pt>
                <c:pt idx="96">
                  <c:v>0.20565</c:v>
                </c:pt>
                <c:pt idx="97">
                  <c:v>0.19184999999999999</c:v>
                </c:pt>
                <c:pt idx="98">
                  <c:v>0.16238</c:v>
                </c:pt>
                <c:pt idx="99">
                  <c:v>0.18983</c:v>
                </c:pt>
                <c:pt idx="100">
                  <c:v>0.18176</c:v>
                </c:pt>
                <c:pt idx="101">
                  <c:v>9.6439999999999998E-2</c:v>
                </c:pt>
                <c:pt idx="102">
                  <c:v>0.10203</c:v>
                </c:pt>
                <c:pt idx="103">
                  <c:v>8.5389999999999994E-2</c:v>
                </c:pt>
                <c:pt idx="104">
                  <c:v>0.22489999999999999</c:v>
                </c:pt>
                <c:pt idx="105">
                  <c:v>0.11582000000000001</c:v>
                </c:pt>
                <c:pt idx="106">
                  <c:v>0.14699999999999999</c:v>
                </c:pt>
                <c:pt idx="107">
                  <c:v>0.13217000000000001</c:v>
                </c:pt>
                <c:pt idx="108">
                  <c:v>0.15013000000000001</c:v>
                </c:pt>
                <c:pt idx="109">
                  <c:v>0.13628000000000001</c:v>
                </c:pt>
                <c:pt idx="110">
                  <c:v>0.15387000000000001</c:v>
                </c:pt>
                <c:pt idx="111">
                  <c:v>0.11672</c:v>
                </c:pt>
                <c:pt idx="112">
                  <c:v>0.14007</c:v>
                </c:pt>
                <c:pt idx="113">
                  <c:v>8.2180000000000003E-2</c:v>
                </c:pt>
                <c:pt idx="114">
                  <c:v>0.1656</c:v>
                </c:pt>
                <c:pt idx="115">
                  <c:v>0.19184999999999999</c:v>
                </c:pt>
                <c:pt idx="116">
                  <c:v>0.19184999999999999</c:v>
                </c:pt>
                <c:pt idx="117">
                  <c:v>0.16238</c:v>
                </c:pt>
                <c:pt idx="118">
                  <c:v>0.16067000000000001</c:v>
                </c:pt>
                <c:pt idx="119">
                  <c:v>0.15645000000000001</c:v>
                </c:pt>
                <c:pt idx="120">
                  <c:v>0.16750999999999999</c:v>
                </c:pt>
                <c:pt idx="121">
                  <c:v>0.11514000000000001</c:v>
                </c:pt>
                <c:pt idx="122">
                  <c:v>0.15645000000000001</c:v>
                </c:pt>
                <c:pt idx="123">
                  <c:v>0.13972999999999999</c:v>
                </c:pt>
                <c:pt idx="124">
                  <c:v>0.14853</c:v>
                </c:pt>
                <c:pt idx="125">
                  <c:v>6.2300000000000001E-2</c:v>
                </c:pt>
                <c:pt idx="126">
                  <c:v>7.4190000000000006E-2</c:v>
                </c:pt>
                <c:pt idx="127">
                  <c:v>7.9369999999999996E-2</c:v>
                </c:pt>
                <c:pt idx="128">
                  <c:v>0.12938</c:v>
                </c:pt>
                <c:pt idx="129">
                  <c:v>0.11162999999999999</c:v>
                </c:pt>
                <c:pt idx="130">
                  <c:v>6.991E-2</c:v>
                </c:pt>
                <c:pt idx="131">
                  <c:v>7.1809999999999999E-2</c:v>
                </c:pt>
                <c:pt idx="132">
                  <c:v>0.11773</c:v>
                </c:pt>
                <c:pt idx="133">
                  <c:v>0.13603999999999999</c:v>
                </c:pt>
                <c:pt idx="134">
                  <c:v>2.6870000000000002E-2</c:v>
                </c:pt>
                <c:pt idx="135">
                  <c:v>5.2690000000000001E-2</c:v>
                </c:pt>
                <c:pt idx="136">
                  <c:v>6.3509999999999997E-2</c:v>
                </c:pt>
                <c:pt idx="137">
                  <c:v>8.3460000000000006E-2</c:v>
                </c:pt>
                <c:pt idx="138">
                  <c:v>0.45106000000000002</c:v>
                </c:pt>
                <c:pt idx="139">
                  <c:v>5.9420000000000001E-2</c:v>
                </c:pt>
                <c:pt idx="140">
                  <c:v>4.8379999999999999E-2</c:v>
                </c:pt>
                <c:pt idx="141">
                  <c:v>3.5950000000000003E-2</c:v>
                </c:pt>
                <c:pt idx="142">
                  <c:v>0.10465000000000001</c:v>
                </c:pt>
                <c:pt idx="143">
                  <c:v>8.4519999999999998E-2</c:v>
                </c:pt>
                <c:pt idx="144">
                  <c:v>8.9160000000000003E-2</c:v>
                </c:pt>
                <c:pt idx="145">
                  <c:v>2.9559999999999999E-2</c:v>
                </c:pt>
                <c:pt idx="146">
                  <c:v>7.4109999999999995E-2</c:v>
                </c:pt>
                <c:pt idx="147">
                  <c:v>7.9439999999999997E-2</c:v>
                </c:pt>
                <c:pt idx="148">
                  <c:v>6.0449999999999997E-2</c:v>
                </c:pt>
                <c:pt idx="149">
                  <c:v>8.8719999999999993E-2</c:v>
                </c:pt>
                <c:pt idx="150">
                  <c:v>6.9529999999999995E-2</c:v>
                </c:pt>
                <c:pt idx="151">
                  <c:v>6.1719999999999997E-2</c:v>
                </c:pt>
                <c:pt idx="152">
                  <c:v>0.39407999999999999</c:v>
                </c:pt>
                <c:pt idx="153">
                  <c:v>0.30862000000000001</c:v>
                </c:pt>
                <c:pt idx="154">
                  <c:v>6.0560000000000003E-2</c:v>
                </c:pt>
                <c:pt idx="155">
                  <c:v>0.14796000000000001</c:v>
                </c:pt>
                <c:pt idx="156">
                  <c:v>6.6729999999999998E-2</c:v>
                </c:pt>
                <c:pt idx="157">
                  <c:v>4.8500000000000001E-2</c:v>
                </c:pt>
                <c:pt idx="158">
                  <c:v>8.3460000000000006E-2</c:v>
                </c:pt>
                <c:pt idx="159">
                  <c:v>5.9819999999999998E-2</c:v>
                </c:pt>
                <c:pt idx="160">
                  <c:v>5.2159999999999998E-2</c:v>
                </c:pt>
                <c:pt idx="161">
                  <c:v>6.8919999999999995E-2</c:v>
                </c:pt>
                <c:pt idx="162">
                  <c:v>7.0629999999999998E-2</c:v>
                </c:pt>
                <c:pt idx="163">
                  <c:v>4.2729999999999997E-2</c:v>
                </c:pt>
                <c:pt idx="164">
                  <c:v>7.7200000000000005E-2</c:v>
                </c:pt>
                <c:pt idx="165">
                  <c:v>5.1790000000000003E-2</c:v>
                </c:pt>
                <c:pt idx="166">
                  <c:v>7.1010000000000004E-2</c:v>
                </c:pt>
                <c:pt idx="167">
                  <c:v>4.7239999999999997E-2</c:v>
                </c:pt>
                <c:pt idx="168">
                  <c:v>6.0560000000000003E-2</c:v>
                </c:pt>
                <c:pt idx="169">
                  <c:v>4.7759999999999997E-2</c:v>
                </c:pt>
                <c:pt idx="170">
                  <c:v>4.9700000000000001E-2</c:v>
                </c:pt>
                <c:pt idx="171">
                  <c:v>5.1339999999999997E-2</c:v>
                </c:pt>
                <c:pt idx="172">
                  <c:v>4.9869999999999998E-2</c:v>
                </c:pt>
                <c:pt idx="173">
                  <c:v>0.28272000000000003</c:v>
                </c:pt>
                <c:pt idx="174">
                  <c:v>5.586E-2</c:v>
                </c:pt>
                <c:pt idx="175">
                  <c:v>7.5689999999999993E-2</c:v>
                </c:pt>
                <c:pt idx="176">
                  <c:v>5.4379999999999998E-2</c:v>
                </c:pt>
                <c:pt idx="177">
                  <c:v>0.17684</c:v>
                </c:pt>
                <c:pt idx="178">
                  <c:v>9.146E-2</c:v>
                </c:pt>
                <c:pt idx="179">
                  <c:v>2.9309999999999999E-2</c:v>
                </c:pt>
                <c:pt idx="180">
                  <c:v>0.19864999999999999</c:v>
                </c:pt>
                <c:pt idx="181">
                  <c:v>0.20397000000000001</c:v>
                </c:pt>
                <c:pt idx="182">
                  <c:v>0.10939</c:v>
                </c:pt>
                <c:pt idx="183">
                  <c:v>0.15751999999999999</c:v>
                </c:pt>
                <c:pt idx="184">
                  <c:v>0.12195</c:v>
                </c:pt>
                <c:pt idx="185">
                  <c:v>9.1230000000000006E-2</c:v>
                </c:pt>
                <c:pt idx="186">
                  <c:v>0.11644</c:v>
                </c:pt>
                <c:pt idx="187">
                  <c:v>9.9099999999999994E-2</c:v>
                </c:pt>
                <c:pt idx="188">
                  <c:v>0.15751999999999999</c:v>
                </c:pt>
                <c:pt idx="189">
                  <c:v>0.14466000000000001</c:v>
                </c:pt>
                <c:pt idx="190">
                  <c:v>8.8289999999999993E-2</c:v>
                </c:pt>
                <c:pt idx="191">
                  <c:v>6.2429999999999999E-2</c:v>
                </c:pt>
                <c:pt idx="192">
                  <c:v>5.0840000000000003E-2</c:v>
                </c:pt>
                <c:pt idx="193">
                  <c:v>4.6899999999999997E-2</c:v>
                </c:pt>
                <c:pt idx="194">
                  <c:v>4.2909999999999997E-2</c:v>
                </c:pt>
                <c:pt idx="195">
                  <c:v>5.8740000000000001E-2</c:v>
                </c:pt>
                <c:pt idx="196">
                  <c:v>5.117E-2</c:v>
                </c:pt>
                <c:pt idx="197">
                  <c:v>3.9899999999999998E-2</c:v>
                </c:pt>
                <c:pt idx="198">
                  <c:v>0.18992000000000001</c:v>
                </c:pt>
                <c:pt idx="199">
                  <c:v>8.0030000000000004E-2</c:v>
                </c:pt>
                <c:pt idx="200">
                  <c:v>4.7960000000000003E-2</c:v>
                </c:pt>
                <c:pt idx="201">
                  <c:v>0.12112000000000001</c:v>
                </c:pt>
                <c:pt idx="202">
                  <c:v>0.13117000000000001</c:v>
                </c:pt>
                <c:pt idx="203">
                  <c:v>0.10672</c:v>
                </c:pt>
                <c:pt idx="204">
                  <c:v>5.5489999999999998E-2</c:v>
                </c:pt>
                <c:pt idx="205">
                  <c:v>4.9660000000000003E-2</c:v>
                </c:pt>
                <c:pt idx="206">
                  <c:v>8.2879999999999995E-2</c:v>
                </c:pt>
                <c:pt idx="207">
                  <c:v>0.10034999999999999</c:v>
                </c:pt>
                <c:pt idx="208">
                  <c:v>0.1067</c:v>
                </c:pt>
                <c:pt idx="209">
                  <c:v>0.10543</c:v>
                </c:pt>
                <c:pt idx="210">
                  <c:v>7.5689999999999993E-2</c:v>
                </c:pt>
                <c:pt idx="211">
                  <c:v>9.5159999999999995E-2</c:v>
                </c:pt>
                <c:pt idx="212">
                  <c:v>8.0780000000000005E-2</c:v>
                </c:pt>
                <c:pt idx="213">
                  <c:v>6.1769999999999999E-2</c:v>
                </c:pt>
                <c:pt idx="214">
                  <c:v>5.0990000000000001E-2</c:v>
                </c:pt>
                <c:pt idx="215">
                  <c:v>4.6350000000000002E-2</c:v>
                </c:pt>
                <c:pt idx="216">
                  <c:v>6.1429999999999998E-2</c:v>
                </c:pt>
                <c:pt idx="217">
                  <c:v>6.6089999999999996E-2</c:v>
                </c:pt>
                <c:pt idx="218">
                  <c:v>0.14363000000000001</c:v>
                </c:pt>
                <c:pt idx="219">
                  <c:v>5.6980000000000003E-2</c:v>
                </c:pt>
                <c:pt idx="220">
                  <c:v>9.4820000000000002E-2</c:v>
                </c:pt>
                <c:pt idx="221">
                  <c:v>7.3499999999999996E-2</c:v>
                </c:pt>
                <c:pt idx="222">
                  <c:v>5.1450000000000003E-2</c:v>
                </c:pt>
                <c:pt idx="223">
                  <c:v>4.6820000000000001E-2</c:v>
                </c:pt>
                <c:pt idx="224">
                  <c:v>8.9020000000000002E-2</c:v>
                </c:pt>
                <c:pt idx="225">
                  <c:v>5.4010000000000002E-2</c:v>
                </c:pt>
                <c:pt idx="226">
                  <c:v>5.2080000000000001E-2</c:v>
                </c:pt>
                <c:pt idx="227">
                  <c:v>0.39729999999999999</c:v>
                </c:pt>
                <c:pt idx="228">
                  <c:v>0.31606000000000001</c:v>
                </c:pt>
                <c:pt idx="229">
                  <c:v>0.22750999999999999</c:v>
                </c:pt>
                <c:pt idx="230">
                  <c:v>0.18174999999999999</c:v>
                </c:pt>
                <c:pt idx="231">
                  <c:v>4.7379999999999999E-2</c:v>
                </c:pt>
                <c:pt idx="232">
                  <c:v>5.5469999999999998E-2</c:v>
                </c:pt>
                <c:pt idx="233">
                  <c:v>5.0840000000000003E-2</c:v>
                </c:pt>
                <c:pt idx="234">
                  <c:v>6.182E-2</c:v>
                </c:pt>
                <c:pt idx="235">
                  <c:v>0.34126000000000001</c:v>
                </c:pt>
                <c:pt idx="236">
                  <c:v>0.33502999999999999</c:v>
                </c:pt>
                <c:pt idx="237">
                  <c:v>0.10097</c:v>
                </c:pt>
                <c:pt idx="238">
                  <c:v>0.40803</c:v>
                </c:pt>
                <c:pt idx="239">
                  <c:v>0.20330999999999999</c:v>
                </c:pt>
                <c:pt idx="240">
                  <c:v>0.22952</c:v>
                </c:pt>
                <c:pt idx="241">
                  <c:v>0.20330999999999999</c:v>
                </c:pt>
                <c:pt idx="242">
                  <c:v>8.0390000000000003E-2</c:v>
                </c:pt>
                <c:pt idx="243">
                  <c:v>0.12723000000000001</c:v>
                </c:pt>
                <c:pt idx="244">
                  <c:v>0.12478</c:v>
                </c:pt>
                <c:pt idx="245">
                  <c:v>0.11577</c:v>
                </c:pt>
                <c:pt idx="246">
                  <c:v>0.14529</c:v>
                </c:pt>
                <c:pt idx="247">
                  <c:v>0.14871000000000001</c:v>
                </c:pt>
                <c:pt idx="248">
                  <c:v>0.15042</c:v>
                </c:pt>
                <c:pt idx="249">
                  <c:v>0.12127</c:v>
                </c:pt>
                <c:pt idx="250">
                  <c:v>0.12127</c:v>
                </c:pt>
                <c:pt idx="251">
                  <c:v>9.2850000000000002E-2</c:v>
                </c:pt>
                <c:pt idx="252">
                  <c:v>8.1100000000000005E-2</c:v>
                </c:pt>
                <c:pt idx="253">
                  <c:v>0.15387000000000001</c:v>
                </c:pt>
                <c:pt idx="254">
                  <c:v>0.13846</c:v>
                </c:pt>
                <c:pt idx="255">
                  <c:v>0.10165</c:v>
                </c:pt>
                <c:pt idx="256">
                  <c:v>9.2859999999999998E-2</c:v>
                </c:pt>
                <c:pt idx="257">
                  <c:v>8.974E-2</c:v>
                </c:pt>
                <c:pt idx="258">
                  <c:v>6.0670000000000002E-2</c:v>
                </c:pt>
                <c:pt idx="259">
                  <c:v>8.1420000000000006E-2</c:v>
                </c:pt>
                <c:pt idx="260">
                  <c:v>7.8789999999999999E-2</c:v>
                </c:pt>
                <c:pt idx="261">
                  <c:v>7.578E-2</c:v>
                </c:pt>
                <c:pt idx="262">
                  <c:v>3.8629999999999998E-2</c:v>
                </c:pt>
                <c:pt idx="263">
                  <c:v>5.4129999999999998E-2</c:v>
                </c:pt>
                <c:pt idx="264">
                  <c:v>4.922E-2</c:v>
                </c:pt>
                <c:pt idx="265">
                  <c:v>6.2469999999999998E-2</c:v>
                </c:pt>
                <c:pt idx="266">
                  <c:v>5.1409999999999997E-2</c:v>
                </c:pt>
                <c:pt idx="267">
                  <c:v>8.5459999999999994E-2</c:v>
                </c:pt>
                <c:pt idx="268">
                  <c:v>5.1749999999999997E-2</c:v>
                </c:pt>
                <c:pt idx="269">
                  <c:v>4.7480000000000001E-2</c:v>
                </c:pt>
                <c:pt idx="270">
                  <c:v>4.6370000000000001E-2</c:v>
                </c:pt>
                <c:pt idx="271">
                  <c:v>5.0569999999999997E-2</c:v>
                </c:pt>
                <c:pt idx="272">
                  <c:v>0.11257</c:v>
                </c:pt>
                <c:pt idx="273">
                  <c:v>8.7169999999999997E-2</c:v>
                </c:pt>
                <c:pt idx="274">
                  <c:v>0.36518</c:v>
                </c:pt>
                <c:pt idx="275">
                  <c:v>6.2600000000000003E-2</c:v>
                </c:pt>
                <c:pt idx="276">
                  <c:v>5.2749999999999998E-2</c:v>
                </c:pt>
                <c:pt idx="277">
                  <c:v>0.15826999999999999</c:v>
                </c:pt>
                <c:pt idx="278">
                  <c:v>0.12112000000000001</c:v>
                </c:pt>
                <c:pt idx="279">
                  <c:v>3.5150000000000001E-2</c:v>
                </c:pt>
                <c:pt idx="280">
                  <c:v>4.7480000000000001E-2</c:v>
                </c:pt>
                <c:pt idx="281">
                  <c:v>6.1599999999999997E-3</c:v>
                </c:pt>
                <c:pt idx="282">
                  <c:v>0.14187</c:v>
                </c:pt>
                <c:pt idx="283">
                  <c:v>0.12163</c:v>
                </c:pt>
                <c:pt idx="284">
                  <c:v>2.9309999999999999E-2</c:v>
                </c:pt>
                <c:pt idx="285">
                  <c:v>0.19489999999999999</c:v>
                </c:pt>
                <c:pt idx="286">
                  <c:v>8.0399999999999999E-2</c:v>
                </c:pt>
                <c:pt idx="287">
                  <c:v>0.34766999999999998</c:v>
                </c:pt>
                <c:pt idx="288">
                  <c:v>3.338E-2</c:v>
                </c:pt>
                <c:pt idx="289">
                  <c:v>8.6919999999999997E-2</c:v>
                </c:pt>
                <c:pt idx="290">
                  <c:v>6.3759999999999997E-2</c:v>
                </c:pt>
                <c:pt idx="291">
                  <c:v>6.4689999999999998E-2</c:v>
                </c:pt>
                <c:pt idx="292">
                  <c:v>6.5320000000000003E-2</c:v>
                </c:pt>
                <c:pt idx="293">
                  <c:v>4.1730000000000003E-2</c:v>
                </c:pt>
                <c:pt idx="294">
                  <c:v>2.9669999999999998E-2</c:v>
                </c:pt>
                <c:pt idx="295">
                  <c:v>0.23265</c:v>
                </c:pt>
                <c:pt idx="296">
                  <c:v>4.3630000000000002E-2</c:v>
                </c:pt>
                <c:pt idx="297">
                  <c:v>0.18964</c:v>
                </c:pt>
                <c:pt idx="298">
                  <c:v>0.16692000000000001</c:v>
                </c:pt>
                <c:pt idx="299">
                  <c:v>0.16156000000000001</c:v>
                </c:pt>
                <c:pt idx="300">
                  <c:v>0.12139999999999999</c:v>
                </c:pt>
                <c:pt idx="301">
                  <c:v>0.15745999999999999</c:v>
                </c:pt>
                <c:pt idx="302">
                  <c:v>0.16506999999999999</c:v>
                </c:pt>
                <c:pt idx="303">
                  <c:v>0.12895999999999999</c:v>
                </c:pt>
                <c:pt idx="304">
                  <c:v>2.3300000000000001E-2</c:v>
                </c:pt>
                <c:pt idx="305">
                  <c:v>0.16413</c:v>
                </c:pt>
                <c:pt idx="306">
                  <c:v>7.4480000000000005E-2</c:v>
                </c:pt>
                <c:pt idx="307">
                  <c:v>9.733E-2</c:v>
                </c:pt>
                <c:pt idx="308">
                  <c:v>8.5349999999999995E-2</c:v>
                </c:pt>
                <c:pt idx="309">
                  <c:v>7.0230000000000001E-2</c:v>
                </c:pt>
                <c:pt idx="310">
                  <c:v>6.658E-2</c:v>
                </c:pt>
                <c:pt idx="311">
                  <c:v>4.6429999999999999E-2</c:v>
                </c:pt>
                <c:pt idx="312">
                  <c:v>6.164E-2</c:v>
                </c:pt>
                <c:pt idx="313">
                  <c:v>6.4820000000000003E-2</c:v>
                </c:pt>
                <c:pt idx="314">
                  <c:v>6.8099999999999994E-2</c:v>
                </c:pt>
                <c:pt idx="315">
                  <c:v>3.6999999999999998E-2</c:v>
                </c:pt>
                <c:pt idx="316">
                  <c:v>4.3439999999999999E-2</c:v>
                </c:pt>
                <c:pt idx="317">
                  <c:v>5.7829999999999999E-2</c:v>
                </c:pt>
                <c:pt idx="318">
                  <c:v>5.8529999999999999E-2</c:v>
                </c:pt>
                <c:pt idx="319">
                  <c:v>5.5419999999999997E-2</c:v>
                </c:pt>
                <c:pt idx="320">
                  <c:v>4.9660000000000003E-2</c:v>
                </c:pt>
                <c:pt idx="321">
                  <c:v>4.691E-2</c:v>
                </c:pt>
                <c:pt idx="322">
                  <c:v>9.2730000000000007E-2</c:v>
                </c:pt>
                <c:pt idx="323">
                  <c:v>8.3379999999999996E-2</c:v>
                </c:pt>
                <c:pt idx="324">
                  <c:v>4.981E-2</c:v>
                </c:pt>
                <c:pt idx="325">
                  <c:v>6.9239999999999996E-2</c:v>
                </c:pt>
                <c:pt idx="326">
                  <c:v>4.0930000000000001E-2</c:v>
                </c:pt>
                <c:pt idx="327">
                  <c:v>8.9020000000000002E-2</c:v>
                </c:pt>
                <c:pt idx="328">
                  <c:v>5.1749999999999997E-2</c:v>
                </c:pt>
                <c:pt idx="329">
                  <c:v>7.3050000000000004E-2</c:v>
                </c:pt>
                <c:pt idx="330">
                  <c:v>6.2909999999999994E-2</c:v>
                </c:pt>
                <c:pt idx="331">
                  <c:v>0.13732</c:v>
                </c:pt>
                <c:pt idx="332">
                  <c:v>0.10894</c:v>
                </c:pt>
                <c:pt idx="333">
                  <c:v>0.12576000000000001</c:v>
                </c:pt>
                <c:pt idx="334">
                  <c:v>8.3529999999999993E-2</c:v>
                </c:pt>
                <c:pt idx="335">
                  <c:v>7.3270000000000002E-2</c:v>
                </c:pt>
                <c:pt idx="336">
                  <c:v>0.10768999999999999</c:v>
                </c:pt>
                <c:pt idx="337">
                  <c:v>7.0080000000000003E-2</c:v>
                </c:pt>
                <c:pt idx="338">
                  <c:v>4.1730000000000003E-2</c:v>
                </c:pt>
                <c:pt idx="339">
                  <c:v>8.3089999999999997E-2</c:v>
                </c:pt>
                <c:pt idx="340">
                  <c:v>8.8679999999999995E-2</c:v>
                </c:pt>
                <c:pt idx="341">
                  <c:v>5.9040000000000002E-2</c:v>
                </c:pt>
                <c:pt idx="342">
                  <c:v>3.5319999999999997E-2</c:v>
                </c:pt>
                <c:pt idx="343">
                  <c:v>0.31563000000000002</c:v>
                </c:pt>
                <c:pt idx="344">
                  <c:v>1.35E-2</c:v>
                </c:pt>
                <c:pt idx="345">
                  <c:v>5.1499999999999997E-2</c:v>
                </c:pt>
                <c:pt idx="346">
                  <c:v>6.2429999999999999E-2</c:v>
                </c:pt>
                <c:pt idx="347">
                  <c:v>4.5179999999999998E-2</c:v>
                </c:pt>
                <c:pt idx="348">
                  <c:v>0.21099000000000001</c:v>
                </c:pt>
                <c:pt idx="349">
                  <c:v>0.20832000000000001</c:v>
                </c:pt>
                <c:pt idx="350">
                  <c:v>0.15579000000000001</c:v>
                </c:pt>
                <c:pt idx="351">
                  <c:v>0.14696999999999999</c:v>
                </c:pt>
                <c:pt idx="352">
                  <c:v>0.15171000000000001</c:v>
                </c:pt>
                <c:pt idx="353">
                  <c:v>0.16067000000000001</c:v>
                </c:pt>
                <c:pt idx="354">
                  <c:v>0.13761999999999999</c:v>
                </c:pt>
                <c:pt idx="355">
                  <c:v>0.17541999999999999</c:v>
                </c:pt>
                <c:pt idx="356">
                  <c:v>0.1158</c:v>
                </c:pt>
                <c:pt idx="357">
                  <c:v>4.3950000000000003E-2</c:v>
                </c:pt>
                <c:pt idx="358">
                  <c:v>0.81757000000000002</c:v>
                </c:pt>
                <c:pt idx="359">
                  <c:v>0.33107999999999999</c:v>
                </c:pt>
                <c:pt idx="360">
                  <c:v>0.14354</c:v>
                </c:pt>
                <c:pt idx="361">
                  <c:v>3.041E-2</c:v>
                </c:pt>
                <c:pt idx="362">
                  <c:v>0.11476</c:v>
                </c:pt>
                <c:pt idx="363">
                  <c:v>4.7410000000000001E-2</c:v>
                </c:pt>
                <c:pt idx="364">
                  <c:v>5.3240000000000003E-2</c:v>
                </c:pt>
                <c:pt idx="365">
                  <c:v>5.4019999999999999E-2</c:v>
                </c:pt>
                <c:pt idx="366">
                  <c:v>9.9110000000000004E-2</c:v>
                </c:pt>
                <c:pt idx="367">
                  <c:v>7.3980000000000004E-2</c:v>
                </c:pt>
                <c:pt idx="368">
                  <c:v>7.1639999999999995E-2</c:v>
                </c:pt>
                <c:pt idx="369">
                  <c:v>8.8779999999999998E-2</c:v>
                </c:pt>
                <c:pt idx="370">
                  <c:v>5.0569999999999997E-2</c:v>
                </c:pt>
                <c:pt idx="371">
                  <c:v>3.7130000000000003E-2</c:v>
                </c:pt>
                <c:pt idx="372">
                  <c:v>4.4139999999999999E-2</c:v>
                </c:pt>
                <c:pt idx="373">
                  <c:v>6.7890000000000006E-2</c:v>
                </c:pt>
                <c:pt idx="374">
                  <c:v>0.30417</c:v>
                </c:pt>
                <c:pt idx="375">
                  <c:v>0.20448</c:v>
                </c:pt>
                <c:pt idx="376">
                  <c:v>0.16825999999999999</c:v>
                </c:pt>
                <c:pt idx="377">
                  <c:v>8.7929999999999994E-2</c:v>
                </c:pt>
                <c:pt idx="378">
                  <c:v>5.8860000000000003E-2</c:v>
                </c:pt>
                <c:pt idx="379">
                  <c:v>8.5110000000000005E-2</c:v>
                </c:pt>
                <c:pt idx="380">
                  <c:v>0.12484000000000001</c:v>
                </c:pt>
                <c:pt idx="381">
                  <c:v>0.12484000000000001</c:v>
                </c:pt>
                <c:pt idx="382">
                  <c:v>9.2590000000000006E-2</c:v>
                </c:pt>
                <c:pt idx="383">
                  <c:v>9.8519999999999996E-2</c:v>
                </c:pt>
                <c:pt idx="384">
                  <c:v>0.10682999999999999</c:v>
                </c:pt>
                <c:pt idx="385">
                  <c:v>0.10005</c:v>
                </c:pt>
                <c:pt idx="386">
                  <c:v>4.58E-2</c:v>
                </c:pt>
                <c:pt idx="387">
                  <c:v>4.6629999999999998E-2</c:v>
                </c:pt>
                <c:pt idx="388">
                  <c:v>0.10954</c:v>
                </c:pt>
                <c:pt idx="389">
                  <c:v>0.14215</c:v>
                </c:pt>
                <c:pt idx="390">
                  <c:v>0.1658</c:v>
                </c:pt>
                <c:pt idx="391">
                  <c:v>8.6080000000000004E-2</c:v>
                </c:pt>
                <c:pt idx="392">
                  <c:v>0.19184999999999999</c:v>
                </c:pt>
                <c:pt idx="393">
                  <c:v>4.1790000000000001E-2</c:v>
                </c:pt>
                <c:pt idx="394">
                  <c:v>0.18801999999999999</c:v>
                </c:pt>
                <c:pt idx="395">
                  <c:v>0.32238</c:v>
                </c:pt>
                <c:pt idx="396">
                  <c:v>0.15765000000000001</c:v>
                </c:pt>
                <c:pt idx="397">
                  <c:v>0.24767</c:v>
                </c:pt>
                <c:pt idx="398">
                  <c:v>7.7609999999999998E-2</c:v>
                </c:pt>
                <c:pt idx="399">
                  <c:v>2.5780000000000001E-2</c:v>
                </c:pt>
                <c:pt idx="400">
                  <c:v>4.122E-2</c:v>
                </c:pt>
                <c:pt idx="401">
                  <c:v>0.29593000000000003</c:v>
                </c:pt>
                <c:pt idx="402">
                  <c:v>4.5249999999999999E-2</c:v>
                </c:pt>
                <c:pt idx="403">
                  <c:v>6.2509999999999996E-2</c:v>
                </c:pt>
                <c:pt idx="404">
                  <c:v>0.10097</c:v>
                </c:pt>
                <c:pt idx="405">
                  <c:v>9.3890000000000001E-2</c:v>
                </c:pt>
                <c:pt idx="406">
                  <c:v>0.11371000000000001</c:v>
                </c:pt>
                <c:pt idx="407">
                  <c:v>6.8430000000000005E-2</c:v>
                </c:pt>
                <c:pt idx="408">
                  <c:v>0.20715</c:v>
                </c:pt>
                <c:pt idx="409">
                  <c:v>0.17877999999999999</c:v>
                </c:pt>
                <c:pt idx="410">
                  <c:v>0.14187</c:v>
                </c:pt>
                <c:pt idx="411">
                  <c:v>0.10901</c:v>
                </c:pt>
                <c:pt idx="412">
                  <c:v>0.13592000000000001</c:v>
                </c:pt>
                <c:pt idx="413">
                  <c:v>0.14862</c:v>
                </c:pt>
                <c:pt idx="414">
                  <c:v>0.12296</c:v>
                </c:pt>
                <c:pt idx="415">
                  <c:v>0.10561</c:v>
                </c:pt>
                <c:pt idx="416">
                  <c:v>3.6929999999999998E-2</c:v>
                </c:pt>
                <c:pt idx="417">
                  <c:v>0.17877999999999999</c:v>
                </c:pt>
                <c:pt idx="418">
                  <c:v>8.5599999999999996E-2</c:v>
                </c:pt>
                <c:pt idx="419">
                  <c:v>0.10543</c:v>
                </c:pt>
                <c:pt idx="420">
                  <c:v>0.10208</c:v>
                </c:pt>
                <c:pt idx="421">
                  <c:v>6.3210000000000002E-2</c:v>
                </c:pt>
                <c:pt idx="422">
                  <c:v>0.13084000000000001</c:v>
                </c:pt>
                <c:pt idx="423">
                  <c:v>0.38577</c:v>
                </c:pt>
                <c:pt idx="424">
                  <c:v>0.21432000000000001</c:v>
                </c:pt>
                <c:pt idx="425">
                  <c:v>0.18983</c:v>
                </c:pt>
                <c:pt idx="426">
                  <c:v>0.13056999999999999</c:v>
                </c:pt>
                <c:pt idx="427">
                  <c:v>0.10203</c:v>
                </c:pt>
                <c:pt idx="428">
                  <c:v>4.9160000000000002E-2</c:v>
                </c:pt>
                <c:pt idx="429">
                  <c:v>4.58E-2</c:v>
                </c:pt>
                <c:pt idx="430">
                  <c:v>2.547E-2</c:v>
                </c:pt>
                <c:pt idx="431">
                  <c:v>5.2159999999999998E-2</c:v>
                </c:pt>
                <c:pt idx="432">
                  <c:v>7.7630000000000005E-2</c:v>
                </c:pt>
                <c:pt idx="433">
                  <c:v>4.0930000000000001E-2</c:v>
                </c:pt>
                <c:pt idx="434">
                  <c:v>0.13952999999999999</c:v>
                </c:pt>
                <c:pt idx="435">
                  <c:v>0.35807</c:v>
                </c:pt>
                <c:pt idx="436">
                  <c:v>0.15243000000000001</c:v>
                </c:pt>
                <c:pt idx="437">
                  <c:v>0.24837999999999999</c:v>
                </c:pt>
                <c:pt idx="438">
                  <c:v>0.10682999999999999</c:v>
                </c:pt>
                <c:pt idx="439">
                  <c:v>0.13922000000000001</c:v>
                </c:pt>
                <c:pt idx="440">
                  <c:v>9.1569999999999999E-2</c:v>
                </c:pt>
                <c:pt idx="441">
                  <c:v>7.0110000000000006E-2</c:v>
                </c:pt>
                <c:pt idx="442">
                  <c:v>9.7030000000000005E-2</c:v>
                </c:pt>
                <c:pt idx="443">
                  <c:v>0.18176</c:v>
                </c:pt>
                <c:pt idx="444">
                  <c:v>0.10693</c:v>
                </c:pt>
                <c:pt idx="445">
                  <c:v>4.0140000000000002E-2</c:v>
                </c:pt>
                <c:pt idx="446">
                  <c:v>6.4560000000000006E-2</c:v>
                </c:pt>
                <c:pt idx="447">
                  <c:v>6.6619999999999999E-2</c:v>
                </c:pt>
                <c:pt idx="448">
                  <c:v>5.0799999999999998E-2</c:v>
                </c:pt>
                <c:pt idx="449">
                  <c:v>3.9989999999999998E-2</c:v>
                </c:pt>
                <c:pt idx="450">
                  <c:v>0.16136</c:v>
                </c:pt>
                <c:pt idx="451">
                  <c:v>0.12449</c:v>
                </c:pt>
                <c:pt idx="452">
                  <c:v>0.10165</c:v>
                </c:pt>
                <c:pt idx="453">
                  <c:v>5.1700000000000003E-2</c:v>
                </c:pt>
                <c:pt idx="454">
                  <c:v>9.4939999999999997E-2</c:v>
                </c:pt>
                <c:pt idx="455">
                  <c:v>5.2080000000000001E-2</c:v>
                </c:pt>
                <c:pt idx="456">
                  <c:v>0.13353999999999999</c:v>
                </c:pt>
                <c:pt idx="457">
                  <c:v>0.11723</c:v>
                </c:pt>
                <c:pt idx="458">
                  <c:v>7.4190000000000006E-2</c:v>
                </c:pt>
                <c:pt idx="459">
                  <c:v>8.584E-2</c:v>
                </c:pt>
                <c:pt idx="460">
                  <c:v>7.3450000000000001E-2</c:v>
                </c:pt>
                <c:pt idx="461">
                  <c:v>0.13775000000000001</c:v>
                </c:pt>
                <c:pt idx="462">
                  <c:v>7.7960000000000002E-2</c:v>
                </c:pt>
                <c:pt idx="463">
                  <c:v>0.19791</c:v>
                </c:pt>
                <c:pt idx="464">
                  <c:v>0.13086999999999999</c:v>
                </c:pt>
                <c:pt idx="465">
                  <c:v>0.14796000000000001</c:v>
                </c:pt>
                <c:pt idx="466">
                  <c:v>0.16692000000000001</c:v>
                </c:pt>
                <c:pt idx="467">
                  <c:v>0.24110999999999999</c:v>
                </c:pt>
                <c:pt idx="468">
                  <c:v>5.0990000000000001E-2</c:v>
                </c:pt>
                <c:pt idx="469">
                  <c:v>0.10005</c:v>
                </c:pt>
                <c:pt idx="470">
                  <c:v>3.2820000000000002E-2</c:v>
                </c:pt>
                <c:pt idx="471">
                  <c:v>4.9480000000000003E-2</c:v>
                </c:pt>
                <c:pt idx="472">
                  <c:v>6.5100000000000005E-2</c:v>
                </c:pt>
                <c:pt idx="473">
                  <c:v>7.4190000000000006E-2</c:v>
                </c:pt>
                <c:pt idx="474">
                  <c:v>5.0840000000000003E-2</c:v>
                </c:pt>
                <c:pt idx="475">
                  <c:v>0.1072</c:v>
                </c:pt>
                <c:pt idx="476">
                  <c:v>9.4820000000000002E-2</c:v>
                </c:pt>
                <c:pt idx="477">
                  <c:v>8.3089999999999997E-2</c:v>
                </c:pt>
                <c:pt idx="478">
                  <c:v>0.13117000000000001</c:v>
                </c:pt>
                <c:pt idx="479">
                  <c:v>7.485E-2</c:v>
                </c:pt>
                <c:pt idx="480">
                  <c:v>8.1320000000000003E-2</c:v>
                </c:pt>
                <c:pt idx="481">
                  <c:v>5.91E-2</c:v>
                </c:pt>
                <c:pt idx="482">
                  <c:v>5.4629999999999998E-2</c:v>
                </c:pt>
                <c:pt idx="483">
                  <c:v>6.5290000000000001E-2</c:v>
                </c:pt>
                <c:pt idx="484">
                  <c:v>6.0670000000000002E-2</c:v>
                </c:pt>
                <c:pt idx="485">
                  <c:v>5.2560000000000003E-2</c:v>
                </c:pt>
                <c:pt idx="486">
                  <c:v>6.4449999999999993E-2</c:v>
                </c:pt>
                <c:pt idx="487">
                  <c:v>2.9919999999999999E-2</c:v>
                </c:pt>
                <c:pt idx="488">
                  <c:v>5.0999999999999997E-2</c:v>
                </c:pt>
                <c:pt idx="489">
                  <c:v>6.4619999999999997E-2</c:v>
                </c:pt>
                <c:pt idx="490">
                  <c:v>4.02E-2</c:v>
                </c:pt>
                <c:pt idx="491">
                  <c:v>6.4360000000000001E-2</c:v>
                </c:pt>
                <c:pt idx="492">
                  <c:v>4.4979999999999999E-2</c:v>
                </c:pt>
                <c:pt idx="493">
                  <c:v>4.9059999999999999E-2</c:v>
                </c:pt>
                <c:pt idx="494">
                  <c:v>7.0110000000000006E-2</c:v>
                </c:pt>
                <c:pt idx="495">
                  <c:v>0.18992000000000001</c:v>
                </c:pt>
                <c:pt idx="496">
                  <c:v>5.8869999999999999E-2</c:v>
                </c:pt>
                <c:pt idx="497">
                  <c:v>6.8669999999999995E-2</c:v>
                </c:pt>
                <c:pt idx="498">
                  <c:v>5.2420000000000001E-2</c:v>
                </c:pt>
                <c:pt idx="499">
                  <c:v>4.4010000000000001E-2</c:v>
                </c:pt>
                <c:pt idx="500">
                  <c:v>4.5940000000000002E-2</c:v>
                </c:pt>
                <c:pt idx="501">
                  <c:v>0.10005</c:v>
                </c:pt>
                <c:pt idx="502">
                  <c:v>0.20565</c:v>
                </c:pt>
                <c:pt idx="503">
                  <c:v>0.2374</c:v>
                </c:pt>
                <c:pt idx="504">
                  <c:v>2.5170000000000001E-2</c:v>
                </c:pt>
                <c:pt idx="505">
                  <c:v>0.56381999999999999</c:v>
                </c:pt>
                <c:pt idx="506">
                  <c:v>5.7529999999999998E-2</c:v>
                </c:pt>
                <c:pt idx="507">
                  <c:v>4.0300000000000002E-2</c:v>
                </c:pt>
                <c:pt idx="508">
                  <c:v>5.876E-2</c:v>
                </c:pt>
                <c:pt idx="509">
                  <c:v>4.7E-2</c:v>
                </c:pt>
                <c:pt idx="510">
                  <c:v>3.8359999999999998E-2</c:v>
                </c:pt>
                <c:pt idx="511">
                  <c:v>6.037E-2</c:v>
                </c:pt>
                <c:pt idx="512">
                  <c:v>4.3040000000000002E-2</c:v>
                </c:pt>
                <c:pt idx="513">
                  <c:v>6.3210000000000002E-2</c:v>
                </c:pt>
                <c:pt idx="514">
                  <c:v>8.1939999999999999E-2</c:v>
                </c:pt>
                <c:pt idx="515">
                  <c:v>0.18482999999999999</c:v>
                </c:pt>
                <c:pt idx="516">
                  <c:v>7.3980000000000004E-2</c:v>
                </c:pt>
                <c:pt idx="517">
                  <c:v>0.12112000000000001</c:v>
                </c:pt>
                <c:pt idx="518">
                  <c:v>5.5419999999999997E-2</c:v>
                </c:pt>
                <c:pt idx="519">
                  <c:v>5.0270000000000002E-2</c:v>
                </c:pt>
                <c:pt idx="520">
                  <c:v>7.4069999999999997E-2</c:v>
                </c:pt>
                <c:pt idx="521">
                  <c:v>7.1010000000000004E-2</c:v>
                </c:pt>
                <c:pt idx="522">
                  <c:v>5.8529999999999999E-2</c:v>
                </c:pt>
                <c:pt idx="523">
                  <c:v>5.6840000000000002E-2</c:v>
                </c:pt>
                <c:pt idx="524">
                  <c:v>0.26162000000000002</c:v>
                </c:pt>
                <c:pt idx="525">
                  <c:v>9.146E-2</c:v>
                </c:pt>
                <c:pt idx="526">
                  <c:v>0.25163999999999997</c:v>
                </c:pt>
                <c:pt idx="527">
                  <c:v>0.17144999999999999</c:v>
                </c:pt>
                <c:pt idx="528">
                  <c:v>0.14291999999999999</c:v>
                </c:pt>
                <c:pt idx="529">
                  <c:v>0.14291999999999999</c:v>
                </c:pt>
                <c:pt idx="530">
                  <c:v>9.2319999999999999E-2</c:v>
                </c:pt>
                <c:pt idx="531">
                  <c:v>0.14346999999999999</c:v>
                </c:pt>
                <c:pt idx="532">
                  <c:v>0.16553999999999999</c:v>
                </c:pt>
                <c:pt idx="533">
                  <c:v>0.20832000000000001</c:v>
                </c:pt>
                <c:pt idx="534">
                  <c:v>0.13674</c:v>
                </c:pt>
                <c:pt idx="535">
                  <c:v>0.17437</c:v>
                </c:pt>
                <c:pt idx="536">
                  <c:v>9.8110000000000003E-2</c:v>
                </c:pt>
                <c:pt idx="537">
                  <c:v>0.16320999999999999</c:v>
                </c:pt>
                <c:pt idx="538">
                  <c:v>0.16136</c:v>
                </c:pt>
                <c:pt idx="539">
                  <c:v>0.12895999999999999</c:v>
                </c:pt>
                <c:pt idx="540">
                  <c:v>0.14223</c:v>
                </c:pt>
                <c:pt idx="541">
                  <c:v>7.7609999999999998E-2</c:v>
                </c:pt>
                <c:pt idx="542">
                  <c:v>0.13489999999999999</c:v>
                </c:pt>
                <c:pt idx="543">
                  <c:v>0.14068</c:v>
                </c:pt>
                <c:pt idx="544">
                  <c:v>0.12345</c:v>
                </c:pt>
                <c:pt idx="545">
                  <c:v>0.13338</c:v>
                </c:pt>
                <c:pt idx="546">
                  <c:v>0.11476</c:v>
                </c:pt>
                <c:pt idx="547">
                  <c:v>0.11476</c:v>
                </c:pt>
                <c:pt idx="548">
                  <c:v>0.10746</c:v>
                </c:pt>
                <c:pt idx="549">
                  <c:v>0.10165</c:v>
                </c:pt>
                <c:pt idx="550">
                  <c:v>9.5930000000000001E-2</c:v>
                </c:pt>
                <c:pt idx="551">
                  <c:v>0.15973000000000001</c:v>
                </c:pt>
                <c:pt idx="552">
                  <c:v>0.10165</c:v>
                </c:pt>
                <c:pt idx="553">
                  <c:v>6.2379999999999998E-2</c:v>
                </c:pt>
                <c:pt idx="554">
                  <c:v>0.12703</c:v>
                </c:pt>
                <c:pt idx="555">
                  <c:v>0.10202</c:v>
                </c:pt>
                <c:pt idx="556">
                  <c:v>8.3500000000000005E-2</c:v>
                </c:pt>
                <c:pt idx="557">
                  <c:v>7.5450000000000003E-2</c:v>
                </c:pt>
                <c:pt idx="558">
                  <c:v>7.0629999999999998E-2</c:v>
                </c:pt>
                <c:pt idx="559">
                  <c:v>5.1999999999999998E-2</c:v>
                </c:pt>
                <c:pt idx="560">
                  <c:v>0.70940999999999999</c:v>
                </c:pt>
                <c:pt idx="561">
                  <c:v>0.17066999999999999</c:v>
                </c:pt>
                <c:pt idx="562">
                  <c:v>0.16878000000000001</c:v>
                </c:pt>
                <c:pt idx="563">
                  <c:v>3.279E-2</c:v>
                </c:pt>
                <c:pt idx="564">
                  <c:v>9.9739999999999995E-2</c:v>
                </c:pt>
                <c:pt idx="565">
                  <c:v>4.3189999999999999E-2</c:v>
                </c:pt>
                <c:pt idx="566">
                  <c:v>4.5429999999999998E-2</c:v>
                </c:pt>
                <c:pt idx="567">
                  <c:v>5.5890000000000002E-2</c:v>
                </c:pt>
                <c:pt idx="568">
                  <c:v>2.0969999999999999E-2</c:v>
                </c:pt>
                <c:pt idx="569">
                  <c:v>4.1020000000000001E-2</c:v>
                </c:pt>
                <c:pt idx="570">
                  <c:v>7.1220000000000006E-2</c:v>
                </c:pt>
                <c:pt idx="571">
                  <c:v>5.2679999999999998E-2</c:v>
                </c:pt>
                <c:pt idx="572">
                  <c:v>6.2379999999999998E-2</c:v>
                </c:pt>
                <c:pt idx="573">
                  <c:v>6.2600000000000003E-2</c:v>
                </c:pt>
                <c:pt idx="574">
                  <c:v>8.7819999999999995E-2</c:v>
                </c:pt>
                <c:pt idx="575">
                  <c:v>0.14529</c:v>
                </c:pt>
                <c:pt idx="576">
                  <c:v>0.12456</c:v>
                </c:pt>
                <c:pt idx="577">
                  <c:v>0.10327</c:v>
                </c:pt>
                <c:pt idx="578">
                  <c:v>8.3169999999999994E-2</c:v>
                </c:pt>
                <c:pt idx="579">
                  <c:v>9.3890000000000001E-2</c:v>
                </c:pt>
                <c:pt idx="580">
                  <c:v>8.0229999999999996E-2</c:v>
                </c:pt>
                <c:pt idx="581">
                  <c:v>9.4259999999999997E-2</c:v>
                </c:pt>
                <c:pt idx="582">
                  <c:v>7.7249999999999999E-2</c:v>
                </c:pt>
                <c:pt idx="583">
                  <c:v>9.8540000000000003E-2</c:v>
                </c:pt>
                <c:pt idx="584">
                  <c:v>9.3149999999999997E-2</c:v>
                </c:pt>
                <c:pt idx="585">
                  <c:v>6.744E-2</c:v>
                </c:pt>
                <c:pt idx="586">
                  <c:v>6.8769999999999998E-2</c:v>
                </c:pt>
                <c:pt idx="587">
                  <c:v>0.13933999999999999</c:v>
                </c:pt>
                <c:pt idx="588">
                  <c:v>9.1160000000000005E-2</c:v>
                </c:pt>
                <c:pt idx="589">
                  <c:v>7.8490000000000004E-2</c:v>
                </c:pt>
                <c:pt idx="590">
                  <c:v>8.8080000000000006E-2</c:v>
                </c:pt>
                <c:pt idx="591">
                  <c:v>4.1070000000000002E-2</c:v>
                </c:pt>
                <c:pt idx="592">
                  <c:v>5.6750000000000002E-2</c:v>
                </c:pt>
                <c:pt idx="593">
                  <c:v>0.11162999999999999</c:v>
                </c:pt>
                <c:pt idx="594">
                  <c:v>0.14654</c:v>
                </c:pt>
                <c:pt idx="595">
                  <c:v>0.23674000000000001</c:v>
                </c:pt>
                <c:pt idx="596">
                  <c:v>0.11723</c:v>
                </c:pt>
                <c:pt idx="597">
                  <c:v>0.16692000000000001</c:v>
                </c:pt>
                <c:pt idx="598">
                  <c:v>0.23082</c:v>
                </c:pt>
                <c:pt idx="599">
                  <c:v>0.18361</c:v>
                </c:pt>
                <c:pt idx="600">
                  <c:v>0.12784000000000001</c:v>
                </c:pt>
                <c:pt idx="601">
                  <c:v>0.32702999999999999</c:v>
                </c:pt>
                <c:pt idx="602">
                  <c:v>0.27037</c:v>
                </c:pt>
                <c:pt idx="603">
                  <c:v>0.14837</c:v>
                </c:pt>
                <c:pt idx="604">
                  <c:v>0.17165</c:v>
                </c:pt>
                <c:pt idx="605">
                  <c:v>9.4939999999999997E-2</c:v>
                </c:pt>
                <c:pt idx="606">
                  <c:v>8.5019999999999998E-2</c:v>
                </c:pt>
                <c:pt idx="607">
                  <c:v>9.3890000000000001E-2</c:v>
                </c:pt>
                <c:pt idx="608">
                  <c:v>0.12581999999999999</c:v>
                </c:pt>
                <c:pt idx="609">
                  <c:v>0.13667000000000001</c:v>
                </c:pt>
                <c:pt idx="610">
                  <c:v>0.24689</c:v>
                </c:pt>
                <c:pt idx="611">
                  <c:v>0.34766999999999998</c:v>
                </c:pt>
                <c:pt idx="612">
                  <c:v>0.25875999999999999</c:v>
                </c:pt>
                <c:pt idx="613">
                  <c:v>5.6890000000000003E-2</c:v>
                </c:pt>
                <c:pt idx="614">
                  <c:v>0.10797</c:v>
                </c:pt>
                <c:pt idx="615">
                  <c:v>0.12325999999999999</c:v>
                </c:pt>
                <c:pt idx="616">
                  <c:v>0.20305999999999999</c:v>
                </c:pt>
                <c:pt idx="617">
                  <c:v>0.14380999999999999</c:v>
                </c:pt>
                <c:pt idx="618">
                  <c:v>0.13338</c:v>
                </c:pt>
                <c:pt idx="619">
                  <c:v>0.12117</c:v>
                </c:pt>
                <c:pt idx="620">
                  <c:v>0.18490000000000001</c:v>
                </c:pt>
                <c:pt idx="621">
                  <c:v>0.1072</c:v>
                </c:pt>
                <c:pt idx="622">
                  <c:v>0.1434</c:v>
                </c:pt>
                <c:pt idx="623">
                  <c:v>9.9739999999999995E-2</c:v>
                </c:pt>
                <c:pt idx="624">
                  <c:v>0.20030999999999999</c:v>
                </c:pt>
                <c:pt idx="625">
                  <c:v>0.11379</c:v>
                </c:pt>
                <c:pt idx="626">
                  <c:v>0.18176</c:v>
                </c:pt>
                <c:pt idx="627">
                  <c:v>0.11892999999999999</c:v>
                </c:pt>
                <c:pt idx="628">
                  <c:v>0.11183</c:v>
                </c:pt>
                <c:pt idx="629">
                  <c:v>0.13338</c:v>
                </c:pt>
                <c:pt idx="630">
                  <c:v>0.14380999999999999</c:v>
                </c:pt>
                <c:pt idx="631">
                  <c:v>0.12463</c:v>
                </c:pt>
                <c:pt idx="632">
                  <c:v>0.18490000000000001</c:v>
                </c:pt>
                <c:pt idx="633">
                  <c:v>9.9739999999999995E-2</c:v>
                </c:pt>
                <c:pt idx="634">
                  <c:v>0.14507999999999999</c:v>
                </c:pt>
                <c:pt idx="635">
                  <c:v>7.7499999999999999E-2</c:v>
                </c:pt>
                <c:pt idx="636">
                  <c:v>0.10783</c:v>
                </c:pt>
                <c:pt idx="637">
                  <c:v>6.9639999999999994E-2</c:v>
                </c:pt>
                <c:pt idx="638">
                  <c:v>0.14215</c:v>
                </c:pt>
                <c:pt idx="639">
                  <c:v>0.11895</c:v>
                </c:pt>
                <c:pt idx="640">
                  <c:v>0.22813</c:v>
                </c:pt>
                <c:pt idx="641">
                  <c:v>4.6219999999999997E-2</c:v>
                </c:pt>
                <c:pt idx="642">
                  <c:v>5.518E-2</c:v>
                </c:pt>
                <c:pt idx="643">
                  <c:v>4.7E-2</c:v>
                </c:pt>
                <c:pt idx="644">
                  <c:v>4.786E-2</c:v>
                </c:pt>
                <c:pt idx="645">
                  <c:v>4.0189999999999997E-2</c:v>
                </c:pt>
                <c:pt idx="646">
                  <c:v>0.10561</c:v>
                </c:pt>
                <c:pt idx="647">
                  <c:v>0.13922000000000001</c:v>
                </c:pt>
                <c:pt idx="648">
                  <c:v>0.26113999999999998</c:v>
                </c:pt>
                <c:pt idx="649">
                  <c:v>0.10433000000000001</c:v>
                </c:pt>
                <c:pt idx="650">
                  <c:v>0.16350999999999999</c:v>
                </c:pt>
                <c:pt idx="651">
                  <c:v>0.17149</c:v>
                </c:pt>
                <c:pt idx="652">
                  <c:v>5.3530000000000001E-2</c:v>
                </c:pt>
                <c:pt idx="653">
                  <c:v>0.14171</c:v>
                </c:pt>
                <c:pt idx="654">
                  <c:v>8.5790000000000005E-2</c:v>
                </c:pt>
                <c:pt idx="655">
                  <c:v>9.0240000000000001E-2</c:v>
                </c:pt>
                <c:pt idx="656">
                  <c:v>6.3890000000000002E-2</c:v>
                </c:pt>
                <c:pt idx="657">
                  <c:v>6.5939999999999999E-2</c:v>
                </c:pt>
                <c:pt idx="658">
                  <c:v>0.17657999999999999</c:v>
                </c:pt>
                <c:pt idx="659">
                  <c:v>0.12345</c:v>
                </c:pt>
                <c:pt idx="660">
                  <c:v>0.10791000000000001</c:v>
                </c:pt>
                <c:pt idx="661">
                  <c:v>0.11476</c:v>
                </c:pt>
                <c:pt idx="662">
                  <c:v>3.6790000000000003E-2</c:v>
                </c:pt>
                <c:pt idx="663">
                  <c:v>5.876E-2</c:v>
                </c:pt>
                <c:pt idx="664">
                  <c:v>5.7529999999999998E-2</c:v>
                </c:pt>
                <c:pt idx="665">
                  <c:v>5.6570000000000002E-2</c:v>
                </c:pt>
                <c:pt idx="666">
                  <c:v>6.3829999999999998E-2</c:v>
                </c:pt>
                <c:pt idx="667">
                  <c:v>4.0509999999999997E-2</c:v>
                </c:pt>
                <c:pt idx="668">
                  <c:v>3.3360000000000001E-2</c:v>
                </c:pt>
                <c:pt idx="669">
                  <c:v>4.3459999999999999E-2</c:v>
                </c:pt>
                <c:pt idx="670">
                  <c:v>1.9915099999999999</c:v>
                </c:pt>
                <c:pt idx="671">
                  <c:v>0.12673000000000001</c:v>
                </c:pt>
                <c:pt idx="672">
                  <c:v>0.18992000000000001</c:v>
                </c:pt>
                <c:pt idx="673">
                  <c:v>0.14499999999999999</c:v>
                </c:pt>
                <c:pt idx="674">
                  <c:v>5.7200000000000001E-2</c:v>
                </c:pt>
                <c:pt idx="675">
                  <c:v>6.343E-2</c:v>
                </c:pt>
                <c:pt idx="676">
                  <c:v>3.9129999999999998E-2</c:v>
                </c:pt>
                <c:pt idx="677">
                  <c:v>9.6540000000000001E-2</c:v>
                </c:pt>
                <c:pt idx="678">
                  <c:v>8.4500000000000006E-2</c:v>
                </c:pt>
                <c:pt idx="679">
                  <c:v>8.4500000000000006E-2</c:v>
                </c:pt>
                <c:pt idx="680">
                  <c:v>8.3169999999999994E-2</c:v>
                </c:pt>
                <c:pt idx="681">
                  <c:v>7.0940000000000003E-2</c:v>
                </c:pt>
                <c:pt idx="682">
                  <c:v>6.225E-2</c:v>
                </c:pt>
                <c:pt idx="683">
                  <c:v>2.997E-2</c:v>
                </c:pt>
                <c:pt idx="684">
                  <c:v>7.0069999999999993E-2</c:v>
                </c:pt>
                <c:pt idx="685">
                  <c:v>5.8299999999999998E-2</c:v>
                </c:pt>
                <c:pt idx="686">
                  <c:v>0.21307000000000001</c:v>
                </c:pt>
                <c:pt idx="687">
                  <c:v>0.11947000000000001</c:v>
                </c:pt>
                <c:pt idx="688">
                  <c:v>6.5119999999999997E-2</c:v>
                </c:pt>
                <c:pt idx="689">
                  <c:v>5.373E-2</c:v>
                </c:pt>
                <c:pt idx="690">
                  <c:v>4.3119999999999999E-2</c:v>
                </c:pt>
                <c:pt idx="691">
                  <c:v>6.0139999999999999E-2</c:v>
                </c:pt>
                <c:pt idx="692">
                  <c:v>4.3459999999999999E-2</c:v>
                </c:pt>
                <c:pt idx="693">
                  <c:v>4.9090000000000002E-2</c:v>
                </c:pt>
                <c:pt idx="694">
                  <c:v>0.20771999999999999</c:v>
                </c:pt>
                <c:pt idx="695">
                  <c:v>0.55550999999999995</c:v>
                </c:pt>
                <c:pt idx="696">
                  <c:v>0.28488000000000002</c:v>
                </c:pt>
                <c:pt idx="697">
                  <c:v>0.27251999999999998</c:v>
                </c:pt>
                <c:pt idx="698">
                  <c:v>0.14136000000000001</c:v>
                </c:pt>
                <c:pt idx="699">
                  <c:v>0.18482999999999999</c:v>
                </c:pt>
                <c:pt idx="700">
                  <c:v>3.4770000000000002E-2</c:v>
                </c:pt>
                <c:pt idx="701">
                  <c:v>0.20865</c:v>
                </c:pt>
                <c:pt idx="702">
                  <c:v>0.15892000000000001</c:v>
                </c:pt>
                <c:pt idx="703">
                  <c:v>8.8950000000000001E-2</c:v>
                </c:pt>
                <c:pt idx="704">
                  <c:v>5.0840000000000003E-2</c:v>
                </c:pt>
                <c:pt idx="705">
                  <c:v>6.8419999999999995E-2</c:v>
                </c:pt>
                <c:pt idx="706">
                  <c:v>2.513E-2</c:v>
                </c:pt>
                <c:pt idx="707">
                  <c:v>0.21432000000000001</c:v>
                </c:pt>
                <c:pt idx="708">
                  <c:v>0.11178</c:v>
                </c:pt>
                <c:pt idx="709">
                  <c:v>3.9379999999999998E-2</c:v>
                </c:pt>
                <c:pt idx="710">
                  <c:v>3.0339999999999999E-2</c:v>
                </c:pt>
                <c:pt idx="711">
                  <c:v>6.2869999999999995E-2</c:v>
                </c:pt>
                <c:pt idx="712">
                  <c:v>0.12018</c:v>
                </c:pt>
                <c:pt idx="713">
                  <c:v>0.14871000000000001</c:v>
                </c:pt>
                <c:pt idx="714">
                  <c:v>0.12895999999999999</c:v>
                </c:pt>
                <c:pt idx="715">
                  <c:v>0.11276</c:v>
                </c:pt>
                <c:pt idx="716">
                  <c:v>0.1012</c:v>
                </c:pt>
                <c:pt idx="717">
                  <c:v>8.9819999999999997E-2</c:v>
                </c:pt>
                <c:pt idx="718">
                  <c:v>0.1085</c:v>
                </c:pt>
                <c:pt idx="719">
                  <c:v>0.10398</c:v>
                </c:pt>
                <c:pt idx="720">
                  <c:v>9.3969999999999998E-2</c:v>
                </c:pt>
                <c:pt idx="721">
                  <c:v>0.11477999999999999</c:v>
                </c:pt>
                <c:pt idx="722">
                  <c:v>7.5009999999999993E-2</c:v>
                </c:pt>
                <c:pt idx="723">
                  <c:v>0.26549</c:v>
                </c:pt>
                <c:pt idx="724">
                  <c:v>7.3445200000000002</c:v>
                </c:pt>
                <c:pt idx="725">
                  <c:v>0.15645000000000001</c:v>
                </c:pt>
                <c:pt idx="726">
                  <c:v>0.11633</c:v>
                </c:pt>
                <c:pt idx="727">
                  <c:v>0.12463</c:v>
                </c:pt>
                <c:pt idx="728">
                  <c:v>0.16005</c:v>
                </c:pt>
                <c:pt idx="729">
                  <c:v>0.13117000000000001</c:v>
                </c:pt>
                <c:pt idx="730">
                  <c:v>8.3119999999999999E-2</c:v>
                </c:pt>
                <c:pt idx="731">
                  <c:v>9.5250000000000001E-2</c:v>
                </c:pt>
                <c:pt idx="732">
                  <c:v>5.1929999999999997E-2</c:v>
                </c:pt>
                <c:pt idx="733">
                  <c:v>0.15393999999999999</c:v>
                </c:pt>
                <c:pt idx="734">
                  <c:v>0.15393999999999999</c:v>
                </c:pt>
                <c:pt idx="735">
                  <c:v>0.12456</c:v>
                </c:pt>
                <c:pt idx="736">
                  <c:v>9.3770000000000006E-2</c:v>
                </c:pt>
                <c:pt idx="737">
                  <c:v>0.19424</c:v>
                </c:pt>
                <c:pt idx="738">
                  <c:v>0.11178</c:v>
                </c:pt>
                <c:pt idx="739">
                  <c:v>0.15042</c:v>
                </c:pt>
                <c:pt idx="740">
                  <c:v>6.9239999999999996E-2</c:v>
                </c:pt>
                <c:pt idx="741">
                  <c:v>8.5940000000000003E-2</c:v>
                </c:pt>
                <c:pt idx="742">
                  <c:v>7.8490000000000004E-2</c:v>
                </c:pt>
                <c:pt idx="743">
                  <c:v>0.10595</c:v>
                </c:pt>
                <c:pt idx="744">
                  <c:v>9.7030000000000005E-2</c:v>
                </c:pt>
                <c:pt idx="745">
                  <c:v>9.0700000000000003E-2</c:v>
                </c:pt>
                <c:pt idx="746">
                  <c:v>0.10073</c:v>
                </c:pt>
                <c:pt idx="747">
                  <c:v>0.1145</c:v>
                </c:pt>
                <c:pt idx="748">
                  <c:v>0.11561</c:v>
                </c:pt>
                <c:pt idx="749">
                  <c:v>5.7939999999999998E-2</c:v>
                </c:pt>
                <c:pt idx="750">
                  <c:v>5.1279999999999999E-2</c:v>
                </c:pt>
                <c:pt idx="751">
                  <c:v>7.0029999999999995E-2</c:v>
                </c:pt>
                <c:pt idx="752">
                  <c:v>8.0640000000000003E-2</c:v>
                </c:pt>
                <c:pt idx="753">
                  <c:v>8.5550000000000001E-2</c:v>
                </c:pt>
                <c:pt idx="754">
                  <c:v>6.7809999999999995E-2</c:v>
                </c:pt>
                <c:pt idx="755">
                  <c:v>8.337E-2</c:v>
                </c:pt>
                <c:pt idx="756">
                  <c:v>6.4530000000000004E-2</c:v>
                </c:pt>
                <c:pt idx="757">
                  <c:v>8.4360000000000004E-2</c:v>
                </c:pt>
                <c:pt idx="758">
                  <c:v>8.4360000000000004E-2</c:v>
                </c:pt>
                <c:pt idx="759">
                  <c:v>8.8719999999999993E-2</c:v>
                </c:pt>
                <c:pt idx="760">
                  <c:v>8.2430000000000003E-2</c:v>
                </c:pt>
                <c:pt idx="761">
                  <c:v>8.2430000000000003E-2</c:v>
                </c:pt>
                <c:pt idx="762">
                  <c:v>5.5109999999999999E-2</c:v>
                </c:pt>
                <c:pt idx="763">
                  <c:v>0.42514000000000002</c:v>
                </c:pt>
                <c:pt idx="764">
                  <c:v>0.38697999999999999</c:v>
                </c:pt>
                <c:pt idx="765">
                  <c:v>0.28686</c:v>
                </c:pt>
                <c:pt idx="766">
                  <c:v>1.00153</c:v>
                </c:pt>
                <c:pt idx="767">
                  <c:v>0.18482999999999999</c:v>
                </c:pt>
                <c:pt idx="768">
                  <c:v>0.15533</c:v>
                </c:pt>
                <c:pt idx="769">
                  <c:v>8.6650000000000005E-2</c:v>
                </c:pt>
                <c:pt idx="770">
                  <c:v>9.7809999999999994E-2</c:v>
                </c:pt>
                <c:pt idx="771">
                  <c:v>8.5550000000000001E-2</c:v>
                </c:pt>
                <c:pt idx="772">
                  <c:v>9.1810000000000003E-2</c:v>
                </c:pt>
                <c:pt idx="773">
                  <c:v>7.4130000000000001E-2</c:v>
                </c:pt>
                <c:pt idx="774">
                  <c:v>5.4019999999999999E-2</c:v>
                </c:pt>
                <c:pt idx="775">
                  <c:v>4.7960000000000003E-2</c:v>
                </c:pt>
                <c:pt idx="776">
                  <c:v>8.115E-2</c:v>
                </c:pt>
                <c:pt idx="777">
                  <c:v>4.6629999999999998E-2</c:v>
                </c:pt>
                <c:pt idx="778">
                  <c:v>6.8419999999999995E-2</c:v>
                </c:pt>
                <c:pt idx="779">
                  <c:v>3.5040000000000002E-2</c:v>
                </c:pt>
                <c:pt idx="780">
                  <c:v>6.4769999999999994E-2</c:v>
                </c:pt>
                <c:pt idx="781">
                  <c:v>5.3280000000000001E-2</c:v>
                </c:pt>
                <c:pt idx="782">
                  <c:v>5.2229999999999999E-2</c:v>
                </c:pt>
                <c:pt idx="783">
                  <c:v>3.7789999999999997E-2</c:v>
                </c:pt>
                <c:pt idx="784">
                  <c:v>4.2729999999999997E-2</c:v>
                </c:pt>
                <c:pt idx="785">
                  <c:v>3.9460000000000002E-2</c:v>
                </c:pt>
                <c:pt idx="786">
                  <c:v>0.15013000000000001</c:v>
                </c:pt>
                <c:pt idx="787">
                  <c:v>0.16238</c:v>
                </c:pt>
                <c:pt idx="788">
                  <c:v>0.15240000000000001</c:v>
                </c:pt>
                <c:pt idx="789">
                  <c:v>0.17569000000000001</c:v>
                </c:pt>
                <c:pt idx="790">
                  <c:v>0.12520999999999999</c:v>
                </c:pt>
                <c:pt idx="791">
                  <c:v>0.1111</c:v>
                </c:pt>
                <c:pt idx="792">
                  <c:v>0.15146000000000001</c:v>
                </c:pt>
                <c:pt idx="793">
                  <c:v>5.8299999999999998E-2</c:v>
                </c:pt>
                <c:pt idx="794">
                  <c:v>6.6769999999999996E-2</c:v>
                </c:pt>
                <c:pt idx="795">
                  <c:v>4.4209999999999999E-2</c:v>
                </c:pt>
                <c:pt idx="796">
                  <c:v>3.7359999999999997E-2</c:v>
                </c:pt>
                <c:pt idx="797">
                  <c:v>3.5470000000000002E-2</c:v>
                </c:pt>
                <c:pt idx="798">
                  <c:v>7.5149999999999995E-2</c:v>
                </c:pt>
                <c:pt idx="799">
                  <c:v>0.32871</c:v>
                </c:pt>
                <c:pt idx="800">
                  <c:v>0.1187</c:v>
                </c:pt>
                <c:pt idx="801">
                  <c:v>8.6919999999999997E-2</c:v>
                </c:pt>
                <c:pt idx="802">
                  <c:v>0.15212000000000001</c:v>
                </c:pt>
                <c:pt idx="803">
                  <c:v>0.12945000000000001</c:v>
                </c:pt>
                <c:pt idx="804">
                  <c:v>0.12322</c:v>
                </c:pt>
                <c:pt idx="805">
                  <c:v>6.5100000000000005E-2</c:v>
                </c:pt>
                <c:pt idx="806">
                  <c:v>9.3340000000000006E-2</c:v>
                </c:pt>
                <c:pt idx="807">
                  <c:v>8.9270000000000002E-2</c:v>
                </c:pt>
                <c:pt idx="808">
                  <c:v>7.7249999999999999E-2</c:v>
                </c:pt>
                <c:pt idx="809">
                  <c:v>7.7249999999999999E-2</c:v>
                </c:pt>
                <c:pt idx="810">
                  <c:v>4.36E-2</c:v>
                </c:pt>
                <c:pt idx="811">
                  <c:v>6.1809999999999997E-2</c:v>
                </c:pt>
                <c:pt idx="812">
                  <c:v>0.14580000000000001</c:v>
                </c:pt>
                <c:pt idx="813">
                  <c:v>8.9819999999999997E-2</c:v>
                </c:pt>
                <c:pt idx="814">
                  <c:v>0.10299999999999999</c:v>
                </c:pt>
                <c:pt idx="815">
                  <c:v>9.1300000000000006E-2</c:v>
                </c:pt>
                <c:pt idx="816">
                  <c:v>6.6769999999999996E-2</c:v>
                </c:pt>
                <c:pt idx="817">
                  <c:v>6.028E-2</c:v>
                </c:pt>
                <c:pt idx="818">
                  <c:v>5.4890000000000001E-2</c:v>
                </c:pt>
                <c:pt idx="819">
                  <c:v>6.2350000000000003E-2</c:v>
                </c:pt>
                <c:pt idx="820">
                  <c:v>0.15504000000000001</c:v>
                </c:pt>
                <c:pt idx="821">
                  <c:v>0.20565</c:v>
                </c:pt>
                <c:pt idx="822">
                  <c:v>0.1656</c:v>
                </c:pt>
                <c:pt idx="823">
                  <c:v>0.19184999999999999</c:v>
                </c:pt>
                <c:pt idx="824">
                  <c:v>0.16238</c:v>
                </c:pt>
                <c:pt idx="825">
                  <c:v>0.10682999999999999</c:v>
                </c:pt>
                <c:pt idx="826">
                  <c:v>0.13972999999999999</c:v>
                </c:pt>
                <c:pt idx="827">
                  <c:v>0.10954</c:v>
                </c:pt>
                <c:pt idx="828">
                  <c:v>0.11686000000000001</c:v>
                </c:pt>
                <c:pt idx="829">
                  <c:v>4.4490000000000002E-2</c:v>
                </c:pt>
                <c:pt idx="830">
                  <c:v>7.3270000000000002E-2</c:v>
                </c:pt>
                <c:pt idx="831">
                  <c:v>0.13519</c:v>
                </c:pt>
                <c:pt idx="832">
                  <c:v>0.1187</c:v>
                </c:pt>
                <c:pt idx="833">
                  <c:v>0.16023999999999999</c:v>
                </c:pt>
                <c:pt idx="834">
                  <c:v>8.5459999999999994E-2</c:v>
                </c:pt>
                <c:pt idx="835">
                  <c:v>0.14742</c:v>
                </c:pt>
                <c:pt idx="836">
                  <c:v>0.14943999999999999</c:v>
                </c:pt>
                <c:pt idx="837">
                  <c:v>0.1143</c:v>
                </c:pt>
                <c:pt idx="838">
                  <c:v>0.12163</c:v>
                </c:pt>
                <c:pt idx="839">
                  <c:v>9.1160000000000005E-2</c:v>
                </c:pt>
                <c:pt idx="840">
                  <c:v>0.10672</c:v>
                </c:pt>
                <c:pt idx="841">
                  <c:v>0.13861999999999999</c:v>
                </c:pt>
                <c:pt idx="842">
                  <c:v>6.105E-2</c:v>
                </c:pt>
                <c:pt idx="843">
                  <c:v>6.4769999999999994E-2</c:v>
                </c:pt>
                <c:pt idx="844">
                  <c:v>4.8739999999999999E-2</c:v>
                </c:pt>
                <c:pt idx="845">
                  <c:v>0.32702999999999999</c:v>
                </c:pt>
                <c:pt idx="846">
                  <c:v>0.39823999999999998</c:v>
                </c:pt>
                <c:pt idx="847">
                  <c:v>0.1391</c:v>
                </c:pt>
                <c:pt idx="848">
                  <c:v>0.11723</c:v>
                </c:pt>
                <c:pt idx="849">
                  <c:v>0.37034</c:v>
                </c:pt>
                <c:pt idx="850">
                  <c:v>0.22617999999999999</c:v>
                </c:pt>
                <c:pt idx="851">
                  <c:v>5.083E-2</c:v>
                </c:pt>
                <c:pt idx="852">
                  <c:v>6.1109999999999998E-2</c:v>
                </c:pt>
                <c:pt idx="853">
                  <c:v>7.1010000000000004E-2</c:v>
                </c:pt>
                <c:pt idx="854">
                  <c:v>4.8379999999999999E-2</c:v>
                </c:pt>
                <c:pt idx="855">
                  <c:v>6.9040000000000004E-2</c:v>
                </c:pt>
                <c:pt idx="856">
                  <c:v>5.049E-2</c:v>
                </c:pt>
                <c:pt idx="857">
                  <c:v>3.1649999999999998E-2</c:v>
                </c:pt>
                <c:pt idx="858">
                  <c:v>4.5940000000000002E-2</c:v>
                </c:pt>
                <c:pt idx="859">
                  <c:v>6.8830000000000002E-2</c:v>
                </c:pt>
                <c:pt idx="860">
                  <c:v>5.935E-2</c:v>
                </c:pt>
                <c:pt idx="861">
                  <c:v>7.9159999999999994E-2</c:v>
                </c:pt>
                <c:pt idx="862">
                  <c:v>6.0699999999999997E-2</c:v>
                </c:pt>
                <c:pt idx="863">
                  <c:v>7.7259999999999995E-2</c:v>
                </c:pt>
                <c:pt idx="864">
                  <c:v>7.7259999999999995E-2</c:v>
                </c:pt>
                <c:pt idx="865">
                  <c:v>4.7E-2</c:v>
                </c:pt>
                <c:pt idx="866">
                  <c:v>4.7E-2</c:v>
                </c:pt>
                <c:pt idx="867">
                  <c:v>5.7029999999999997E-2</c:v>
                </c:pt>
                <c:pt idx="868">
                  <c:v>4.4290000000000003E-2</c:v>
                </c:pt>
                <c:pt idx="869">
                  <c:v>4.3580000000000001E-2</c:v>
                </c:pt>
                <c:pt idx="870">
                  <c:v>4.2139999999999997E-2</c:v>
                </c:pt>
                <c:pt idx="871">
                  <c:v>4.1730000000000003E-2</c:v>
                </c:pt>
                <c:pt idx="872">
                  <c:v>3.8309999999999997E-2</c:v>
                </c:pt>
                <c:pt idx="873">
                  <c:v>5.6930000000000001E-2</c:v>
                </c:pt>
                <c:pt idx="874">
                  <c:v>6.3759999999999997E-2</c:v>
                </c:pt>
                <c:pt idx="875">
                  <c:v>5.688E-2</c:v>
                </c:pt>
                <c:pt idx="876">
                  <c:v>4.9169999999999998E-2</c:v>
                </c:pt>
                <c:pt idx="877">
                  <c:v>4.0439999999999997E-2</c:v>
                </c:pt>
                <c:pt idx="878">
                  <c:v>5.9740000000000001E-2</c:v>
                </c:pt>
                <c:pt idx="879">
                  <c:v>5.3530000000000001E-2</c:v>
                </c:pt>
                <c:pt idx="880">
                  <c:v>3.3110000000000001E-2</c:v>
                </c:pt>
                <c:pt idx="881">
                  <c:v>4.5039999999999997E-2</c:v>
                </c:pt>
                <c:pt idx="882">
                  <c:v>5.2499999999999998E-2</c:v>
                </c:pt>
                <c:pt idx="883">
                  <c:v>0.11476</c:v>
                </c:pt>
                <c:pt idx="884">
                  <c:v>0.10165</c:v>
                </c:pt>
                <c:pt idx="885">
                  <c:v>7.7609999999999998E-2</c:v>
                </c:pt>
                <c:pt idx="886">
                  <c:v>9.0700000000000003E-2</c:v>
                </c:pt>
                <c:pt idx="887">
                  <c:v>0.10258</c:v>
                </c:pt>
                <c:pt idx="888">
                  <c:v>0.11036</c:v>
                </c:pt>
                <c:pt idx="889">
                  <c:v>0.10571999999999999</c:v>
                </c:pt>
                <c:pt idx="890">
                  <c:v>8.8569999999999996E-2</c:v>
                </c:pt>
                <c:pt idx="891">
                  <c:v>7.1609999999999993E-2</c:v>
                </c:pt>
                <c:pt idx="892">
                  <c:v>0.13433</c:v>
                </c:pt>
                <c:pt idx="893">
                  <c:v>6.2140000000000001E-2</c:v>
                </c:pt>
                <c:pt idx="894">
                  <c:v>6.633E-2</c:v>
                </c:pt>
                <c:pt idx="895">
                  <c:v>7.4999999999999997E-2</c:v>
                </c:pt>
                <c:pt idx="896">
                  <c:v>0.10449</c:v>
                </c:pt>
                <c:pt idx="897">
                  <c:v>6.343E-2</c:v>
                </c:pt>
                <c:pt idx="898">
                  <c:v>7.1129999999999999E-2</c:v>
                </c:pt>
                <c:pt idx="899">
                  <c:v>4.9160000000000002E-2</c:v>
                </c:pt>
                <c:pt idx="900">
                  <c:v>0.10990999999999999</c:v>
                </c:pt>
                <c:pt idx="901">
                  <c:v>5.4629999999999998E-2</c:v>
                </c:pt>
                <c:pt idx="902">
                  <c:v>3.755E-2</c:v>
                </c:pt>
                <c:pt idx="903">
                  <c:v>6.3589999999999994E-2</c:v>
                </c:pt>
                <c:pt idx="904">
                  <c:v>4.7239999999999997E-2</c:v>
                </c:pt>
                <c:pt idx="905">
                  <c:v>0.20715</c:v>
                </c:pt>
                <c:pt idx="906">
                  <c:v>0.21249000000000001</c:v>
                </c:pt>
                <c:pt idx="907">
                  <c:v>6.6280000000000006E-2</c:v>
                </c:pt>
                <c:pt idx="908">
                  <c:v>0.40357999999999999</c:v>
                </c:pt>
                <c:pt idx="909">
                  <c:v>0.14499999999999999</c:v>
                </c:pt>
                <c:pt idx="910">
                  <c:v>9.7430000000000003E-2</c:v>
                </c:pt>
                <c:pt idx="911">
                  <c:v>7.6700000000000004E-2</c:v>
                </c:pt>
                <c:pt idx="912">
                  <c:v>3.1649999999999998E-2</c:v>
                </c:pt>
                <c:pt idx="913">
                  <c:v>5.1990000000000001E-2</c:v>
                </c:pt>
                <c:pt idx="914">
                  <c:v>3.6549999999999999E-2</c:v>
                </c:pt>
                <c:pt idx="915">
                  <c:v>3.0419999999999999E-2</c:v>
                </c:pt>
                <c:pt idx="916">
                  <c:v>3.2239999999999998E-2</c:v>
                </c:pt>
                <c:pt idx="917">
                  <c:v>0.20865</c:v>
                </c:pt>
                <c:pt idx="918">
                  <c:v>3.3829999999999999E-2</c:v>
                </c:pt>
                <c:pt idx="919">
                  <c:v>6.0449999999999997E-2</c:v>
                </c:pt>
                <c:pt idx="920">
                  <c:v>6.0449999999999997E-2</c:v>
                </c:pt>
                <c:pt idx="921">
                  <c:v>0.13769999999999999</c:v>
                </c:pt>
                <c:pt idx="922">
                  <c:v>6.1920000000000003E-2</c:v>
                </c:pt>
                <c:pt idx="923">
                  <c:v>7.4109999999999995E-2</c:v>
                </c:pt>
                <c:pt idx="924">
                  <c:v>0.11541</c:v>
                </c:pt>
                <c:pt idx="925">
                  <c:v>6.633E-2</c:v>
                </c:pt>
                <c:pt idx="926">
                  <c:v>5.6619999999999997E-2</c:v>
                </c:pt>
                <c:pt idx="927">
                  <c:v>6.0580000000000002E-2</c:v>
                </c:pt>
                <c:pt idx="928">
                  <c:v>5.1409999999999997E-2</c:v>
                </c:pt>
                <c:pt idx="929">
                  <c:v>5.5289999999999999E-2</c:v>
                </c:pt>
                <c:pt idx="930">
                  <c:v>5.5980000000000002E-2</c:v>
                </c:pt>
                <c:pt idx="931">
                  <c:v>6.1609999999999998E-2</c:v>
                </c:pt>
                <c:pt idx="932">
                  <c:v>7.5689999999999993E-2</c:v>
                </c:pt>
                <c:pt idx="933">
                  <c:v>9.5930000000000001E-2</c:v>
                </c:pt>
                <c:pt idx="934">
                  <c:v>0.10987</c:v>
                </c:pt>
                <c:pt idx="935">
                  <c:v>5.5390000000000002E-2</c:v>
                </c:pt>
                <c:pt idx="936">
                  <c:v>0.10301</c:v>
                </c:pt>
                <c:pt idx="937">
                  <c:v>5.3409999999999999E-2</c:v>
                </c:pt>
                <c:pt idx="938">
                  <c:v>9.6750000000000003E-2</c:v>
                </c:pt>
                <c:pt idx="939">
                  <c:v>5.7529999999999998E-2</c:v>
                </c:pt>
                <c:pt idx="940">
                  <c:v>6.2350000000000003E-2</c:v>
                </c:pt>
                <c:pt idx="941">
                  <c:v>0.18168000000000001</c:v>
                </c:pt>
                <c:pt idx="942">
                  <c:v>1.0670000000000001E-2</c:v>
                </c:pt>
                <c:pt idx="943">
                  <c:v>0.19783000000000001</c:v>
                </c:pt>
                <c:pt idx="944">
                  <c:v>9.2730000000000007E-2</c:v>
                </c:pt>
                <c:pt idx="945">
                  <c:v>6.1719999999999997E-2</c:v>
                </c:pt>
                <c:pt idx="946">
                  <c:v>8.3379999999999996E-2</c:v>
                </c:pt>
                <c:pt idx="947">
                  <c:v>0.12264</c:v>
                </c:pt>
                <c:pt idx="948">
                  <c:v>0.10338</c:v>
                </c:pt>
                <c:pt idx="949">
                  <c:v>0.12225999999999999</c:v>
                </c:pt>
                <c:pt idx="950">
                  <c:v>0.12225999999999999</c:v>
                </c:pt>
                <c:pt idx="951">
                  <c:v>8.3169999999999994E-2</c:v>
                </c:pt>
                <c:pt idx="952">
                  <c:v>9.6799999999999997E-2</c:v>
                </c:pt>
                <c:pt idx="953">
                  <c:v>8.1369999999999998E-2</c:v>
                </c:pt>
                <c:pt idx="954">
                  <c:v>8.3169999999999994E-2</c:v>
                </c:pt>
                <c:pt idx="955">
                  <c:v>5.0840000000000003E-2</c:v>
                </c:pt>
                <c:pt idx="956">
                  <c:v>0.10221</c:v>
                </c:pt>
                <c:pt idx="957">
                  <c:v>8.2530000000000006E-2</c:v>
                </c:pt>
                <c:pt idx="958">
                  <c:v>0.2374</c:v>
                </c:pt>
                <c:pt idx="959">
                  <c:v>0.16957</c:v>
                </c:pt>
                <c:pt idx="960">
                  <c:v>1.52613</c:v>
                </c:pt>
                <c:pt idx="961">
                  <c:v>0.40803</c:v>
                </c:pt>
                <c:pt idx="962">
                  <c:v>0.54074</c:v>
                </c:pt>
                <c:pt idx="963">
                  <c:v>0.2374</c:v>
                </c:pt>
                <c:pt idx="964">
                  <c:v>0.18801999999999999</c:v>
                </c:pt>
                <c:pt idx="965">
                  <c:v>0.17383000000000001</c:v>
                </c:pt>
                <c:pt idx="966">
                  <c:v>0.26706999999999997</c:v>
                </c:pt>
                <c:pt idx="967">
                  <c:v>0.16350999999999999</c:v>
                </c:pt>
                <c:pt idx="968">
                  <c:v>0.32157999999999998</c:v>
                </c:pt>
                <c:pt idx="969">
                  <c:v>0.36663000000000001</c:v>
                </c:pt>
                <c:pt idx="970">
                  <c:v>5.5289999999999999E-2</c:v>
                </c:pt>
                <c:pt idx="971">
                  <c:v>8.4589999999999999E-2</c:v>
                </c:pt>
                <c:pt idx="972">
                  <c:v>8.4589999999999999E-2</c:v>
                </c:pt>
                <c:pt idx="973">
                  <c:v>8.8779999999999998E-2</c:v>
                </c:pt>
                <c:pt idx="974">
                  <c:v>0.17165</c:v>
                </c:pt>
                <c:pt idx="975">
                  <c:v>0.19424</c:v>
                </c:pt>
                <c:pt idx="976">
                  <c:v>0.12945000000000001</c:v>
                </c:pt>
                <c:pt idx="977">
                  <c:v>2.623E-2</c:v>
                </c:pt>
                <c:pt idx="978">
                  <c:v>7.0069999999999993E-2</c:v>
                </c:pt>
                <c:pt idx="979">
                  <c:v>0.17247999999999999</c:v>
                </c:pt>
                <c:pt idx="980">
                  <c:v>5.0779999999999999E-2</c:v>
                </c:pt>
                <c:pt idx="981">
                  <c:v>0.28888000000000003</c:v>
                </c:pt>
                <c:pt idx="982">
                  <c:v>0.17144999999999999</c:v>
                </c:pt>
                <c:pt idx="983">
                  <c:v>0.15146000000000001</c:v>
                </c:pt>
                <c:pt idx="984">
                  <c:v>8.5019999999999998E-2</c:v>
                </c:pt>
                <c:pt idx="985">
                  <c:v>5.4080000000000003E-2</c:v>
                </c:pt>
                <c:pt idx="986">
                  <c:v>0.19592000000000001</c:v>
                </c:pt>
                <c:pt idx="987">
                  <c:v>8.0269999999999994E-2</c:v>
                </c:pt>
                <c:pt idx="988">
                  <c:v>6.7809999999999995E-2</c:v>
                </c:pt>
                <c:pt idx="989">
                  <c:v>6.2880000000000005E-2</c:v>
                </c:pt>
                <c:pt idx="990">
                  <c:v>7.8490000000000004E-2</c:v>
                </c:pt>
                <c:pt idx="991">
                  <c:v>8.5730000000000001E-2</c:v>
                </c:pt>
                <c:pt idx="992">
                  <c:v>6.6769999999999996E-2</c:v>
                </c:pt>
                <c:pt idx="993">
                  <c:v>6.6769999999999996E-2</c:v>
                </c:pt>
                <c:pt idx="994">
                  <c:v>5.9610000000000003E-2</c:v>
                </c:pt>
                <c:pt idx="995">
                  <c:v>5.9610000000000003E-2</c:v>
                </c:pt>
                <c:pt idx="996">
                  <c:v>5.935E-2</c:v>
                </c:pt>
                <c:pt idx="997">
                  <c:v>5.935E-2</c:v>
                </c:pt>
                <c:pt idx="998">
                  <c:v>5.7779999999999998E-2</c:v>
                </c:pt>
                <c:pt idx="999">
                  <c:v>6.8099999999999994E-2</c:v>
                </c:pt>
                <c:pt idx="1000">
                  <c:v>3.5889999999999998E-2</c:v>
                </c:pt>
                <c:pt idx="1001">
                  <c:v>3.1419999999999997E-2</c:v>
                </c:pt>
                <c:pt idx="1002">
                  <c:v>3.4329999999999999E-2</c:v>
                </c:pt>
                <c:pt idx="1003">
                  <c:v>0.32312999999999997</c:v>
                </c:pt>
                <c:pt idx="1004">
                  <c:v>0.32312999999999997</c:v>
                </c:pt>
                <c:pt idx="1005">
                  <c:v>0.19424</c:v>
                </c:pt>
                <c:pt idx="1006">
                  <c:v>0.16120000000000001</c:v>
                </c:pt>
                <c:pt idx="1007">
                  <c:v>5.0840000000000003E-2</c:v>
                </c:pt>
                <c:pt idx="1008">
                  <c:v>6.7809999999999995E-2</c:v>
                </c:pt>
                <c:pt idx="1009">
                  <c:v>6.5409999999999996E-2</c:v>
                </c:pt>
                <c:pt idx="1010">
                  <c:v>0.13042000000000001</c:v>
                </c:pt>
                <c:pt idx="1011">
                  <c:v>8.9270000000000002E-2</c:v>
                </c:pt>
                <c:pt idx="1012">
                  <c:v>7.6259999999999994E-2</c:v>
                </c:pt>
                <c:pt idx="1013">
                  <c:v>3.8199999999999998E-2</c:v>
                </c:pt>
                <c:pt idx="1014">
                  <c:v>0.24215</c:v>
                </c:pt>
                <c:pt idx="1015">
                  <c:v>4.938E-2</c:v>
                </c:pt>
                <c:pt idx="1016">
                  <c:v>6.2350000000000003E-2</c:v>
                </c:pt>
                <c:pt idx="1017">
                  <c:v>6.9330000000000003E-2</c:v>
                </c:pt>
                <c:pt idx="1018">
                  <c:v>1.2819499999999999</c:v>
                </c:pt>
                <c:pt idx="1019">
                  <c:v>9.4700000000000006E-2</c:v>
                </c:pt>
                <c:pt idx="1020">
                  <c:v>4.5650000000000003E-2</c:v>
                </c:pt>
                <c:pt idx="1021">
                  <c:v>0.12127</c:v>
                </c:pt>
                <c:pt idx="1022">
                  <c:v>3.755E-2</c:v>
                </c:pt>
                <c:pt idx="1023">
                  <c:v>6.3909999999999995E-2</c:v>
                </c:pt>
                <c:pt idx="1024">
                  <c:v>6.037E-2</c:v>
                </c:pt>
                <c:pt idx="1025">
                  <c:v>4.7E-2</c:v>
                </c:pt>
                <c:pt idx="1026">
                  <c:v>4.8939999999999997E-2</c:v>
                </c:pt>
                <c:pt idx="1027">
                  <c:v>3.8359999999999998E-2</c:v>
                </c:pt>
                <c:pt idx="1028">
                  <c:v>0.13353999999999999</c:v>
                </c:pt>
                <c:pt idx="1029">
                  <c:v>6.8589999999999998E-2</c:v>
                </c:pt>
                <c:pt idx="1030">
                  <c:v>6.2649999999999997E-2</c:v>
                </c:pt>
                <c:pt idx="1031">
                  <c:v>0.21074999999999999</c:v>
                </c:pt>
                <c:pt idx="1032">
                  <c:v>7.3980000000000004E-2</c:v>
                </c:pt>
                <c:pt idx="1033">
                  <c:v>5.8930000000000003E-2</c:v>
                </c:pt>
                <c:pt idx="1034">
                  <c:v>0.19941</c:v>
                </c:pt>
                <c:pt idx="1035">
                  <c:v>4.795E-2</c:v>
                </c:pt>
                <c:pt idx="1036">
                  <c:v>3.1780000000000003E-2</c:v>
                </c:pt>
                <c:pt idx="1037">
                  <c:v>5.0020000000000002E-2</c:v>
                </c:pt>
                <c:pt idx="1038">
                  <c:v>0.14718999999999999</c:v>
                </c:pt>
                <c:pt idx="1039">
                  <c:v>6.837E-2</c:v>
                </c:pt>
                <c:pt idx="1040">
                  <c:v>9.0590000000000004E-2</c:v>
                </c:pt>
                <c:pt idx="1041">
                  <c:v>6.9309999999999997E-2</c:v>
                </c:pt>
                <c:pt idx="1042">
                  <c:v>4.7480000000000001E-2</c:v>
                </c:pt>
                <c:pt idx="1043">
                  <c:v>5.2389999999999999E-2</c:v>
                </c:pt>
                <c:pt idx="1044">
                  <c:v>4.6149999999999997E-2</c:v>
                </c:pt>
                <c:pt idx="1045">
                  <c:v>5.7529999999999998E-2</c:v>
                </c:pt>
                <c:pt idx="1046">
                  <c:v>7.9369999999999996E-2</c:v>
                </c:pt>
                <c:pt idx="1047">
                  <c:v>4.1540000000000001E-2</c:v>
                </c:pt>
                <c:pt idx="1048">
                  <c:v>3.7560000000000003E-2</c:v>
                </c:pt>
                <c:pt idx="1049">
                  <c:v>0.10088999999999999</c:v>
                </c:pt>
                <c:pt idx="1050">
                  <c:v>9.9110000000000004E-2</c:v>
                </c:pt>
                <c:pt idx="1051">
                  <c:v>3.0419999999999999E-2</c:v>
                </c:pt>
                <c:pt idx="1052">
                  <c:v>0.15387000000000001</c:v>
                </c:pt>
                <c:pt idx="1053">
                  <c:v>7.5450000000000003E-2</c:v>
                </c:pt>
                <c:pt idx="1054">
                  <c:v>5.2080000000000001E-2</c:v>
                </c:pt>
                <c:pt idx="1055">
                  <c:v>3.4459999999999998E-2</c:v>
                </c:pt>
                <c:pt idx="1056">
                  <c:v>0.37963999999999998</c:v>
                </c:pt>
                <c:pt idx="1057">
                  <c:v>7.6939999999999995E-2</c:v>
                </c:pt>
                <c:pt idx="1058">
                  <c:v>0</c:v>
                </c:pt>
                <c:pt idx="1059">
                  <c:v>0.18428</c:v>
                </c:pt>
                <c:pt idx="1060">
                  <c:v>0.10258</c:v>
                </c:pt>
                <c:pt idx="1061">
                  <c:v>0.17619000000000001</c:v>
                </c:pt>
                <c:pt idx="1062">
                  <c:v>0.18176</c:v>
                </c:pt>
                <c:pt idx="1063">
                  <c:v>0.16750999999999999</c:v>
                </c:pt>
                <c:pt idx="1064">
                  <c:v>0.14654</c:v>
                </c:pt>
                <c:pt idx="1065">
                  <c:v>0.13338</c:v>
                </c:pt>
                <c:pt idx="1066">
                  <c:v>0.12117</c:v>
                </c:pt>
              </c:numCache>
            </c:numRef>
          </c:yVal>
          <c:smooth val="0"/>
          <c:extLst>
            <c:ext xmlns:c16="http://schemas.microsoft.com/office/drawing/2014/chart" uri="{C3380CC4-5D6E-409C-BE32-E72D297353CC}">
              <c16:uniqueId val="{00000001-2765-448D-B55C-28AFC2C6A6DB}"/>
            </c:ext>
          </c:extLst>
        </c:ser>
        <c:dLbls>
          <c:showLegendKey val="0"/>
          <c:showVal val="0"/>
          <c:showCatName val="0"/>
          <c:showSerName val="0"/>
          <c:showPercent val="0"/>
          <c:showBubbleSize val="0"/>
        </c:dLbls>
        <c:axId val="868301008"/>
        <c:axId val="1"/>
      </c:scatterChart>
      <c:valAx>
        <c:axId val="868301008"/>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Roll Period vs Acceleration (G's)</a:t>
                </a:r>
              </a:p>
            </c:rich>
          </c:tx>
          <c:layout>
            <c:manualLayout>
              <c:xMode val="edge"/>
              <c:yMode val="edge"/>
              <c:x val="0.33658886752640294"/>
              <c:y val="0.89320962401323578"/>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68301008"/>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735" b="0" i="0" u="none" strike="noStrike" baseline="0">
                <a:solidFill>
                  <a:srgbClr val="000000"/>
                </a:solidFill>
                <a:latin typeface="Arial"/>
                <a:ea typeface="Arial"/>
                <a:cs typeface="Arial"/>
              </a:defRPr>
            </a:pPr>
            <a:endParaRPr lang="en-US"/>
          </a:p>
        </c:txPr>
      </c:legendEntry>
      <c:layout>
        <c:manualLayout>
          <c:xMode val="edge"/>
          <c:yMode val="edge"/>
          <c:x val="0.87346201986190519"/>
          <c:y val="0.42274043273908873"/>
          <c:w val="0.10153300549350172"/>
          <c:h val="0.104548709172032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80890009950821"/>
          <c:y val="6.5761719922757408E-2"/>
          <c:w val="0.70048995180848972"/>
          <c:h val="0.80047886664597812"/>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BASE'!$O$8:$O$1074</c:f>
              <c:numCache>
                <c:formatCode>0.0</c:formatCode>
                <c:ptCount val="1067"/>
                <c:pt idx="0">
                  <c:v>32.6</c:v>
                </c:pt>
                <c:pt idx="1">
                  <c:v>24.6</c:v>
                </c:pt>
                <c:pt idx="2">
                  <c:v>42</c:v>
                </c:pt>
                <c:pt idx="3">
                  <c:v>30.5</c:v>
                </c:pt>
                <c:pt idx="4">
                  <c:v>30.3</c:v>
                </c:pt>
                <c:pt idx="5">
                  <c:v>42.6</c:v>
                </c:pt>
                <c:pt idx="6">
                  <c:v>20.6</c:v>
                </c:pt>
                <c:pt idx="7">
                  <c:v>20.100000000000001</c:v>
                </c:pt>
                <c:pt idx="8">
                  <c:v>23.1</c:v>
                </c:pt>
                <c:pt idx="9">
                  <c:v>39.6</c:v>
                </c:pt>
                <c:pt idx="10">
                  <c:v>51.3</c:v>
                </c:pt>
                <c:pt idx="11">
                  <c:v>16.2</c:v>
                </c:pt>
                <c:pt idx="12">
                  <c:v>19</c:v>
                </c:pt>
                <c:pt idx="13">
                  <c:v>47.1</c:v>
                </c:pt>
                <c:pt idx="14">
                  <c:v>40</c:v>
                </c:pt>
                <c:pt idx="15">
                  <c:v>20</c:v>
                </c:pt>
                <c:pt idx="16">
                  <c:v>31.6</c:v>
                </c:pt>
                <c:pt idx="17">
                  <c:v>34.700000000000003</c:v>
                </c:pt>
                <c:pt idx="18">
                  <c:v>39.6</c:v>
                </c:pt>
                <c:pt idx="19">
                  <c:v>67.599999999999994</c:v>
                </c:pt>
                <c:pt idx="20">
                  <c:v>35.6</c:v>
                </c:pt>
                <c:pt idx="21">
                  <c:v>39.9</c:v>
                </c:pt>
                <c:pt idx="22">
                  <c:v>33.200000000000003</c:v>
                </c:pt>
                <c:pt idx="23">
                  <c:v>36.9</c:v>
                </c:pt>
                <c:pt idx="24">
                  <c:v>32.9</c:v>
                </c:pt>
                <c:pt idx="25">
                  <c:v>38.4</c:v>
                </c:pt>
                <c:pt idx="26">
                  <c:v>38</c:v>
                </c:pt>
                <c:pt idx="27">
                  <c:v>50.3</c:v>
                </c:pt>
                <c:pt idx="28">
                  <c:v>40</c:v>
                </c:pt>
                <c:pt idx="29">
                  <c:v>44.3</c:v>
                </c:pt>
                <c:pt idx="30">
                  <c:v>40.4</c:v>
                </c:pt>
                <c:pt idx="31">
                  <c:v>17.100000000000001</c:v>
                </c:pt>
                <c:pt idx="32">
                  <c:v>20.7</c:v>
                </c:pt>
                <c:pt idx="33">
                  <c:v>28</c:v>
                </c:pt>
                <c:pt idx="34">
                  <c:v>12.7</c:v>
                </c:pt>
                <c:pt idx="35">
                  <c:v>36.1</c:v>
                </c:pt>
                <c:pt idx="36">
                  <c:v>30.4</c:v>
                </c:pt>
                <c:pt idx="37">
                  <c:v>34.1</c:v>
                </c:pt>
                <c:pt idx="38">
                  <c:v>37.200000000000003</c:v>
                </c:pt>
                <c:pt idx="39">
                  <c:v>18.100000000000001</c:v>
                </c:pt>
                <c:pt idx="40">
                  <c:v>31.4</c:v>
                </c:pt>
                <c:pt idx="41">
                  <c:v>38.200000000000003</c:v>
                </c:pt>
                <c:pt idx="42">
                  <c:v>36.200000000000003</c:v>
                </c:pt>
                <c:pt idx="43">
                  <c:v>40.799999999999997</c:v>
                </c:pt>
                <c:pt idx="44">
                  <c:v>37.299999999999997</c:v>
                </c:pt>
                <c:pt idx="45">
                  <c:v>62</c:v>
                </c:pt>
                <c:pt idx="46">
                  <c:v>19.5</c:v>
                </c:pt>
                <c:pt idx="47">
                  <c:v>14.3</c:v>
                </c:pt>
                <c:pt idx="48">
                  <c:v>17.7</c:v>
                </c:pt>
                <c:pt idx="49">
                  <c:v>17</c:v>
                </c:pt>
                <c:pt idx="50">
                  <c:v>22.9</c:v>
                </c:pt>
                <c:pt idx="51">
                  <c:v>49.1</c:v>
                </c:pt>
                <c:pt idx="52">
                  <c:v>72.400000000000006</c:v>
                </c:pt>
                <c:pt idx="53">
                  <c:v>12.4</c:v>
                </c:pt>
                <c:pt idx="54">
                  <c:v>25.9</c:v>
                </c:pt>
                <c:pt idx="55">
                  <c:v>24</c:v>
                </c:pt>
                <c:pt idx="56">
                  <c:v>28.3</c:v>
                </c:pt>
                <c:pt idx="57">
                  <c:v>32.299999999999997</c:v>
                </c:pt>
                <c:pt idx="58">
                  <c:v>9.8000000000000007</c:v>
                </c:pt>
                <c:pt idx="59">
                  <c:v>10.4</c:v>
                </c:pt>
                <c:pt idx="60">
                  <c:v>31.1</c:v>
                </c:pt>
                <c:pt idx="61">
                  <c:v>36.9</c:v>
                </c:pt>
                <c:pt idx="62">
                  <c:v>26</c:v>
                </c:pt>
                <c:pt idx="63">
                  <c:v>6.2</c:v>
                </c:pt>
                <c:pt idx="64">
                  <c:v>24</c:v>
                </c:pt>
                <c:pt idx="65">
                  <c:v>50</c:v>
                </c:pt>
                <c:pt idx="66">
                  <c:v>10.7</c:v>
                </c:pt>
                <c:pt idx="67">
                  <c:v>8.6999999999999993</c:v>
                </c:pt>
                <c:pt idx="68">
                  <c:v>33.1</c:v>
                </c:pt>
                <c:pt idx="69">
                  <c:v>42</c:v>
                </c:pt>
                <c:pt idx="70">
                  <c:v>10.6</c:v>
                </c:pt>
                <c:pt idx="71">
                  <c:v>15.6</c:v>
                </c:pt>
                <c:pt idx="72">
                  <c:v>19.5</c:v>
                </c:pt>
                <c:pt idx="73">
                  <c:v>23.4</c:v>
                </c:pt>
                <c:pt idx="74">
                  <c:v>22.4</c:v>
                </c:pt>
                <c:pt idx="75">
                  <c:v>24.3</c:v>
                </c:pt>
                <c:pt idx="76">
                  <c:v>26.1</c:v>
                </c:pt>
                <c:pt idx="77">
                  <c:v>21.3</c:v>
                </c:pt>
                <c:pt idx="78">
                  <c:v>32</c:v>
                </c:pt>
                <c:pt idx="79">
                  <c:v>28.2</c:v>
                </c:pt>
                <c:pt idx="80">
                  <c:v>30.2</c:v>
                </c:pt>
                <c:pt idx="81">
                  <c:v>35.299999999999997</c:v>
                </c:pt>
                <c:pt idx="82">
                  <c:v>22.2</c:v>
                </c:pt>
                <c:pt idx="83">
                  <c:v>41.5</c:v>
                </c:pt>
                <c:pt idx="84">
                  <c:v>41.7</c:v>
                </c:pt>
                <c:pt idx="85">
                  <c:v>39</c:v>
                </c:pt>
                <c:pt idx="86">
                  <c:v>20.6</c:v>
                </c:pt>
                <c:pt idx="87">
                  <c:v>16.7</c:v>
                </c:pt>
                <c:pt idx="88">
                  <c:v>20.7</c:v>
                </c:pt>
                <c:pt idx="89">
                  <c:v>24</c:v>
                </c:pt>
                <c:pt idx="90">
                  <c:v>24.7</c:v>
                </c:pt>
                <c:pt idx="91">
                  <c:v>25</c:v>
                </c:pt>
                <c:pt idx="92">
                  <c:v>32.5</c:v>
                </c:pt>
                <c:pt idx="93">
                  <c:v>5.3</c:v>
                </c:pt>
                <c:pt idx="94">
                  <c:v>44.2</c:v>
                </c:pt>
                <c:pt idx="95">
                  <c:v>10.8</c:v>
                </c:pt>
                <c:pt idx="96">
                  <c:v>17</c:v>
                </c:pt>
                <c:pt idx="97">
                  <c:v>19.100000000000001</c:v>
                </c:pt>
                <c:pt idx="98">
                  <c:v>22</c:v>
                </c:pt>
                <c:pt idx="99">
                  <c:v>19.399999999999999</c:v>
                </c:pt>
                <c:pt idx="100">
                  <c:v>19.7</c:v>
                </c:pt>
                <c:pt idx="101">
                  <c:v>30.3</c:v>
                </c:pt>
                <c:pt idx="102">
                  <c:v>29.2</c:v>
                </c:pt>
                <c:pt idx="103">
                  <c:v>35.700000000000003</c:v>
                </c:pt>
                <c:pt idx="104">
                  <c:v>16</c:v>
                </c:pt>
                <c:pt idx="105">
                  <c:v>24.7</c:v>
                </c:pt>
                <c:pt idx="106">
                  <c:v>21.3</c:v>
                </c:pt>
                <c:pt idx="107">
                  <c:v>24</c:v>
                </c:pt>
                <c:pt idx="108">
                  <c:v>22.6</c:v>
                </c:pt>
                <c:pt idx="109">
                  <c:v>22.9</c:v>
                </c:pt>
                <c:pt idx="110">
                  <c:v>23.3</c:v>
                </c:pt>
                <c:pt idx="111">
                  <c:v>26.3</c:v>
                </c:pt>
                <c:pt idx="112">
                  <c:v>25</c:v>
                </c:pt>
                <c:pt idx="113">
                  <c:v>34.1</c:v>
                </c:pt>
                <c:pt idx="114">
                  <c:v>19.7</c:v>
                </c:pt>
                <c:pt idx="115">
                  <c:v>19.899999999999999</c:v>
                </c:pt>
                <c:pt idx="116">
                  <c:v>19.899999999999999</c:v>
                </c:pt>
                <c:pt idx="117">
                  <c:v>22</c:v>
                </c:pt>
                <c:pt idx="118">
                  <c:v>21.8</c:v>
                </c:pt>
                <c:pt idx="119">
                  <c:v>22.2</c:v>
                </c:pt>
                <c:pt idx="120">
                  <c:v>21.4</c:v>
                </c:pt>
                <c:pt idx="121">
                  <c:v>25.8</c:v>
                </c:pt>
                <c:pt idx="122">
                  <c:v>22.6</c:v>
                </c:pt>
                <c:pt idx="123">
                  <c:v>24.6</c:v>
                </c:pt>
                <c:pt idx="124">
                  <c:v>23.6</c:v>
                </c:pt>
                <c:pt idx="125">
                  <c:v>45.7</c:v>
                </c:pt>
                <c:pt idx="126">
                  <c:v>31.7</c:v>
                </c:pt>
                <c:pt idx="127">
                  <c:v>34.1</c:v>
                </c:pt>
                <c:pt idx="128">
                  <c:v>25.3</c:v>
                </c:pt>
                <c:pt idx="129">
                  <c:v>26.7</c:v>
                </c:pt>
                <c:pt idx="130">
                  <c:v>35.4</c:v>
                </c:pt>
                <c:pt idx="131">
                  <c:v>36.5</c:v>
                </c:pt>
                <c:pt idx="132">
                  <c:v>29.3</c:v>
                </c:pt>
                <c:pt idx="133">
                  <c:v>28.3</c:v>
                </c:pt>
                <c:pt idx="134">
                  <c:v>23</c:v>
                </c:pt>
                <c:pt idx="135">
                  <c:v>36.799999999999997</c:v>
                </c:pt>
                <c:pt idx="136">
                  <c:v>44.6</c:v>
                </c:pt>
                <c:pt idx="137">
                  <c:v>13.5</c:v>
                </c:pt>
                <c:pt idx="138">
                  <c:v>11.2</c:v>
                </c:pt>
                <c:pt idx="139">
                  <c:v>35.1</c:v>
                </c:pt>
                <c:pt idx="140">
                  <c:v>33.299999999999997</c:v>
                </c:pt>
                <c:pt idx="141">
                  <c:v>43.6</c:v>
                </c:pt>
                <c:pt idx="142">
                  <c:v>30</c:v>
                </c:pt>
                <c:pt idx="143">
                  <c:v>34</c:v>
                </c:pt>
                <c:pt idx="144">
                  <c:v>37.200000000000003</c:v>
                </c:pt>
                <c:pt idx="145">
                  <c:v>79</c:v>
                </c:pt>
                <c:pt idx="146">
                  <c:v>33.1</c:v>
                </c:pt>
                <c:pt idx="147">
                  <c:v>33</c:v>
                </c:pt>
                <c:pt idx="148">
                  <c:v>38.200000000000003</c:v>
                </c:pt>
                <c:pt idx="149">
                  <c:v>29.3</c:v>
                </c:pt>
                <c:pt idx="150">
                  <c:v>33.4</c:v>
                </c:pt>
                <c:pt idx="151">
                  <c:v>37.4</c:v>
                </c:pt>
                <c:pt idx="152">
                  <c:v>12.1</c:v>
                </c:pt>
                <c:pt idx="153">
                  <c:v>12.1</c:v>
                </c:pt>
                <c:pt idx="154">
                  <c:v>37.700000000000003</c:v>
                </c:pt>
                <c:pt idx="155">
                  <c:v>15.8</c:v>
                </c:pt>
                <c:pt idx="156">
                  <c:v>37.1</c:v>
                </c:pt>
                <c:pt idx="157">
                  <c:v>45.2</c:v>
                </c:pt>
                <c:pt idx="158">
                  <c:v>20.5</c:v>
                </c:pt>
                <c:pt idx="159">
                  <c:v>21.7</c:v>
                </c:pt>
                <c:pt idx="160">
                  <c:v>28.6</c:v>
                </c:pt>
                <c:pt idx="161">
                  <c:v>27.1</c:v>
                </c:pt>
                <c:pt idx="162">
                  <c:v>29.4</c:v>
                </c:pt>
                <c:pt idx="163">
                  <c:v>35.299999999999997</c:v>
                </c:pt>
                <c:pt idx="164">
                  <c:v>27.6</c:v>
                </c:pt>
                <c:pt idx="165">
                  <c:v>33.200000000000003</c:v>
                </c:pt>
                <c:pt idx="166">
                  <c:v>32.6</c:v>
                </c:pt>
                <c:pt idx="167">
                  <c:v>36.5</c:v>
                </c:pt>
                <c:pt idx="168">
                  <c:v>37.799999999999997</c:v>
                </c:pt>
                <c:pt idx="169">
                  <c:v>43</c:v>
                </c:pt>
                <c:pt idx="170">
                  <c:v>45.2</c:v>
                </c:pt>
                <c:pt idx="171">
                  <c:v>44.3</c:v>
                </c:pt>
                <c:pt idx="172">
                  <c:v>33.5</c:v>
                </c:pt>
                <c:pt idx="173">
                  <c:v>17.399999999999999</c:v>
                </c:pt>
                <c:pt idx="174">
                  <c:v>45.6</c:v>
                </c:pt>
                <c:pt idx="175">
                  <c:v>32.6</c:v>
                </c:pt>
                <c:pt idx="176">
                  <c:v>45</c:v>
                </c:pt>
                <c:pt idx="177">
                  <c:v>18.100000000000001</c:v>
                </c:pt>
                <c:pt idx="178">
                  <c:v>25.6</c:v>
                </c:pt>
                <c:pt idx="179">
                  <c:v>51.9</c:v>
                </c:pt>
                <c:pt idx="180">
                  <c:v>18.7</c:v>
                </c:pt>
                <c:pt idx="181">
                  <c:v>19.2</c:v>
                </c:pt>
                <c:pt idx="182">
                  <c:v>21.7</c:v>
                </c:pt>
                <c:pt idx="183">
                  <c:v>19.899999999999999</c:v>
                </c:pt>
                <c:pt idx="184">
                  <c:v>24.8</c:v>
                </c:pt>
                <c:pt idx="185">
                  <c:v>28.8</c:v>
                </c:pt>
                <c:pt idx="186">
                  <c:v>29.2</c:v>
                </c:pt>
                <c:pt idx="187">
                  <c:v>31.9</c:v>
                </c:pt>
                <c:pt idx="188">
                  <c:v>19.3</c:v>
                </c:pt>
                <c:pt idx="189">
                  <c:v>19.8</c:v>
                </c:pt>
                <c:pt idx="190">
                  <c:v>29.1</c:v>
                </c:pt>
                <c:pt idx="191">
                  <c:v>33.9</c:v>
                </c:pt>
                <c:pt idx="192">
                  <c:v>35.6</c:v>
                </c:pt>
                <c:pt idx="193">
                  <c:v>38.299999999999997</c:v>
                </c:pt>
                <c:pt idx="194">
                  <c:v>41.1</c:v>
                </c:pt>
                <c:pt idx="195">
                  <c:v>37.4</c:v>
                </c:pt>
                <c:pt idx="196">
                  <c:v>39.4</c:v>
                </c:pt>
                <c:pt idx="197">
                  <c:v>47.1</c:v>
                </c:pt>
                <c:pt idx="198">
                  <c:v>12.1</c:v>
                </c:pt>
                <c:pt idx="199">
                  <c:v>24.9</c:v>
                </c:pt>
                <c:pt idx="200">
                  <c:v>40.200000000000003</c:v>
                </c:pt>
                <c:pt idx="201">
                  <c:v>18</c:v>
                </c:pt>
                <c:pt idx="202">
                  <c:v>22.7</c:v>
                </c:pt>
                <c:pt idx="203">
                  <c:v>27.3</c:v>
                </c:pt>
                <c:pt idx="204">
                  <c:v>33.200000000000003</c:v>
                </c:pt>
                <c:pt idx="205">
                  <c:v>36.299999999999997</c:v>
                </c:pt>
                <c:pt idx="206">
                  <c:v>33.4</c:v>
                </c:pt>
                <c:pt idx="207">
                  <c:v>25.6</c:v>
                </c:pt>
                <c:pt idx="208">
                  <c:v>25.1</c:v>
                </c:pt>
                <c:pt idx="209">
                  <c:v>25.3</c:v>
                </c:pt>
                <c:pt idx="210">
                  <c:v>34.1</c:v>
                </c:pt>
                <c:pt idx="211">
                  <c:v>28</c:v>
                </c:pt>
                <c:pt idx="212">
                  <c:v>32.4</c:v>
                </c:pt>
                <c:pt idx="213">
                  <c:v>36.700000000000003</c:v>
                </c:pt>
                <c:pt idx="214">
                  <c:v>38.1</c:v>
                </c:pt>
                <c:pt idx="215">
                  <c:v>42.2</c:v>
                </c:pt>
                <c:pt idx="216">
                  <c:v>34.9</c:v>
                </c:pt>
                <c:pt idx="217">
                  <c:v>36</c:v>
                </c:pt>
                <c:pt idx="218">
                  <c:v>24.4</c:v>
                </c:pt>
                <c:pt idx="219">
                  <c:v>38.6</c:v>
                </c:pt>
                <c:pt idx="220">
                  <c:v>23</c:v>
                </c:pt>
                <c:pt idx="221">
                  <c:v>21</c:v>
                </c:pt>
                <c:pt idx="222">
                  <c:v>31.5</c:v>
                </c:pt>
                <c:pt idx="223">
                  <c:v>33</c:v>
                </c:pt>
                <c:pt idx="224">
                  <c:v>27.1</c:v>
                </c:pt>
                <c:pt idx="225">
                  <c:v>34</c:v>
                </c:pt>
                <c:pt idx="226">
                  <c:v>35.200000000000003</c:v>
                </c:pt>
                <c:pt idx="227">
                  <c:v>9.1</c:v>
                </c:pt>
                <c:pt idx="228">
                  <c:v>10.6</c:v>
                </c:pt>
                <c:pt idx="229">
                  <c:v>15.9</c:v>
                </c:pt>
                <c:pt idx="230">
                  <c:v>19.100000000000001</c:v>
                </c:pt>
                <c:pt idx="231">
                  <c:v>40</c:v>
                </c:pt>
                <c:pt idx="232">
                  <c:v>39.1</c:v>
                </c:pt>
                <c:pt idx="233">
                  <c:v>37.4</c:v>
                </c:pt>
                <c:pt idx="234">
                  <c:v>37.799999999999997</c:v>
                </c:pt>
                <c:pt idx="235">
                  <c:v>9.6</c:v>
                </c:pt>
                <c:pt idx="236">
                  <c:v>10.6</c:v>
                </c:pt>
                <c:pt idx="237">
                  <c:v>19.100000000000001</c:v>
                </c:pt>
                <c:pt idx="238">
                  <c:v>9.6</c:v>
                </c:pt>
                <c:pt idx="239">
                  <c:v>14.3</c:v>
                </c:pt>
                <c:pt idx="240">
                  <c:v>13.2</c:v>
                </c:pt>
                <c:pt idx="241">
                  <c:v>13.7</c:v>
                </c:pt>
                <c:pt idx="242">
                  <c:v>24.6</c:v>
                </c:pt>
                <c:pt idx="243">
                  <c:v>20</c:v>
                </c:pt>
                <c:pt idx="244">
                  <c:v>22.8</c:v>
                </c:pt>
                <c:pt idx="245">
                  <c:v>24.7</c:v>
                </c:pt>
                <c:pt idx="246">
                  <c:v>22.1</c:v>
                </c:pt>
                <c:pt idx="247">
                  <c:v>22.5</c:v>
                </c:pt>
                <c:pt idx="248">
                  <c:v>22.1</c:v>
                </c:pt>
                <c:pt idx="249">
                  <c:v>24.1</c:v>
                </c:pt>
                <c:pt idx="250">
                  <c:v>24.1</c:v>
                </c:pt>
                <c:pt idx="251">
                  <c:v>27.9</c:v>
                </c:pt>
                <c:pt idx="252">
                  <c:v>31.2</c:v>
                </c:pt>
                <c:pt idx="253">
                  <c:v>23.8</c:v>
                </c:pt>
                <c:pt idx="254">
                  <c:v>25.2</c:v>
                </c:pt>
                <c:pt idx="255">
                  <c:v>28.6</c:v>
                </c:pt>
                <c:pt idx="256">
                  <c:v>32</c:v>
                </c:pt>
                <c:pt idx="257">
                  <c:v>31.5</c:v>
                </c:pt>
                <c:pt idx="258">
                  <c:v>36.5</c:v>
                </c:pt>
                <c:pt idx="259">
                  <c:v>28.2</c:v>
                </c:pt>
                <c:pt idx="260">
                  <c:v>35.5</c:v>
                </c:pt>
                <c:pt idx="261">
                  <c:v>30.1</c:v>
                </c:pt>
                <c:pt idx="262">
                  <c:v>39</c:v>
                </c:pt>
                <c:pt idx="263">
                  <c:v>47.8</c:v>
                </c:pt>
                <c:pt idx="264">
                  <c:v>53</c:v>
                </c:pt>
                <c:pt idx="265">
                  <c:v>51.1</c:v>
                </c:pt>
                <c:pt idx="266">
                  <c:v>54.7</c:v>
                </c:pt>
                <c:pt idx="267">
                  <c:v>31.3</c:v>
                </c:pt>
                <c:pt idx="268">
                  <c:v>42.2</c:v>
                </c:pt>
                <c:pt idx="269">
                  <c:v>36.799999999999997</c:v>
                </c:pt>
                <c:pt idx="270">
                  <c:v>41.3</c:v>
                </c:pt>
                <c:pt idx="271">
                  <c:v>33.9</c:v>
                </c:pt>
                <c:pt idx="272">
                  <c:v>18.7</c:v>
                </c:pt>
                <c:pt idx="273">
                  <c:v>21.6</c:v>
                </c:pt>
                <c:pt idx="274">
                  <c:v>11.3</c:v>
                </c:pt>
                <c:pt idx="275">
                  <c:v>27.4</c:v>
                </c:pt>
                <c:pt idx="276">
                  <c:v>33.4</c:v>
                </c:pt>
                <c:pt idx="277">
                  <c:v>15.2</c:v>
                </c:pt>
                <c:pt idx="278">
                  <c:v>17.600000000000001</c:v>
                </c:pt>
                <c:pt idx="279">
                  <c:v>41.8</c:v>
                </c:pt>
                <c:pt idx="280">
                  <c:v>40.200000000000003</c:v>
                </c:pt>
                <c:pt idx="281">
                  <c:v>59.2</c:v>
                </c:pt>
                <c:pt idx="282">
                  <c:v>20.9</c:v>
                </c:pt>
                <c:pt idx="283">
                  <c:v>23.5</c:v>
                </c:pt>
                <c:pt idx="284">
                  <c:v>47.5</c:v>
                </c:pt>
                <c:pt idx="285">
                  <c:v>20.9</c:v>
                </c:pt>
                <c:pt idx="286">
                  <c:v>30</c:v>
                </c:pt>
                <c:pt idx="287">
                  <c:v>10.7</c:v>
                </c:pt>
                <c:pt idx="288">
                  <c:v>50.4</c:v>
                </c:pt>
                <c:pt idx="289">
                  <c:v>23.1</c:v>
                </c:pt>
                <c:pt idx="290">
                  <c:v>29.4</c:v>
                </c:pt>
                <c:pt idx="291">
                  <c:v>29.5</c:v>
                </c:pt>
                <c:pt idx="292">
                  <c:v>33.4</c:v>
                </c:pt>
                <c:pt idx="293">
                  <c:v>39.799999999999997</c:v>
                </c:pt>
                <c:pt idx="294">
                  <c:v>50.5</c:v>
                </c:pt>
                <c:pt idx="295">
                  <c:v>12.8</c:v>
                </c:pt>
                <c:pt idx="296">
                  <c:v>50.7</c:v>
                </c:pt>
                <c:pt idx="297">
                  <c:v>10.5</c:v>
                </c:pt>
                <c:pt idx="298">
                  <c:v>13.3</c:v>
                </c:pt>
                <c:pt idx="299">
                  <c:v>15.2</c:v>
                </c:pt>
                <c:pt idx="300">
                  <c:v>19.3</c:v>
                </c:pt>
                <c:pt idx="301">
                  <c:v>17.899999999999999</c:v>
                </c:pt>
                <c:pt idx="302">
                  <c:v>20.9</c:v>
                </c:pt>
                <c:pt idx="303">
                  <c:v>23.1</c:v>
                </c:pt>
                <c:pt idx="304">
                  <c:v>55.7</c:v>
                </c:pt>
                <c:pt idx="305">
                  <c:v>22.6</c:v>
                </c:pt>
                <c:pt idx="306">
                  <c:v>27</c:v>
                </c:pt>
                <c:pt idx="307">
                  <c:v>26.6</c:v>
                </c:pt>
                <c:pt idx="308">
                  <c:v>29.9</c:v>
                </c:pt>
                <c:pt idx="309">
                  <c:v>33.299999999999997</c:v>
                </c:pt>
                <c:pt idx="310">
                  <c:v>33.9</c:v>
                </c:pt>
                <c:pt idx="311">
                  <c:v>43</c:v>
                </c:pt>
                <c:pt idx="312">
                  <c:v>36.5</c:v>
                </c:pt>
                <c:pt idx="313">
                  <c:v>37</c:v>
                </c:pt>
                <c:pt idx="314">
                  <c:v>35.4</c:v>
                </c:pt>
                <c:pt idx="315">
                  <c:v>47.2</c:v>
                </c:pt>
                <c:pt idx="316">
                  <c:v>49.2</c:v>
                </c:pt>
                <c:pt idx="317">
                  <c:v>37.4</c:v>
                </c:pt>
                <c:pt idx="318">
                  <c:v>30.9</c:v>
                </c:pt>
                <c:pt idx="319">
                  <c:v>34.700000000000003</c:v>
                </c:pt>
                <c:pt idx="320">
                  <c:v>39.700000000000003</c:v>
                </c:pt>
                <c:pt idx="321">
                  <c:v>41.2</c:v>
                </c:pt>
                <c:pt idx="322">
                  <c:v>24.4</c:v>
                </c:pt>
                <c:pt idx="323">
                  <c:v>29.4</c:v>
                </c:pt>
                <c:pt idx="324">
                  <c:v>42.1</c:v>
                </c:pt>
                <c:pt idx="325">
                  <c:v>31.1</c:v>
                </c:pt>
                <c:pt idx="326">
                  <c:v>45</c:v>
                </c:pt>
                <c:pt idx="327">
                  <c:v>29.1</c:v>
                </c:pt>
                <c:pt idx="328">
                  <c:v>31.6</c:v>
                </c:pt>
                <c:pt idx="329">
                  <c:v>32.299999999999997</c:v>
                </c:pt>
                <c:pt idx="330">
                  <c:v>34.5</c:v>
                </c:pt>
                <c:pt idx="331">
                  <c:v>18.399999999999999</c:v>
                </c:pt>
                <c:pt idx="332">
                  <c:v>27</c:v>
                </c:pt>
                <c:pt idx="333">
                  <c:v>24.7</c:v>
                </c:pt>
                <c:pt idx="334">
                  <c:v>22.8</c:v>
                </c:pt>
                <c:pt idx="335">
                  <c:v>22.6</c:v>
                </c:pt>
                <c:pt idx="336">
                  <c:v>29.5</c:v>
                </c:pt>
                <c:pt idx="337">
                  <c:v>32</c:v>
                </c:pt>
                <c:pt idx="338">
                  <c:v>42.1</c:v>
                </c:pt>
                <c:pt idx="339">
                  <c:v>25.9</c:v>
                </c:pt>
                <c:pt idx="340">
                  <c:v>27.2</c:v>
                </c:pt>
                <c:pt idx="341">
                  <c:v>38.1</c:v>
                </c:pt>
                <c:pt idx="342">
                  <c:v>47.8</c:v>
                </c:pt>
                <c:pt idx="343">
                  <c:v>15.9</c:v>
                </c:pt>
                <c:pt idx="344">
                  <c:v>62.7</c:v>
                </c:pt>
                <c:pt idx="345">
                  <c:v>32.299999999999997</c:v>
                </c:pt>
                <c:pt idx="346">
                  <c:v>34.299999999999997</c:v>
                </c:pt>
                <c:pt idx="347">
                  <c:v>46.9</c:v>
                </c:pt>
                <c:pt idx="348">
                  <c:v>16.7</c:v>
                </c:pt>
                <c:pt idx="349">
                  <c:v>16.899999999999999</c:v>
                </c:pt>
                <c:pt idx="350">
                  <c:v>20.100000000000001</c:v>
                </c:pt>
                <c:pt idx="351">
                  <c:v>22.2</c:v>
                </c:pt>
                <c:pt idx="352">
                  <c:v>22.2</c:v>
                </c:pt>
                <c:pt idx="353">
                  <c:v>21.6</c:v>
                </c:pt>
                <c:pt idx="354">
                  <c:v>23.7</c:v>
                </c:pt>
                <c:pt idx="355">
                  <c:v>22.8</c:v>
                </c:pt>
                <c:pt idx="356">
                  <c:v>27.7</c:v>
                </c:pt>
                <c:pt idx="357">
                  <c:v>45.9</c:v>
                </c:pt>
                <c:pt idx="358">
                  <c:v>10.4</c:v>
                </c:pt>
                <c:pt idx="359">
                  <c:v>16.899999999999999</c:v>
                </c:pt>
                <c:pt idx="360">
                  <c:v>24.7</c:v>
                </c:pt>
                <c:pt idx="361">
                  <c:v>51.4</c:v>
                </c:pt>
                <c:pt idx="362">
                  <c:v>27.8</c:v>
                </c:pt>
                <c:pt idx="363">
                  <c:v>46.8</c:v>
                </c:pt>
                <c:pt idx="364">
                  <c:v>45.1</c:v>
                </c:pt>
                <c:pt idx="365">
                  <c:v>36.700000000000003</c:v>
                </c:pt>
                <c:pt idx="366">
                  <c:v>27.8</c:v>
                </c:pt>
                <c:pt idx="367">
                  <c:v>33.9</c:v>
                </c:pt>
                <c:pt idx="368">
                  <c:v>33.5</c:v>
                </c:pt>
                <c:pt idx="369">
                  <c:v>32.5</c:v>
                </c:pt>
                <c:pt idx="370">
                  <c:v>46.4</c:v>
                </c:pt>
                <c:pt idx="371">
                  <c:v>51.2</c:v>
                </c:pt>
                <c:pt idx="372">
                  <c:v>40.200000000000003</c:v>
                </c:pt>
                <c:pt idx="373">
                  <c:v>32.9</c:v>
                </c:pt>
                <c:pt idx="374">
                  <c:v>9.9</c:v>
                </c:pt>
                <c:pt idx="375">
                  <c:v>12.8</c:v>
                </c:pt>
                <c:pt idx="376">
                  <c:v>17.3</c:v>
                </c:pt>
                <c:pt idx="377">
                  <c:v>24.4</c:v>
                </c:pt>
                <c:pt idx="378">
                  <c:v>29.3</c:v>
                </c:pt>
                <c:pt idx="379">
                  <c:v>25.1</c:v>
                </c:pt>
                <c:pt idx="380">
                  <c:v>22.6</c:v>
                </c:pt>
                <c:pt idx="381">
                  <c:v>22.6</c:v>
                </c:pt>
                <c:pt idx="382">
                  <c:v>26.5</c:v>
                </c:pt>
                <c:pt idx="383">
                  <c:v>25.8</c:v>
                </c:pt>
                <c:pt idx="384">
                  <c:v>25.6</c:v>
                </c:pt>
                <c:pt idx="385">
                  <c:v>26.8</c:v>
                </c:pt>
                <c:pt idx="386">
                  <c:v>39.4</c:v>
                </c:pt>
                <c:pt idx="387">
                  <c:v>35.700000000000003</c:v>
                </c:pt>
                <c:pt idx="388">
                  <c:v>27.7</c:v>
                </c:pt>
                <c:pt idx="389">
                  <c:v>22.9</c:v>
                </c:pt>
                <c:pt idx="390">
                  <c:v>21.9</c:v>
                </c:pt>
                <c:pt idx="391">
                  <c:v>16.3</c:v>
                </c:pt>
                <c:pt idx="392">
                  <c:v>20</c:v>
                </c:pt>
                <c:pt idx="393">
                  <c:v>36.299999999999997</c:v>
                </c:pt>
                <c:pt idx="394">
                  <c:v>19.100000000000001</c:v>
                </c:pt>
                <c:pt idx="395">
                  <c:v>9.4</c:v>
                </c:pt>
                <c:pt idx="396">
                  <c:v>20.5</c:v>
                </c:pt>
                <c:pt idx="397">
                  <c:v>15</c:v>
                </c:pt>
                <c:pt idx="398">
                  <c:v>30.7</c:v>
                </c:pt>
                <c:pt idx="399">
                  <c:v>53.1</c:v>
                </c:pt>
                <c:pt idx="400">
                  <c:v>30.1</c:v>
                </c:pt>
                <c:pt idx="401">
                  <c:v>15.1</c:v>
                </c:pt>
                <c:pt idx="402">
                  <c:v>38.6</c:v>
                </c:pt>
                <c:pt idx="403">
                  <c:v>34.799999999999997</c:v>
                </c:pt>
                <c:pt idx="404">
                  <c:v>19.399999999999999</c:v>
                </c:pt>
                <c:pt idx="405">
                  <c:v>29</c:v>
                </c:pt>
                <c:pt idx="406">
                  <c:v>26.9</c:v>
                </c:pt>
                <c:pt idx="407">
                  <c:v>36.200000000000003</c:v>
                </c:pt>
                <c:pt idx="408">
                  <c:v>16.399999999999999</c:v>
                </c:pt>
                <c:pt idx="409">
                  <c:v>18.5</c:v>
                </c:pt>
                <c:pt idx="410">
                  <c:v>21.9</c:v>
                </c:pt>
                <c:pt idx="411">
                  <c:v>24.2</c:v>
                </c:pt>
                <c:pt idx="412">
                  <c:v>25.1</c:v>
                </c:pt>
                <c:pt idx="413">
                  <c:v>24.4</c:v>
                </c:pt>
                <c:pt idx="414">
                  <c:v>30.3</c:v>
                </c:pt>
                <c:pt idx="415">
                  <c:v>26.9</c:v>
                </c:pt>
                <c:pt idx="416">
                  <c:v>44.3</c:v>
                </c:pt>
                <c:pt idx="417">
                  <c:v>18.5</c:v>
                </c:pt>
                <c:pt idx="418">
                  <c:v>26</c:v>
                </c:pt>
                <c:pt idx="419">
                  <c:v>24.2</c:v>
                </c:pt>
                <c:pt idx="420">
                  <c:v>25.7</c:v>
                </c:pt>
                <c:pt idx="421">
                  <c:v>32.9</c:v>
                </c:pt>
                <c:pt idx="422">
                  <c:v>24.4</c:v>
                </c:pt>
                <c:pt idx="423">
                  <c:v>10.199999999999999</c:v>
                </c:pt>
                <c:pt idx="424">
                  <c:v>14.9</c:v>
                </c:pt>
                <c:pt idx="425">
                  <c:v>19.399999999999999</c:v>
                </c:pt>
                <c:pt idx="426">
                  <c:v>25.1</c:v>
                </c:pt>
                <c:pt idx="427">
                  <c:v>28.8</c:v>
                </c:pt>
                <c:pt idx="428">
                  <c:v>35.5</c:v>
                </c:pt>
                <c:pt idx="429">
                  <c:v>41.1</c:v>
                </c:pt>
                <c:pt idx="430">
                  <c:v>55.8</c:v>
                </c:pt>
                <c:pt idx="431">
                  <c:v>29.1</c:v>
                </c:pt>
                <c:pt idx="432">
                  <c:v>30.2</c:v>
                </c:pt>
                <c:pt idx="433">
                  <c:v>45</c:v>
                </c:pt>
                <c:pt idx="434">
                  <c:v>26.7</c:v>
                </c:pt>
                <c:pt idx="435">
                  <c:v>15</c:v>
                </c:pt>
                <c:pt idx="436">
                  <c:v>23.3</c:v>
                </c:pt>
                <c:pt idx="437">
                  <c:v>17.8</c:v>
                </c:pt>
                <c:pt idx="438">
                  <c:v>26.9</c:v>
                </c:pt>
                <c:pt idx="439">
                  <c:v>23.7</c:v>
                </c:pt>
                <c:pt idx="440">
                  <c:v>31.2</c:v>
                </c:pt>
                <c:pt idx="441">
                  <c:v>35.4</c:v>
                </c:pt>
                <c:pt idx="442">
                  <c:v>29.7</c:v>
                </c:pt>
                <c:pt idx="443">
                  <c:v>20.7</c:v>
                </c:pt>
                <c:pt idx="444">
                  <c:v>28.7</c:v>
                </c:pt>
                <c:pt idx="445">
                  <c:v>41.5</c:v>
                </c:pt>
                <c:pt idx="446">
                  <c:v>39.299999999999997</c:v>
                </c:pt>
                <c:pt idx="447">
                  <c:v>38.299999999999997</c:v>
                </c:pt>
                <c:pt idx="448">
                  <c:v>54</c:v>
                </c:pt>
                <c:pt idx="449">
                  <c:v>74.900000000000006</c:v>
                </c:pt>
                <c:pt idx="450">
                  <c:v>20.6</c:v>
                </c:pt>
                <c:pt idx="451">
                  <c:v>25.1</c:v>
                </c:pt>
                <c:pt idx="452">
                  <c:v>28.8</c:v>
                </c:pt>
                <c:pt idx="453">
                  <c:v>38.1</c:v>
                </c:pt>
                <c:pt idx="454">
                  <c:v>29</c:v>
                </c:pt>
                <c:pt idx="455">
                  <c:v>38.4</c:v>
                </c:pt>
                <c:pt idx="456">
                  <c:v>16.399999999999999</c:v>
                </c:pt>
                <c:pt idx="457">
                  <c:v>22.9</c:v>
                </c:pt>
                <c:pt idx="458">
                  <c:v>30.8</c:v>
                </c:pt>
                <c:pt idx="459">
                  <c:v>32.799999999999997</c:v>
                </c:pt>
                <c:pt idx="460">
                  <c:v>35.700000000000003</c:v>
                </c:pt>
                <c:pt idx="461">
                  <c:v>23.5</c:v>
                </c:pt>
                <c:pt idx="462">
                  <c:v>33.1</c:v>
                </c:pt>
                <c:pt idx="463">
                  <c:v>18.600000000000001</c:v>
                </c:pt>
                <c:pt idx="464">
                  <c:v>16.100000000000001</c:v>
                </c:pt>
                <c:pt idx="465">
                  <c:v>15.9</c:v>
                </c:pt>
                <c:pt idx="466">
                  <c:v>21.3</c:v>
                </c:pt>
                <c:pt idx="467">
                  <c:v>21.4</c:v>
                </c:pt>
                <c:pt idx="468">
                  <c:v>38.799999999999997</c:v>
                </c:pt>
                <c:pt idx="469">
                  <c:v>27</c:v>
                </c:pt>
                <c:pt idx="470">
                  <c:v>42.1</c:v>
                </c:pt>
                <c:pt idx="471">
                  <c:v>38.5</c:v>
                </c:pt>
                <c:pt idx="472">
                  <c:v>33.6</c:v>
                </c:pt>
                <c:pt idx="473">
                  <c:v>29.6</c:v>
                </c:pt>
                <c:pt idx="474">
                  <c:v>37</c:v>
                </c:pt>
                <c:pt idx="475">
                  <c:v>14.5</c:v>
                </c:pt>
                <c:pt idx="476">
                  <c:v>23</c:v>
                </c:pt>
                <c:pt idx="477">
                  <c:v>26.4</c:v>
                </c:pt>
                <c:pt idx="478">
                  <c:v>22.5</c:v>
                </c:pt>
                <c:pt idx="479">
                  <c:v>30.5</c:v>
                </c:pt>
                <c:pt idx="480">
                  <c:v>31</c:v>
                </c:pt>
                <c:pt idx="481">
                  <c:v>37.1</c:v>
                </c:pt>
                <c:pt idx="482">
                  <c:v>39</c:v>
                </c:pt>
                <c:pt idx="483">
                  <c:v>38.200000000000003</c:v>
                </c:pt>
                <c:pt idx="484">
                  <c:v>40.200000000000003</c:v>
                </c:pt>
                <c:pt idx="485">
                  <c:v>44.4</c:v>
                </c:pt>
                <c:pt idx="486">
                  <c:v>40.799999999999997</c:v>
                </c:pt>
                <c:pt idx="487">
                  <c:v>51.6</c:v>
                </c:pt>
                <c:pt idx="488">
                  <c:v>41.2</c:v>
                </c:pt>
                <c:pt idx="489">
                  <c:v>39.9</c:v>
                </c:pt>
                <c:pt idx="490">
                  <c:v>49.3</c:v>
                </c:pt>
                <c:pt idx="491">
                  <c:v>32.5</c:v>
                </c:pt>
                <c:pt idx="492">
                  <c:v>41.4</c:v>
                </c:pt>
                <c:pt idx="493">
                  <c:v>39.9</c:v>
                </c:pt>
                <c:pt idx="494">
                  <c:v>33.9</c:v>
                </c:pt>
                <c:pt idx="495">
                  <c:v>12.2</c:v>
                </c:pt>
                <c:pt idx="496">
                  <c:v>53</c:v>
                </c:pt>
                <c:pt idx="497">
                  <c:v>34.9</c:v>
                </c:pt>
                <c:pt idx="498">
                  <c:v>38.5</c:v>
                </c:pt>
                <c:pt idx="499">
                  <c:v>46.5</c:v>
                </c:pt>
                <c:pt idx="500">
                  <c:v>42.1</c:v>
                </c:pt>
                <c:pt idx="501">
                  <c:v>26.7</c:v>
                </c:pt>
                <c:pt idx="502">
                  <c:v>17.2</c:v>
                </c:pt>
                <c:pt idx="503">
                  <c:v>13.5</c:v>
                </c:pt>
                <c:pt idx="504">
                  <c:v>51.2</c:v>
                </c:pt>
                <c:pt idx="505">
                  <c:v>7.8</c:v>
                </c:pt>
                <c:pt idx="506">
                  <c:v>37</c:v>
                </c:pt>
                <c:pt idx="507">
                  <c:v>53.4</c:v>
                </c:pt>
                <c:pt idx="508">
                  <c:v>35.5</c:v>
                </c:pt>
                <c:pt idx="509">
                  <c:v>44.2</c:v>
                </c:pt>
                <c:pt idx="510">
                  <c:v>52</c:v>
                </c:pt>
                <c:pt idx="511">
                  <c:v>36.200000000000003</c:v>
                </c:pt>
                <c:pt idx="512">
                  <c:v>39.5</c:v>
                </c:pt>
                <c:pt idx="513">
                  <c:v>35.6</c:v>
                </c:pt>
                <c:pt idx="514">
                  <c:v>33</c:v>
                </c:pt>
                <c:pt idx="515">
                  <c:v>12.4</c:v>
                </c:pt>
                <c:pt idx="516">
                  <c:v>33</c:v>
                </c:pt>
                <c:pt idx="517">
                  <c:v>17.2</c:v>
                </c:pt>
                <c:pt idx="518">
                  <c:v>34.799999999999997</c:v>
                </c:pt>
                <c:pt idx="519">
                  <c:v>37.4</c:v>
                </c:pt>
                <c:pt idx="520">
                  <c:v>28.4</c:v>
                </c:pt>
                <c:pt idx="521">
                  <c:v>32.9</c:v>
                </c:pt>
                <c:pt idx="522">
                  <c:v>29.8</c:v>
                </c:pt>
                <c:pt idx="523">
                  <c:v>40.9</c:v>
                </c:pt>
                <c:pt idx="524">
                  <c:v>12.1</c:v>
                </c:pt>
                <c:pt idx="525">
                  <c:v>24.6</c:v>
                </c:pt>
                <c:pt idx="526">
                  <c:v>12.5</c:v>
                </c:pt>
                <c:pt idx="527">
                  <c:v>14.9</c:v>
                </c:pt>
                <c:pt idx="528">
                  <c:v>17.600000000000001</c:v>
                </c:pt>
                <c:pt idx="529">
                  <c:v>17.600000000000001</c:v>
                </c:pt>
                <c:pt idx="530">
                  <c:v>23.5</c:v>
                </c:pt>
                <c:pt idx="531">
                  <c:v>19.3</c:v>
                </c:pt>
                <c:pt idx="532">
                  <c:v>19.399999999999999</c:v>
                </c:pt>
                <c:pt idx="533">
                  <c:v>17.5</c:v>
                </c:pt>
                <c:pt idx="534">
                  <c:v>22.2</c:v>
                </c:pt>
                <c:pt idx="535">
                  <c:v>19</c:v>
                </c:pt>
                <c:pt idx="536">
                  <c:v>24.6</c:v>
                </c:pt>
                <c:pt idx="537">
                  <c:v>21.2</c:v>
                </c:pt>
                <c:pt idx="538">
                  <c:v>21.3</c:v>
                </c:pt>
                <c:pt idx="539">
                  <c:v>23.7</c:v>
                </c:pt>
                <c:pt idx="540">
                  <c:v>22.6</c:v>
                </c:pt>
                <c:pt idx="541">
                  <c:v>31.7</c:v>
                </c:pt>
                <c:pt idx="542">
                  <c:v>25.1</c:v>
                </c:pt>
                <c:pt idx="543">
                  <c:v>23.6</c:v>
                </c:pt>
                <c:pt idx="544">
                  <c:v>26.5</c:v>
                </c:pt>
                <c:pt idx="545">
                  <c:v>24.9</c:v>
                </c:pt>
                <c:pt idx="546">
                  <c:v>28.1</c:v>
                </c:pt>
                <c:pt idx="547">
                  <c:v>27.8</c:v>
                </c:pt>
                <c:pt idx="548">
                  <c:v>27.2</c:v>
                </c:pt>
                <c:pt idx="549">
                  <c:v>29.6</c:v>
                </c:pt>
                <c:pt idx="550">
                  <c:v>30.8</c:v>
                </c:pt>
                <c:pt idx="551">
                  <c:v>22.9</c:v>
                </c:pt>
                <c:pt idx="552">
                  <c:v>29.6</c:v>
                </c:pt>
                <c:pt idx="553">
                  <c:v>37.200000000000003</c:v>
                </c:pt>
                <c:pt idx="554">
                  <c:v>24.8</c:v>
                </c:pt>
                <c:pt idx="555">
                  <c:v>28.9</c:v>
                </c:pt>
                <c:pt idx="556">
                  <c:v>31.4</c:v>
                </c:pt>
                <c:pt idx="557">
                  <c:v>34.700000000000003</c:v>
                </c:pt>
                <c:pt idx="558">
                  <c:v>38.299999999999997</c:v>
                </c:pt>
                <c:pt idx="559">
                  <c:v>38.1</c:v>
                </c:pt>
                <c:pt idx="560">
                  <c:v>12.6</c:v>
                </c:pt>
                <c:pt idx="561">
                  <c:v>21.5</c:v>
                </c:pt>
                <c:pt idx="562">
                  <c:v>19.899999999999999</c:v>
                </c:pt>
                <c:pt idx="563">
                  <c:v>47</c:v>
                </c:pt>
                <c:pt idx="564">
                  <c:v>30.8</c:v>
                </c:pt>
                <c:pt idx="565">
                  <c:v>22.1</c:v>
                </c:pt>
                <c:pt idx="566">
                  <c:v>19.5</c:v>
                </c:pt>
                <c:pt idx="567">
                  <c:v>24.8</c:v>
                </c:pt>
                <c:pt idx="568">
                  <c:v>34.1</c:v>
                </c:pt>
                <c:pt idx="569">
                  <c:v>38.200000000000003</c:v>
                </c:pt>
                <c:pt idx="570">
                  <c:v>26.2</c:v>
                </c:pt>
                <c:pt idx="571">
                  <c:v>34</c:v>
                </c:pt>
                <c:pt idx="572">
                  <c:v>38.299999999999997</c:v>
                </c:pt>
                <c:pt idx="573">
                  <c:v>41.3</c:v>
                </c:pt>
                <c:pt idx="574">
                  <c:v>27.7</c:v>
                </c:pt>
                <c:pt idx="575">
                  <c:v>23</c:v>
                </c:pt>
                <c:pt idx="576">
                  <c:v>23.2</c:v>
                </c:pt>
                <c:pt idx="577">
                  <c:v>27.6</c:v>
                </c:pt>
                <c:pt idx="578">
                  <c:v>31.3</c:v>
                </c:pt>
                <c:pt idx="579">
                  <c:v>28.6</c:v>
                </c:pt>
                <c:pt idx="580">
                  <c:v>30.8</c:v>
                </c:pt>
                <c:pt idx="581">
                  <c:v>30.5</c:v>
                </c:pt>
                <c:pt idx="582">
                  <c:v>32.299999999999997</c:v>
                </c:pt>
                <c:pt idx="583">
                  <c:v>30.5</c:v>
                </c:pt>
                <c:pt idx="584">
                  <c:v>32.200000000000003</c:v>
                </c:pt>
                <c:pt idx="585">
                  <c:v>35.200000000000003</c:v>
                </c:pt>
                <c:pt idx="586">
                  <c:v>35.1</c:v>
                </c:pt>
                <c:pt idx="587">
                  <c:v>20.399999999999999</c:v>
                </c:pt>
                <c:pt idx="588">
                  <c:v>27.2</c:v>
                </c:pt>
                <c:pt idx="589">
                  <c:v>32</c:v>
                </c:pt>
                <c:pt idx="590">
                  <c:v>31.5</c:v>
                </c:pt>
                <c:pt idx="591">
                  <c:v>47.7</c:v>
                </c:pt>
                <c:pt idx="592">
                  <c:v>36.5</c:v>
                </c:pt>
                <c:pt idx="593">
                  <c:v>27.4</c:v>
                </c:pt>
                <c:pt idx="594">
                  <c:v>21</c:v>
                </c:pt>
                <c:pt idx="595">
                  <c:v>15.8</c:v>
                </c:pt>
                <c:pt idx="596">
                  <c:v>22.9</c:v>
                </c:pt>
                <c:pt idx="597">
                  <c:v>20</c:v>
                </c:pt>
                <c:pt idx="598">
                  <c:v>14.2</c:v>
                </c:pt>
                <c:pt idx="599">
                  <c:v>19.399999999999999</c:v>
                </c:pt>
                <c:pt idx="600">
                  <c:v>25.1</c:v>
                </c:pt>
                <c:pt idx="601">
                  <c:v>11.9</c:v>
                </c:pt>
                <c:pt idx="602">
                  <c:v>16</c:v>
                </c:pt>
                <c:pt idx="603">
                  <c:v>21.1</c:v>
                </c:pt>
                <c:pt idx="604">
                  <c:v>19.5</c:v>
                </c:pt>
                <c:pt idx="605">
                  <c:v>27.2</c:v>
                </c:pt>
                <c:pt idx="606">
                  <c:v>29.3</c:v>
                </c:pt>
                <c:pt idx="607">
                  <c:v>26.9</c:v>
                </c:pt>
                <c:pt idx="608">
                  <c:v>25.8</c:v>
                </c:pt>
                <c:pt idx="609">
                  <c:v>25.9</c:v>
                </c:pt>
                <c:pt idx="610">
                  <c:v>11.7</c:v>
                </c:pt>
                <c:pt idx="611">
                  <c:v>9.5</c:v>
                </c:pt>
                <c:pt idx="612">
                  <c:v>14.2</c:v>
                </c:pt>
                <c:pt idx="613">
                  <c:v>35.700000000000003</c:v>
                </c:pt>
                <c:pt idx="614">
                  <c:v>24.6</c:v>
                </c:pt>
                <c:pt idx="615">
                  <c:v>21.7</c:v>
                </c:pt>
                <c:pt idx="616">
                  <c:v>19.2</c:v>
                </c:pt>
                <c:pt idx="617">
                  <c:v>22.7</c:v>
                </c:pt>
                <c:pt idx="618">
                  <c:v>25.5</c:v>
                </c:pt>
                <c:pt idx="619">
                  <c:v>27.3</c:v>
                </c:pt>
                <c:pt idx="620">
                  <c:v>21.9</c:v>
                </c:pt>
                <c:pt idx="621">
                  <c:v>29.2</c:v>
                </c:pt>
                <c:pt idx="622">
                  <c:v>26.7</c:v>
                </c:pt>
                <c:pt idx="623">
                  <c:v>31</c:v>
                </c:pt>
                <c:pt idx="624">
                  <c:v>17</c:v>
                </c:pt>
                <c:pt idx="625">
                  <c:v>28</c:v>
                </c:pt>
                <c:pt idx="626">
                  <c:v>20.399999999999999</c:v>
                </c:pt>
                <c:pt idx="627">
                  <c:v>28.7</c:v>
                </c:pt>
                <c:pt idx="628">
                  <c:v>28.2</c:v>
                </c:pt>
                <c:pt idx="629">
                  <c:v>24.8</c:v>
                </c:pt>
                <c:pt idx="630">
                  <c:v>22.5</c:v>
                </c:pt>
                <c:pt idx="631">
                  <c:v>25.3</c:v>
                </c:pt>
                <c:pt idx="632">
                  <c:v>21.7</c:v>
                </c:pt>
                <c:pt idx="633">
                  <c:v>31</c:v>
                </c:pt>
                <c:pt idx="634">
                  <c:v>23.4</c:v>
                </c:pt>
                <c:pt idx="635">
                  <c:v>29.8</c:v>
                </c:pt>
                <c:pt idx="636">
                  <c:v>26.5</c:v>
                </c:pt>
                <c:pt idx="637">
                  <c:v>37.700000000000003</c:v>
                </c:pt>
                <c:pt idx="638">
                  <c:v>24.8</c:v>
                </c:pt>
                <c:pt idx="639">
                  <c:v>28.3</c:v>
                </c:pt>
                <c:pt idx="640">
                  <c:v>21.2</c:v>
                </c:pt>
                <c:pt idx="641">
                  <c:v>36.299999999999997</c:v>
                </c:pt>
                <c:pt idx="642">
                  <c:v>37.4</c:v>
                </c:pt>
                <c:pt idx="643">
                  <c:v>44.8</c:v>
                </c:pt>
                <c:pt idx="644">
                  <c:v>43.4</c:v>
                </c:pt>
                <c:pt idx="645">
                  <c:v>53.5</c:v>
                </c:pt>
                <c:pt idx="646">
                  <c:v>26.9</c:v>
                </c:pt>
                <c:pt idx="647">
                  <c:v>23.5</c:v>
                </c:pt>
                <c:pt idx="648">
                  <c:v>11.7</c:v>
                </c:pt>
                <c:pt idx="649">
                  <c:v>28.8</c:v>
                </c:pt>
                <c:pt idx="650">
                  <c:v>22.6</c:v>
                </c:pt>
                <c:pt idx="651">
                  <c:v>23.8</c:v>
                </c:pt>
                <c:pt idx="652">
                  <c:v>38.5</c:v>
                </c:pt>
                <c:pt idx="653">
                  <c:v>23</c:v>
                </c:pt>
                <c:pt idx="654">
                  <c:v>34.700000000000003</c:v>
                </c:pt>
                <c:pt idx="655">
                  <c:v>34.200000000000003</c:v>
                </c:pt>
                <c:pt idx="656">
                  <c:v>44.3</c:v>
                </c:pt>
                <c:pt idx="657">
                  <c:v>22.4</c:v>
                </c:pt>
                <c:pt idx="658">
                  <c:v>18.600000000000001</c:v>
                </c:pt>
                <c:pt idx="659">
                  <c:v>26.5</c:v>
                </c:pt>
                <c:pt idx="660">
                  <c:v>29.3</c:v>
                </c:pt>
                <c:pt idx="661">
                  <c:v>27.8</c:v>
                </c:pt>
                <c:pt idx="662">
                  <c:v>58.2</c:v>
                </c:pt>
                <c:pt idx="663">
                  <c:v>35.9</c:v>
                </c:pt>
                <c:pt idx="664">
                  <c:v>37</c:v>
                </c:pt>
                <c:pt idx="665">
                  <c:v>43</c:v>
                </c:pt>
                <c:pt idx="666">
                  <c:v>39.4</c:v>
                </c:pt>
                <c:pt idx="667">
                  <c:v>51.8</c:v>
                </c:pt>
                <c:pt idx="668">
                  <c:v>63.5</c:v>
                </c:pt>
                <c:pt idx="669">
                  <c:v>43.8</c:v>
                </c:pt>
                <c:pt idx="670">
                  <c:v>7.7</c:v>
                </c:pt>
                <c:pt idx="671">
                  <c:v>25.9</c:v>
                </c:pt>
                <c:pt idx="672">
                  <c:v>11.3</c:v>
                </c:pt>
                <c:pt idx="673">
                  <c:v>15.5</c:v>
                </c:pt>
                <c:pt idx="674">
                  <c:v>29.3</c:v>
                </c:pt>
                <c:pt idx="675">
                  <c:v>36.200000000000003</c:v>
                </c:pt>
                <c:pt idx="676">
                  <c:v>51.3</c:v>
                </c:pt>
                <c:pt idx="677">
                  <c:v>25</c:v>
                </c:pt>
                <c:pt idx="678">
                  <c:v>27.8</c:v>
                </c:pt>
                <c:pt idx="679">
                  <c:v>27.5</c:v>
                </c:pt>
                <c:pt idx="680">
                  <c:v>29.7</c:v>
                </c:pt>
                <c:pt idx="681">
                  <c:v>34.299999999999997</c:v>
                </c:pt>
                <c:pt idx="682">
                  <c:v>39.4</c:v>
                </c:pt>
                <c:pt idx="683">
                  <c:v>51.2</c:v>
                </c:pt>
                <c:pt idx="684">
                  <c:v>31.9</c:v>
                </c:pt>
                <c:pt idx="685">
                  <c:v>35</c:v>
                </c:pt>
                <c:pt idx="686">
                  <c:v>18.399999999999999</c:v>
                </c:pt>
                <c:pt idx="687">
                  <c:v>30.9</c:v>
                </c:pt>
                <c:pt idx="688">
                  <c:v>32.200000000000003</c:v>
                </c:pt>
                <c:pt idx="689">
                  <c:v>37.299999999999997</c:v>
                </c:pt>
                <c:pt idx="690">
                  <c:v>42.2</c:v>
                </c:pt>
                <c:pt idx="691">
                  <c:v>39</c:v>
                </c:pt>
                <c:pt idx="692">
                  <c:v>45.4</c:v>
                </c:pt>
                <c:pt idx="693">
                  <c:v>46.4</c:v>
                </c:pt>
                <c:pt idx="694">
                  <c:v>14.8</c:v>
                </c:pt>
                <c:pt idx="695">
                  <c:v>7.3</c:v>
                </c:pt>
                <c:pt idx="696">
                  <c:v>11</c:v>
                </c:pt>
                <c:pt idx="697">
                  <c:v>12.8</c:v>
                </c:pt>
                <c:pt idx="698">
                  <c:v>21.6</c:v>
                </c:pt>
                <c:pt idx="699">
                  <c:v>15.1</c:v>
                </c:pt>
                <c:pt idx="700">
                  <c:v>45.6</c:v>
                </c:pt>
                <c:pt idx="701">
                  <c:v>12.9</c:v>
                </c:pt>
                <c:pt idx="702">
                  <c:v>23.9</c:v>
                </c:pt>
                <c:pt idx="703">
                  <c:v>30.6</c:v>
                </c:pt>
                <c:pt idx="704">
                  <c:v>39.6</c:v>
                </c:pt>
                <c:pt idx="705">
                  <c:v>32.200000000000003</c:v>
                </c:pt>
                <c:pt idx="706">
                  <c:v>61</c:v>
                </c:pt>
                <c:pt idx="707">
                  <c:v>15.2</c:v>
                </c:pt>
                <c:pt idx="708">
                  <c:v>26.1</c:v>
                </c:pt>
                <c:pt idx="709">
                  <c:v>39.6</c:v>
                </c:pt>
                <c:pt idx="710">
                  <c:v>51.7</c:v>
                </c:pt>
                <c:pt idx="711">
                  <c:v>41</c:v>
                </c:pt>
                <c:pt idx="712">
                  <c:v>19.3</c:v>
                </c:pt>
                <c:pt idx="713">
                  <c:v>22.1</c:v>
                </c:pt>
                <c:pt idx="714">
                  <c:v>24.2</c:v>
                </c:pt>
                <c:pt idx="715">
                  <c:v>26.1</c:v>
                </c:pt>
                <c:pt idx="716">
                  <c:v>28.3</c:v>
                </c:pt>
                <c:pt idx="717">
                  <c:v>32.200000000000003</c:v>
                </c:pt>
                <c:pt idx="718">
                  <c:v>28.3</c:v>
                </c:pt>
                <c:pt idx="719">
                  <c:v>28.9</c:v>
                </c:pt>
                <c:pt idx="720">
                  <c:v>31.9</c:v>
                </c:pt>
                <c:pt idx="721">
                  <c:v>28.8</c:v>
                </c:pt>
                <c:pt idx="722">
                  <c:v>33.200000000000003</c:v>
                </c:pt>
                <c:pt idx="723">
                  <c:v>10.199999999999999</c:v>
                </c:pt>
                <c:pt idx="724">
                  <c:v>3.4</c:v>
                </c:pt>
                <c:pt idx="725">
                  <c:v>22.3</c:v>
                </c:pt>
                <c:pt idx="726">
                  <c:v>25.5</c:v>
                </c:pt>
                <c:pt idx="727">
                  <c:v>24.8</c:v>
                </c:pt>
                <c:pt idx="728">
                  <c:v>24.6</c:v>
                </c:pt>
                <c:pt idx="729">
                  <c:v>26.2</c:v>
                </c:pt>
                <c:pt idx="730">
                  <c:v>24</c:v>
                </c:pt>
                <c:pt idx="731">
                  <c:v>24.2</c:v>
                </c:pt>
                <c:pt idx="732">
                  <c:v>32</c:v>
                </c:pt>
                <c:pt idx="733">
                  <c:v>21.7</c:v>
                </c:pt>
                <c:pt idx="734">
                  <c:v>21.7</c:v>
                </c:pt>
                <c:pt idx="735">
                  <c:v>24.3</c:v>
                </c:pt>
                <c:pt idx="736">
                  <c:v>25.6</c:v>
                </c:pt>
                <c:pt idx="737">
                  <c:v>18.2</c:v>
                </c:pt>
                <c:pt idx="738">
                  <c:v>25.5</c:v>
                </c:pt>
                <c:pt idx="739">
                  <c:v>21.9</c:v>
                </c:pt>
                <c:pt idx="740">
                  <c:v>31.9</c:v>
                </c:pt>
                <c:pt idx="741">
                  <c:v>30.4</c:v>
                </c:pt>
                <c:pt idx="742">
                  <c:v>30.9</c:v>
                </c:pt>
                <c:pt idx="743">
                  <c:v>29.8</c:v>
                </c:pt>
                <c:pt idx="744">
                  <c:v>29.9</c:v>
                </c:pt>
                <c:pt idx="745">
                  <c:v>30</c:v>
                </c:pt>
                <c:pt idx="746">
                  <c:v>29.1</c:v>
                </c:pt>
                <c:pt idx="747">
                  <c:v>26.5</c:v>
                </c:pt>
                <c:pt idx="748">
                  <c:v>26.1</c:v>
                </c:pt>
                <c:pt idx="749">
                  <c:v>38.4</c:v>
                </c:pt>
                <c:pt idx="750">
                  <c:v>44.6</c:v>
                </c:pt>
                <c:pt idx="751">
                  <c:v>27</c:v>
                </c:pt>
                <c:pt idx="752">
                  <c:v>34.6</c:v>
                </c:pt>
                <c:pt idx="753">
                  <c:v>29</c:v>
                </c:pt>
                <c:pt idx="754">
                  <c:v>27.8</c:v>
                </c:pt>
                <c:pt idx="755">
                  <c:v>27.5</c:v>
                </c:pt>
                <c:pt idx="756">
                  <c:v>31.3</c:v>
                </c:pt>
                <c:pt idx="757">
                  <c:v>29.2</c:v>
                </c:pt>
                <c:pt idx="758">
                  <c:v>28.9</c:v>
                </c:pt>
                <c:pt idx="759">
                  <c:v>29.6</c:v>
                </c:pt>
                <c:pt idx="760">
                  <c:v>31.2</c:v>
                </c:pt>
                <c:pt idx="761">
                  <c:v>30.9</c:v>
                </c:pt>
                <c:pt idx="762">
                  <c:v>38.799999999999997</c:v>
                </c:pt>
                <c:pt idx="763">
                  <c:v>10.8</c:v>
                </c:pt>
                <c:pt idx="764">
                  <c:v>11.4</c:v>
                </c:pt>
                <c:pt idx="765">
                  <c:v>14.5</c:v>
                </c:pt>
                <c:pt idx="766">
                  <c:v>6</c:v>
                </c:pt>
                <c:pt idx="767">
                  <c:v>15.3</c:v>
                </c:pt>
                <c:pt idx="768">
                  <c:v>22.4</c:v>
                </c:pt>
                <c:pt idx="769">
                  <c:v>26.3</c:v>
                </c:pt>
                <c:pt idx="770">
                  <c:v>25.4</c:v>
                </c:pt>
                <c:pt idx="771">
                  <c:v>28.7</c:v>
                </c:pt>
                <c:pt idx="772">
                  <c:v>28.5</c:v>
                </c:pt>
                <c:pt idx="773">
                  <c:v>30.6</c:v>
                </c:pt>
                <c:pt idx="774">
                  <c:v>36.299999999999997</c:v>
                </c:pt>
                <c:pt idx="775">
                  <c:v>41.6</c:v>
                </c:pt>
                <c:pt idx="776">
                  <c:v>27.7</c:v>
                </c:pt>
                <c:pt idx="777">
                  <c:v>38.200000000000003</c:v>
                </c:pt>
                <c:pt idx="778">
                  <c:v>32.5</c:v>
                </c:pt>
                <c:pt idx="779">
                  <c:v>46.1</c:v>
                </c:pt>
                <c:pt idx="780">
                  <c:v>31.7</c:v>
                </c:pt>
                <c:pt idx="781">
                  <c:v>41</c:v>
                </c:pt>
                <c:pt idx="782">
                  <c:v>44.1</c:v>
                </c:pt>
                <c:pt idx="783">
                  <c:v>44.7</c:v>
                </c:pt>
                <c:pt idx="784">
                  <c:v>50.9</c:v>
                </c:pt>
                <c:pt idx="785">
                  <c:v>52.6</c:v>
                </c:pt>
                <c:pt idx="786">
                  <c:v>21.5</c:v>
                </c:pt>
                <c:pt idx="787">
                  <c:v>20.100000000000001</c:v>
                </c:pt>
                <c:pt idx="788">
                  <c:v>21.8</c:v>
                </c:pt>
                <c:pt idx="789">
                  <c:v>19.600000000000001</c:v>
                </c:pt>
                <c:pt idx="790">
                  <c:v>20.3</c:v>
                </c:pt>
                <c:pt idx="791">
                  <c:v>22</c:v>
                </c:pt>
                <c:pt idx="792">
                  <c:v>20.399999999999999</c:v>
                </c:pt>
                <c:pt idx="793">
                  <c:v>33.1</c:v>
                </c:pt>
                <c:pt idx="794">
                  <c:v>36.4</c:v>
                </c:pt>
                <c:pt idx="795">
                  <c:v>39.1</c:v>
                </c:pt>
                <c:pt idx="796">
                  <c:v>41.2</c:v>
                </c:pt>
                <c:pt idx="797">
                  <c:v>44.8</c:v>
                </c:pt>
                <c:pt idx="798">
                  <c:v>33.9</c:v>
                </c:pt>
                <c:pt idx="799">
                  <c:v>9.6</c:v>
                </c:pt>
                <c:pt idx="800">
                  <c:v>19.899999999999999</c:v>
                </c:pt>
                <c:pt idx="801">
                  <c:v>20.7</c:v>
                </c:pt>
                <c:pt idx="802">
                  <c:v>22.5</c:v>
                </c:pt>
                <c:pt idx="803">
                  <c:v>25.5</c:v>
                </c:pt>
                <c:pt idx="804">
                  <c:v>25.9</c:v>
                </c:pt>
                <c:pt idx="805">
                  <c:v>33.5</c:v>
                </c:pt>
                <c:pt idx="806">
                  <c:v>28.9</c:v>
                </c:pt>
                <c:pt idx="807">
                  <c:v>29</c:v>
                </c:pt>
                <c:pt idx="808">
                  <c:v>31.8</c:v>
                </c:pt>
                <c:pt idx="809">
                  <c:v>31.8</c:v>
                </c:pt>
                <c:pt idx="810">
                  <c:v>30.6</c:v>
                </c:pt>
                <c:pt idx="811">
                  <c:v>35.9</c:v>
                </c:pt>
                <c:pt idx="812">
                  <c:v>25.5</c:v>
                </c:pt>
                <c:pt idx="813">
                  <c:v>30.9</c:v>
                </c:pt>
                <c:pt idx="814">
                  <c:v>29.5</c:v>
                </c:pt>
                <c:pt idx="815">
                  <c:v>32.1</c:v>
                </c:pt>
                <c:pt idx="816">
                  <c:v>38.200000000000003</c:v>
                </c:pt>
                <c:pt idx="817">
                  <c:v>40.799999999999997</c:v>
                </c:pt>
                <c:pt idx="818">
                  <c:v>37.9</c:v>
                </c:pt>
                <c:pt idx="819">
                  <c:v>38.5</c:v>
                </c:pt>
                <c:pt idx="820">
                  <c:v>17.600000000000001</c:v>
                </c:pt>
                <c:pt idx="821">
                  <c:v>17</c:v>
                </c:pt>
                <c:pt idx="822">
                  <c:v>19.8</c:v>
                </c:pt>
                <c:pt idx="823">
                  <c:v>19.899999999999999</c:v>
                </c:pt>
                <c:pt idx="824">
                  <c:v>21.8</c:v>
                </c:pt>
                <c:pt idx="825">
                  <c:v>25.2</c:v>
                </c:pt>
                <c:pt idx="826">
                  <c:v>24.6</c:v>
                </c:pt>
                <c:pt idx="827">
                  <c:v>28.7</c:v>
                </c:pt>
                <c:pt idx="828">
                  <c:v>26.6</c:v>
                </c:pt>
                <c:pt idx="829">
                  <c:v>37.799999999999997</c:v>
                </c:pt>
                <c:pt idx="830">
                  <c:v>23.8</c:v>
                </c:pt>
                <c:pt idx="831">
                  <c:v>14.9</c:v>
                </c:pt>
                <c:pt idx="832">
                  <c:v>17.899999999999999</c:v>
                </c:pt>
                <c:pt idx="833">
                  <c:v>17.600000000000001</c:v>
                </c:pt>
                <c:pt idx="834">
                  <c:v>21.3</c:v>
                </c:pt>
                <c:pt idx="835">
                  <c:v>20.6</c:v>
                </c:pt>
                <c:pt idx="836">
                  <c:v>20.6</c:v>
                </c:pt>
                <c:pt idx="837">
                  <c:v>24.6</c:v>
                </c:pt>
                <c:pt idx="838">
                  <c:v>23.2</c:v>
                </c:pt>
                <c:pt idx="839">
                  <c:v>26.8</c:v>
                </c:pt>
                <c:pt idx="840">
                  <c:v>27.2</c:v>
                </c:pt>
                <c:pt idx="841">
                  <c:v>25.8</c:v>
                </c:pt>
                <c:pt idx="842">
                  <c:v>29.8</c:v>
                </c:pt>
                <c:pt idx="843">
                  <c:v>32</c:v>
                </c:pt>
                <c:pt idx="844">
                  <c:v>34.799999999999997</c:v>
                </c:pt>
                <c:pt idx="845">
                  <c:v>11.1</c:v>
                </c:pt>
                <c:pt idx="846">
                  <c:v>10.1</c:v>
                </c:pt>
                <c:pt idx="847">
                  <c:v>18.5</c:v>
                </c:pt>
                <c:pt idx="848">
                  <c:v>22.3</c:v>
                </c:pt>
                <c:pt idx="849">
                  <c:v>11.8</c:v>
                </c:pt>
                <c:pt idx="850">
                  <c:v>18.8</c:v>
                </c:pt>
                <c:pt idx="851">
                  <c:v>29.6</c:v>
                </c:pt>
                <c:pt idx="852">
                  <c:v>34.6</c:v>
                </c:pt>
                <c:pt idx="853">
                  <c:v>32.799999999999997</c:v>
                </c:pt>
                <c:pt idx="854">
                  <c:v>34</c:v>
                </c:pt>
                <c:pt idx="855">
                  <c:v>36.4</c:v>
                </c:pt>
                <c:pt idx="856">
                  <c:v>39.5</c:v>
                </c:pt>
                <c:pt idx="857">
                  <c:v>36.5</c:v>
                </c:pt>
                <c:pt idx="858">
                  <c:v>40.6</c:v>
                </c:pt>
                <c:pt idx="859">
                  <c:v>34.700000000000003</c:v>
                </c:pt>
                <c:pt idx="860">
                  <c:v>37.700000000000003</c:v>
                </c:pt>
                <c:pt idx="861">
                  <c:v>33.5</c:v>
                </c:pt>
                <c:pt idx="862">
                  <c:v>39.9</c:v>
                </c:pt>
                <c:pt idx="863">
                  <c:v>34.6</c:v>
                </c:pt>
                <c:pt idx="864">
                  <c:v>34.6</c:v>
                </c:pt>
                <c:pt idx="865">
                  <c:v>45</c:v>
                </c:pt>
                <c:pt idx="866">
                  <c:v>44.5</c:v>
                </c:pt>
                <c:pt idx="867">
                  <c:v>42.5</c:v>
                </c:pt>
                <c:pt idx="868">
                  <c:v>48.5</c:v>
                </c:pt>
                <c:pt idx="869">
                  <c:v>50.8</c:v>
                </c:pt>
                <c:pt idx="870">
                  <c:v>51</c:v>
                </c:pt>
                <c:pt idx="871">
                  <c:v>53.9</c:v>
                </c:pt>
                <c:pt idx="872">
                  <c:v>56.5</c:v>
                </c:pt>
                <c:pt idx="873">
                  <c:v>37</c:v>
                </c:pt>
                <c:pt idx="874">
                  <c:v>30.2</c:v>
                </c:pt>
                <c:pt idx="875">
                  <c:v>31.5</c:v>
                </c:pt>
                <c:pt idx="876">
                  <c:v>34</c:v>
                </c:pt>
                <c:pt idx="877">
                  <c:v>38</c:v>
                </c:pt>
                <c:pt idx="878">
                  <c:v>36</c:v>
                </c:pt>
                <c:pt idx="879">
                  <c:v>39.299999999999997</c:v>
                </c:pt>
                <c:pt idx="880">
                  <c:v>39.299999999999997</c:v>
                </c:pt>
                <c:pt idx="881">
                  <c:v>47.1</c:v>
                </c:pt>
                <c:pt idx="882">
                  <c:v>42</c:v>
                </c:pt>
                <c:pt idx="883">
                  <c:v>28.1</c:v>
                </c:pt>
                <c:pt idx="884">
                  <c:v>29.6</c:v>
                </c:pt>
                <c:pt idx="885">
                  <c:v>31.1</c:v>
                </c:pt>
                <c:pt idx="886">
                  <c:v>31.5</c:v>
                </c:pt>
                <c:pt idx="887">
                  <c:v>29.3</c:v>
                </c:pt>
                <c:pt idx="888">
                  <c:v>18.100000000000001</c:v>
                </c:pt>
                <c:pt idx="889">
                  <c:v>20.3</c:v>
                </c:pt>
                <c:pt idx="890">
                  <c:v>24.2</c:v>
                </c:pt>
                <c:pt idx="891">
                  <c:v>28.7</c:v>
                </c:pt>
                <c:pt idx="892">
                  <c:v>22.8</c:v>
                </c:pt>
                <c:pt idx="893">
                  <c:v>33.6</c:v>
                </c:pt>
                <c:pt idx="894">
                  <c:v>33.1</c:v>
                </c:pt>
                <c:pt idx="895">
                  <c:v>30.8</c:v>
                </c:pt>
                <c:pt idx="896">
                  <c:v>26.9</c:v>
                </c:pt>
                <c:pt idx="897">
                  <c:v>36</c:v>
                </c:pt>
                <c:pt idx="898">
                  <c:v>25</c:v>
                </c:pt>
                <c:pt idx="899">
                  <c:v>32.1</c:v>
                </c:pt>
                <c:pt idx="900">
                  <c:v>22.1</c:v>
                </c:pt>
                <c:pt idx="901">
                  <c:v>38.200000000000003</c:v>
                </c:pt>
                <c:pt idx="902">
                  <c:v>36.200000000000003</c:v>
                </c:pt>
                <c:pt idx="903">
                  <c:v>37.5</c:v>
                </c:pt>
                <c:pt idx="904">
                  <c:v>38.5</c:v>
                </c:pt>
                <c:pt idx="905">
                  <c:v>16.600000000000001</c:v>
                </c:pt>
                <c:pt idx="906">
                  <c:v>20.8</c:v>
                </c:pt>
                <c:pt idx="907">
                  <c:v>31.1</c:v>
                </c:pt>
                <c:pt idx="908">
                  <c:v>12.2</c:v>
                </c:pt>
                <c:pt idx="909">
                  <c:v>16</c:v>
                </c:pt>
                <c:pt idx="910">
                  <c:v>21.9</c:v>
                </c:pt>
                <c:pt idx="911">
                  <c:v>29.9</c:v>
                </c:pt>
                <c:pt idx="912">
                  <c:v>40.5</c:v>
                </c:pt>
                <c:pt idx="913">
                  <c:v>25</c:v>
                </c:pt>
                <c:pt idx="914">
                  <c:v>45.3</c:v>
                </c:pt>
                <c:pt idx="915">
                  <c:v>45.6</c:v>
                </c:pt>
                <c:pt idx="916">
                  <c:v>46</c:v>
                </c:pt>
                <c:pt idx="917">
                  <c:v>13.6</c:v>
                </c:pt>
                <c:pt idx="918">
                  <c:v>38.9</c:v>
                </c:pt>
                <c:pt idx="919">
                  <c:v>42.9</c:v>
                </c:pt>
                <c:pt idx="920">
                  <c:v>42.9</c:v>
                </c:pt>
                <c:pt idx="921">
                  <c:v>27.8</c:v>
                </c:pt>
                <c:pt idx="922">
                  <c:v>29.6</c:v>
                </c:pt>
                <c:pt idx="923">
                  <c:v>34.4</c:v>
                </c:pt>
                <c:pt idx="924">
                  <c:v>15.3</c:v>
                </c:pt>
                <c:pt idx="925">
                  <c:v>32.6</c:v>
                </c:pt>
                <c:pt idx="926">
                  <c:v>38.299999999999997</c:v>
                </c:pt>
                <c:pt idx="927">
                  <c:v>40.9</c:v>
                </c:pt>
                <c:pt idx="928">
                  <c:v>35.6</c:v>
                </c:pt>
                <c:pt idx="929">
                  <c:v>35.4</c:v>
                </c:pt>
                <c:pt idx="930">
                  <c:v>43.3</c:v>
                </c:pt>
                <c:pt idx="931">
                  <c:v>45.7</c:v>
                </c:pt>
                <c:pt idx="932">
                  <c:v>33</c:v>
                </c:pt>
                <c:pt idx="933">
                  <c:v>30.1</c:v>
                </c:pt>
                <c:pt idx="934">
                  <c:v>28.6</c:v>
                </c:pt>
                <c:pt idx="935">
                  <c:v>39.1</c:v>
                </c:pt>
                <c:pt idx="936">
                  <c:v>31.7</c:v>
                </c:pt>
                <c:pt idx="937">
                  <c:v>36.5</c:v>
                </c:pt>
                <c:pt idx="938">
                  <c:v>23.7</c:v>
                </c:pt>
                <c:pt idx="939">
                  <c:v>37.200000000000003</c:v>
                </c:pt>
                <c:pt idx="940">
                  <c:v>38.9</c:v>
                </c:pt>
                <c:pt idx="941">
                  <c:v>19</c:v>
                </c:pt>
                <c:pt idx="942">
                  <c:v>128.19999999999999</c:v>
                </c:pt>
                <c:pt idx="943">
                  <c:v>15.5</c:v>
                </c:pt>
                <c:pt idx="944">
                  <c:v>25.6</c:v>
                </c:pt>
                <c:pt idx="945">
                  <c:v>36.9</c:v>
                </c:pt>
                <c:pt idx="946">
                  <c:v>28.1</c:v>
                </c:pt>
                <c:pt idx="947">
                  <c:v>24.3</c:v>
                </c:pt>
                <c:pt idx="948">
                  <c:v>27.5</c:v>
                </c:pt>
                <c:pt idx="949">
                  <c:v>25.8</c:v>
                </c:pt>
                <c:pt idx="950">
                  <c:v>25.9</c:v>
                </c:pt>
                <c:pt idx="951">
                  <c:v>28.7</c:v>
                </c:pt>
                <c:pt idx="952">
                  <c:v>30.2</c:v>
                </c:pt>
                <c:pt idx="953">
                  <c:v>27.8</c:v>
                </c:pt>
                <c:pt idx="954">
                  <c:v>27.9</c:v>
                </c:pt>
                <c:pt idx="955">
                  <c:v>37.700000000000003</c:v>
                </c:pt>
                <c:pt idx="956">
                  <c:v>13.9</c:v>
                </c:pt>
                <c:pt idx="957">
                  <c:v>34.5</c:v>
                </c:pt>
                <c:pt idx="958">
                  <c:v>12.4</c:v>
                </c:pt>
                <c:pt idx="959">
                  <c:v>18.399999999999999</c:v>
                </c:pt>
                <c:pt idx="960">
                  <c:v>3.8</c:v>
                </c:pt>
                <c:pt idx="961">
                  <c:v>10.9</c:v>
                </c:pt>
                <c:pt idx="962">
                  <c:v>8.1</c:v>
                </c:pt>
                <c:pt idx="963">
                  <c:v>11.7</c:v>
                </c:pt>
                <c:pt idx="964">
                  <c:v>19.100000000000001</c:v>
                </c:pt>
                <c:pt idx="965">
                  <c:v>19.899999999999999</c:v>
                </c:pt>
                <c:pt idx="966">
                  <c:v>15.6</c:v>
                </c:pt>
                <c:pt idx="967">
                  <c:v>11.1</c:v>
                </c:pt>
                <c:pt idx="968">
                  <c:v>12</c:v>
                </c:pt>
                <c:pt idx="969">
                  <c:v>10.6</c:v>
                </c:pt>
                <c:pt idx="970">
                  <c:v>36.299999999999997</c:v>
                </c:pt>
                <c:pt idx="971">
                  <c:v>29.5</c:v>
                </c:pt>
                <c:pt idx="972">
                  <c:v>29.5</c:v>
                </c:pt>
                <c:pt idx="973">
                  <c:v>32.299999999999997</c:v>
                </c:pt>
                <c:pt idx="974">
                  <c:v>19.5</c:v>
                </c:pt>
                <c:pt idx="975">
                  <c:v>18.600000000000001</c:v>
                </c:pt>
                <c:pt idx="976">
                  <c:v>20.9</c:v>
                </c:pt>
                <c:pt idx="977">
                  <c:v>50.3</c:v>
                </c:pt>
                <c:pt idx="978">
                  <c:v>31.8</c:v>
                </c:pt>
                <c:pt idx="979">
                  <c:v>20.3</c:v>
                </c:pt>
                <c:pt idx="980">
                  <c:v>40.6</c:v>
                </c:pt>
                <c:pt idx="981">
                  <c:v>11.3</c:v>
                </c:pt>
                <c:pt idx="982">
                  <c:v>14</c:v>
                </c:pt>
                <c:pt idx="983">
                  <c:v>19.8</c:v>
                </c:pt>
                <c:pt idx="984">
                  <c:v>29.4</c:v>
                </c:pt>
                <c:pt idx="985">
                  <c:v>38.1</c:v>
                </c:pt>
                <c:pt idx="986">
                  <c:v>13.7</c:v>
                </c:pt>
                <c:pt idx="987">
                  <c:v>38</c:v>
                </c:pt>
                <c:pt idx="988">
                  <c:v>29.3</c:v>
                </c:pt>
                <c:pt idx="989">
                  <c:v>33.5</c:v>
                </c:pt>
                <c:pt idx="990">
                  <c:v>29.7</c:v>
                </c:pt>
                <c:pt idx="991">
                  <c:v>31.9</c:v>
                </c:pt>
                <c:pt idx="992">
                  <c:v>35.299999999999997</c:v>
                </c:pt>
                <c:pt idx="993">
                  <c:v>35.4</c:v>
                </c:pt>
                <c:pt idx="994">
                  <c:v>38.6</c:v>
                </c:pt>
                <c:pt idx="995">
                  <c:v>38.6</c:v>
                </c:pt>
                <c:pt idx="996">
                  <c:v>38.799999999999997</c:v>
                </c:pt>
                <c:pt idx="997">
                  <c:v>38.799999999999997</c:v>
                </c:pt>
                <c:pt idx="998">
                  <c:v>36.700000000000003</c:v>
                </c:pt>
                <c:pt idx="999">
                  <c:v>33.5</c:v>
                </c:pt>
                <c:pt idx="1000">
                  <c:v>48.2</c:v>
                </c:pt>
                <c:pt idx="1001">
                  <c:v>26</c:v>
                </c:pt>
                <c:pt idx="1002">
                  <c:v>25.5</c:v>
                </c:pt>
                <c:pt idx="1003">
                  <c:v>16.100000000000001</c:v>
                </c:pt>
                <c:pt idx="1004">
                  <c:v>16.100000000000001</c:v>
                </c:pt>
                <c:pt idx="1005">
                  <c:v>18.600000000000001</c:v>
                </c:pt>
                <c:pt idx="1006">
                  <c:v>22.1</c:v>
                </c:pt>
                <c:pt idx="1007">
                  <c:v>38</c:v>
                </c:pt>
                <c:pt idx="1008">
                  <c:v>27.9</c:v>
                </c:pt>
                <c:pt idx="1009">
                  <c:v>31.1</c:v>
                </c:pt>
                <c:pt idx="1010">
                  <c:v>23.2</c:v>
                </c:pt>
                <c:pt idx="1011">
                  <c:v>28.6</c:v>
                </c:pt>
                <c:pt idx="1012">
                  <c:v>36.700000000000003</c:v>
                </c:pt>
                <c:pt idx="1013">
                  <c:v>45.6</c:v>
                </c:pt>
                <c:pt idx="1014">
                  <c:v>12</c:v>
                </c:pt>
                <c:pt idx="1015">
                  <c:v>46.8</c:v>
                </c:pt>
                <c:pt idx="1016">
                  <c:v>38.5</c:v>
                </c:pt>
                <c:pt idx="1017">
                  <c:v>36.799999999999997</c:v>
                </c:pt>
                <c:pt idx="1018">
                  <c:v>8</c:v>
                </c:pt>
                <c:pt idx="1019">
                  <c:v>14.1</c:v>
                </c:pt>
                <c:pt idx="1020">
                  <c:v>46.5</c:v>
                </c:pt>
                <c:pt idx="1021">
                  <c:v>24.5</c:v>
                </c:pt>
                <c:pt idx="1022">
                  <c:v>39.1</c:v>
                </c:pt>
                <c:pt idx="1023">
                  <c:v>35.200000000000003</c:v>
                </c:pt>
                <c:pt idx="1024">
                  <c:v>36.200000000000003</c:v>
                </c:pt>
                <c:pt idx="1025">
                  <c:v>44.3</c:v>
                </c:pt>
                <c:pt idx="1026">
                  <c:v>43.1</c:v>
                </c:pt>
                <c:pt idx="1027">
                  <c:v>51.4</c:v>
                </c:pt>
                <c:pt idx="1028">
                  <c:v>17.3</c:v>
                </c:pt>
                <c:pt idx="1029">
                  <c:v>24.6</c:v>
                </c:pt>
                <c:pt idx="1030">
                  <c:v>33.299999999999997</c:v>
                </c:pt>
                <c:pt idx="1031">
                  <c:v>17.600000000000001</c:v>
                </c:pt>
                <c:pt idx="1032">
                  <c:v>32.1</c:v>
                </c:pt>
                <c:pt idx="1033">
                  <c:v>35.9</c:v>
                </c:pt>
                <c:pt idx="1034">
                  <c:v>12.7</c:v>
                </c:pt>
                <c:pt idx="1035">
                  <c:v>38.200000000000003</c:v>
                </c:pt>
                <c:pt idx="1036">
                  <c:v>36.299999999999997</c:v>
                </c:pt>
                <c:pt idx="1037">
                  <c:v>47.4</c:v>
                </c:pt>
                <c:pt idx="1038">
                  <c:v>9.5</c:v>
                </c:pt>
                <c:pt idx="1039">
                  <c:v>17.600000000000001</c:v>
                </c:pt>
                <c:pt idx="1040">
                  <c:v>17.2</c:v>
                </c:pt>
                <c:pt idx="1041">
                  <c:v>24.2</c:v>
                </c:pt>
                <c:pt idx="1042">
                  <c:v>41.5</c:v>
                </c:pt>
                <c:pt idx="1043">
                  <c:v>46.7</c:v>
                </c:pt>
                <c:pt idx="1044">
                  <c:v>49.9</c:v>
                </c:pt>
                <c:pt idx="1045">
                  <c:v>37.200000000000003</c:v>
                </c:pt>
                <c:pt idx="1046">
                  <c:v>33.700000000000003</c:v>
                </c:pt>
                <c:pt idx="1047">
                  <c:v>53.7</c:v>
                </c:pt>
                <c:pt idx="1048">
                  <c:v>26.6</c:v>
                </c:pt>
                <c:pt idx="1049">
                  <c:v>26.1</c:v>
                </c:pt>
                <c:pt idx="1050">
                  <c:v>27.8</c:v>
                </c:pt>
                <c:pt idx="1051">
                  <c:v>44.8</c:v>
                </c:pt>
                <c:pt idx="1052">
                  <c:v>20.9</c:v>
                </c:pt>
                <c:pt idx="1053">
                  <c:v>35.299999999999997</c:v>
                </c:pt>
                <c:pt idx="1054">
                  <c:v>25.6</c:v>
                </c:pt>
                <c:pt idx="1055">
                  <c:v>23.3</c:v>
                </c:pt>
                <c:pt idx="1056">
                  <c:v>9.6999999999999993</c:v>
                </c:pt>
                <c:pt idx="1057">
                  <c:v>28.8</c:v>
                </c:pt>
                <c:pt idx="1058">
                  <c:v>15.4</c:v>
                </c:pt>
                <c:pt idx="1059">
                  <c:v>16.8</c:v>
                </c:pt>
                <c:pt idx="1060">
                  <c:v>22.7</c:v>
                </c:pt>
                <c:pt idx="1061">
                  <c:v>21</c:v>
                </c:pt>
                <c:pt idx="1062">
                  <c:v>20.8</c:v>
                </c:pt>
                <c:pt idx="1063">
                  <c:v>21.6</c:v>
                </c:pt>
                <c:pt idx="1064">
                  <c:v>22.8</c:v>
                </c:pt>
                <c:pt idx="1065">
                  <c:v>25.5</c:v>
                </c:pt>
                <c:pt idx="1066">
                  <c:v>27.4</c:v>
                </c:pt>
              </c:numCache>
            </c:numRef>
          </c:xVal>
          <c:yVal>
            <c:numRef>
              <c:f>'DATA BASE'!$S$8:$S$1074</c:f>
              <c:numCache>
                <c:formatCode>0.00000</c:formatCode>
                <c:ptCount val="1067"/>
                <c:pt idx="0">
                  <c:v>0.10963000000000001</c:v>
                </c:pt>
                <c:pt idx="1">
                  <c:v>5.45E-2</c:v>
                </c:pt>
                <c:pt idx="2">
                  <c:v>4.5440000000000001E-2</c:v>
                </c:pt>
                <c:pt idx="3">
                  <c:v>4.36E-2</c:v>
                </c:pt>
                <c:pt idx="4">
                  <c:v>5.5289999999999999E-2</c:v>
                </c:pt>
                <c:pt idx="5">
                  <c:v>6.6739999999999994E-2</c:v>
                </c:pt>
                <c:pt idx="6">
                  <c:v>0.11128</c:v>
                </c:pt>
                <c:pt idx="7">
                  <c:v>8.2180000000000003E-2</c:v>
                </c:pt>
                <c:pt idx="8">
                  <c:v>9.5380000000000006E-2</c:v>
                </c:pt>
                <c:pt idx="9">
                  <c:v>5.2970000000000003E-2</c:v>
                </c:pt>
                <c:pt idx="10">
                  <c:v>3.2070000000000001E-2</c:v>
                </c:pt>
                <c:pt idx="11">
                  <c:v>0.29593000000000003</c:v>
                </c:pt>
                <c:pt idx="12">
                  <c:v>0.20397000000000001</c:v>
                </c:pt>
                <c:pt idx="13">
                  <c:v>3.4909999999999997E-2</c:v>
                </c:pt>
                <c:pt idx="14">
                  <c:v>4.1390000000000003E-2</c:v>
                </c:pt>
                <c:pt idx="15">
                  <c:v>8.0780000000000005E-2</c:v>
                </c:pt>
                <c:pt idx="16">
                  <c:v>4.7809999999999998E-2</c:v>
                </c:pt>
                <c:pt idx="17">
                  <c:v>4.4729999999999999E-2</c:v>
                </c:pt>
                <c:pt idx="18">
                  <c:v>3.798E-2</c:v>
                </c:pt>
                <c:pt idx="19">
                  <c:v>3.8129999999999997E-2</c:v>
                </c:pt>
                <c:pt idx="20">
                  <c:v>5.475E-2</c:v>
                </c:pt>
                <c:pt idx="21">
                  <c:v>3.7859999999999998E-2</c:v>
                </c:pt>
                <c:pt idx="22">
                  <c:v>7.0279999999999995E-2</c:v>
                </c:pt>
                <c:pt idx="23">
                  <c:v>5.2580000000000002E-2</c:v>
                </c:pt>
                <c:pt idx="24">
                  <c:v>7.0279999999999995E-2</c:v>
                </c:pt>
                <c:pt idx="25">
                  <c:v>5.7939999999999998E-2</c:v>
                </c:pt>
                <c:pt idx="26">
                  <c:v>5.7939999999999998E-2</c:v>
                </c:pt>
                <c:pt idx="27">
                  <c:v>2.6700000000000002E-2</c:v>
                </c:pt>
                <c:pt idx="28">
                  <c:v>5.7049999999999997E-2</c:v>
                </c:pt>
                <c:pt idx="29">
                  <c:v>4.641E-2</c:v>
                </c:pt>
                <c:pt idx="30">
                  <c:v>5.4649999999999997E-2</c:v>
                </c:pt>
                <c:pt idx="31">
                  <c:v>0.12354</c:v>
                </c:pt>
                <c:pt idx="32">
                  <c:v>0.12325999999999999</c:v>
                </c:pt>
                <c:pt idx="33">
                  <c:v>5.892E-2</c:v>
                </c:pt>
                <c:pt idx="34">
                  <c:v>0.69689000000000001</c:v>
                </c:pt>
                <c:pt idx="35">
                  <c:v>6.0089999999999998E-2</c:v>
                </c:pt>
                <c:pt idx="36">
                  <c:v>6.9769999999999999E-2</c:v>
                </c:pt>
                <c:pt idx="37">
                  <c:v>5.4010000000000002E-2</c:v>
                </c:pt>
                <c:pt idx="38">
                  <c:v>4.9410000000000003E-2</c:v>
                </c:pt>
                <c:pt idx="39">
                  <c:v>0.1391</c:v>
                </c:pt>
                <c:pt idx="40">
                  <c:v>8.2119999999999999E-2</c:v>
                </c:pt>
                <c:pt idx="41">
                  <c:v>5.8560000000000001E-2</c:v>
                </c:pt>
                <c:pt idx="42">
                  <c:v>7.3279999999999998E-2</c:v>
                </c:pt>
                <c:pt idx="43">
                  <c:v>3.2219999999999999E-2</c:v>
                </c:pt>
                <c:pt idx="44">
                  <c:v>3.993E-2</c:v>
                </c:pt>
                <c:pt idx="45">
                  <c:v>1.5800000000000002E-2</c:v>
                </c:pt>
                <c:pt idx="46">
                  <c:v>0.23705000000000001</c:v>
                </c:pt>
                <c:pt idx="47">
                  <c:v>0.28686</c:v>
                </c:pt>
                <c:pt idx="48">
                  <c:v>0.19864999999999999</c:v>
                </c:pt>
                <c:pt idx="49">
                  <c:v>0.22256000000000001</c:v>
                </c:pt>
                <c:pt idx="50">
                  <c:v>0.14451</c:v>
                </c:pt>
                <c:pt idx="51">
                  <c:v>5.0319999999999997E-2</c:v>
                </c:pt>
                <c:pt idx="52">
                  <c:v>3.1759999999999997E-2</c:v>
                </c:pt>
                <c:pt idx="53">
                  <c:v>0.31606000000000001</c:v>
                </c:pt>
                <c:pt idx="54">
                  <c:v>3.6970000000000003E-2</c:v>
                </c:pt>
                <c:pt idx="55">
                  <c:v>0.10628</c:v>
                </c:pt>
                <c:pt idx="56">
                  <c:v>8.8679999999999995E-2</c:v>
                </c:pt>
                <c:pt idx="57">
                  <c:v>7.1010000000000004E-2</c:v>
                </c:pt>
                <c:pt idx="58">
                  <c:v>0.36352000000000001</c:v>
                </c:pt>
                <c:pt idx="59">
                  <c:v>0.30974000000000002</c:v>
                </c:pt>
                <c:pt idx="60">
                  <c:v>7.1510000000000004E-2</c:v>
                </c:pt>
                <c:pt idx="61">
                  <c:v>6.2350000000000003E-2</c:v>
                </c:pt>
                <c:pt idx="62">
                  <c:v>5.2159999999999998E-2</c:v>
                </c:pt>
                <c:pt idx="63">
                  <c:v>0.30901000000000001</c:v>
                </c:pt>
                <c:pt idx="64">
                  <c:v>3.6510000000000001E-2</c:v>
                </c:pt>
                <c:pt idx="65">
                  <c:v>3.662E-2</c:v>
                </c:pt>
                <c:pt idx="66">
                  <c:v>0.38152999999999998</c:v>
                </c:pt>
                <c:pt idx="67">
                  <c:v>0.67981999999999998</c:v>
                </c:pt>
                <c:pt idx="68">
                  <c:v>6.0170000000000001E-2</c:v>
                </c:pt>
                <c:pt idx="69">
                  <c:v>4.326E-2</c:v>
                </c:pt>
                <c:pt idx="70">
                  <c:v>0.25917000000000001</c:v>
                </c:pt>
                <c:pt idx="71">
                  <c:v>0.14796000000000001</c:v>
                </c:pt>
                <c:pt idx="72">
                  <c:v>0.17165</c:v>
                </c:pt>
                <c:pt idx="73">
                  <c:v>0.13628000000000001</c:v>
                </c:pt>
                <c:pt idx="74">
                  <c:v>0.15487000000000001</c:v>
                </c:pt>
                <c:pt idx="75">
                  <c:v>0.14716000000000001</c:v>
                </c:pt>
                <c:pt idx="76">
                  <c:v>0.12673000000000001</c:v>
                </c:pt>
                <c:pt idx="77">
                  <c:v>0.16120000000000001</c:v>
                </c:pt>
                <c:pt idx="78">
                  <c:v>9.5979999999999996E-2</c:v>
                </c:pt>
                <c:pt idx="79">
                  <c:v>0.12164</c:v>
                </c:pt>
                <c:pt idx="80">
                  <c:v>0.11210000000000001</c:v>
                </c:pt>
                <c:pt idx="81">
                  <c:v>8.6599999999999996E-2</c:v>
                </c:pt>
                <c:pt idx="82">
                  <c:v>0.20166999999999999</c:v>
                </c:pt>
                <c:pt idx="83">
                  <c:v>7.1059999999999998E-2</c:v>
                </c:pt>
                <c:pt idx="84">
                  <c:v>6.0080000000000001E-2</c:v>
                </c:pt>
                <c:pt idx="85">
                  <c:v>3.3110000000000001E-2</c:v>
                </c:pt>
                <c:pt idx="86">
                  <c:v>0.11623</c:v>
                </c:pt>
                <c:pt idx="87">
                  <c:v>0.21099000000000001</c:v>
                </c:pt>
                <c:pt idx="88">
                  <c:v>0.16878000000000001</c:v>
                </c:pt>
                <c:pt idx="89">
                  <c:v>0.14946999999999999</c:v>
                </c:pt>
                <c:pt idx="90">
                  <c:v>0.10551000000000001</c:v>
                </c:pt>
                <c:pt idx="91">
                  <c:v>0.1022</c:v>
                </c:pt>
                <c:pt idx="92">
                  <c:v>7.4190000000000006E-2</c:v>
                </c:pt>
                <c:pt idx="93">
                  <c:v>0.89024000000000003</c:v>
                </c:pt>
                <c:pt idx="94">
                  <c:v>3.8890000000000001E-2</c:v>
                </c:pt>
                <c:pt idx="95">
                  <c:v>0.34766999999999998</c:v>
                </c:pt>
                <c:pt idx="96">
                  <c:v>0.20565</c:v>
                </c:pt>
                <c:pt idx="97">
                  <c:v>0.19184999999999999</c:v>
                </c:pt>
                <c:pt idx="98">
                  <c:v>0.16238</c:v>
                </c:pt>
                <c:pt idx="99">
                  <c:v>0.18983</c:v>
                </c:pt>
                <c:pt idx="100">
                  <c:v>0.18176</c:v>
                </c:pt>
                <c:pt idx="101">
                  <c:v>9.6439999999999998E-2</c:v>
                </c:pt>
                <c:pt idx="102">
                  <c:v>0.10203</c:v>
                </c:pt>
                <c:pt idx="103">
                  <c:v>8.5389999999999994E-2</c:v>
                </c:pt>
                <c:pt idx="104">
                  <c:v>0.22489999999999999</c:v>
                </c:pt>
                <c:pt idx="105">
                  <c:v>0.11582000000000001</c:v>
                </c:pt>
                <c:pt idx="106">
                  <c:v>0.14699999999999999</c:v>
                </c:pt>
                <c:pt idx="107">
                  <c:v>0.13217000000000001</c:v>
                </c:pt>
                <c:pt idx="108">
                  <c:v>0.15013000000000001</c:v>
                </c:pt>
                <c:pt idx="109">
                  <c:v>0.13628000000000001</c:v>
                </c:pt>
                <c:pt idx="110">
                  <c:v>0.15387000000000001</c:v>
                </c:pt>
                <c:pt idx="111">
                  <c:v>0.11672</c:v>
                </c:pt>
                <c:pt idx="112">
                  <c:v>0.14007</c:v>
                </c:pt>
                <c:pt idx="113">
                  <c:v>8.2180000000000003E-2</c:v>
                </c:pt>
                <c:pt idx="114">
                  <c:v>0.1656</c:v>
                </c:pt>
                <c:pt idx="115">
                  <c:v>0.19184999999999999</c:v>
                </c:pt>
                <c:pt idx="116">
                  <c:v>0.19184999999999999</c:v>
                </c:pt>
                <c:pt idx="117">
                  <c:v>0.16238</c:v>
                </c:pt>
                <c:pt idx="118">
                  <c:v>0.16067000000000001</c:v>
                </c:pt>
                <c:pt idx="119">
                  <c:v>0.15645000000000001</c:v>
                </c:pt>
                <c:pt idx="120">
                  <c:v>0.16750999999999999</c:v>
                </c:pt>
                <c:pt idx="121">
                  <c:v>0.11514000000000001</c:v>
                </c:pt>
                <c:pt idx="122">
                  <c:v>0.15645000000000001</c:v>
                </c:pt>
                <c:pt idx="123">
                  <c:v>0.13972999999999999</c:v>
                </c:pt>
                <c:pt idx="124">
                  <c:v>0.14853</c:v>
                </c:pt>
                <c:pt idx="125">
                  <c:v>6.2300000000000001E-2</c:v>
                </c:pt>
                <c:pt idx="126">
                  <c:v>7.4190000000000006E-2</c:v>
                </c:pt>
                <c:pt idx="127">
                  <c:v>7.9369999999999996E-2</c:v>
                </c:pt>
                <c:pt idx="128">
                  <c:v>0.12938</c:v>
                </c:pt>
                <c:pt idx="129">
                  <c:v>0.11162999999999999</c:v>
                </c:pt>
                <c:pt idx="130">
                  <c:v>6.991E-2</c:v>
                </c:pt>
                <c:pt idx="131">
                  <c:v>7.1809999999999999E-2</c:v>
                </c:pt>
                <c:pt idx="132">
                  <c:v>0.11773</c:v>
                </c:pt>
                <c:pt idx="133">
                  <c:v>0.13603999999999999</c:v>
                </c:pt>
                <c:pt idx="134">
                  <c:v>2.6870000000000002E-2</c:v>
                </c:pt>
                <c:pt idx="135">
                  <c:v>5.2690000000000001E-2</c:v>
                </c:pt>
                <c:pt idx="136">
                  <c:v>6.3509999999999997E-2</c:v>
                </c:pt>
                <c:pt idx="137">
                  <c:v>8.3460000000000006E-2</c:v>
                </c:pt>
                <c:pt idx="138">
                  <c:v>0.45106000000000002</c:v>
                </c:pt>
                <c:pt idx="139">
                  <c:v>5.9420000000000001E-2</c:v>
                </c:pt>
                <c:pt idx="140">
                  <c:v>4.8379999999999999E-2</c:v>
                </c:pt>
                <c:pt idx="141">
                  <c:v>3.5950000000000003E-2</c:v>
                </c:pt>
                <c:pt idx="142">
                  <c:v>0.10465000000000001</c:v>
                </c:pt>
                <c:pt idx="143">
                  <c:v>8.4519999999999998E-2</c:v>
                </c:pt>
                <c:pt idx="144">
                  <c:v>8.9160000000000003E-2</c:v>
                </c:pt>
                <c:pt idx="145">
                  <c:v>2.9559999999999999E-2</c:v>
                </c:pt>
                <c:pt idx="146">
                  <c:v>7.4109999999999995E-2</c:v>
                </c:pt>
                <c:pt idx="147">
                  <c:v>7.9439999999999997E-2</c:v>
                </c:pt>
                <c:pt idx="148">
                  <c:v>6.0449999999999997E-2</c:v>
                </c:pt>
                <c:pt idx="149">
                  <c:v>8.8719999999999993E-2</c:v>
                </c:pt>
                <c:pt idx="150">
                  <c:v>6.9529999999999995E-2</c:v>
                </c:pt>
                <c:pt idx="151">
                  <c:v>6.1719999999999997E-2</c:v>
                </c:pt>
                <c:pt idx="152">
                  <c:v>0.39407999999999999</c:v>
                </c:pt>
                <c:pt idx="153">
                  <c:v>0.30862000000000001</c:v>
                </c:pt>
                <c:pt idx="154">
                  <c:v>6.0560000000000003E-2</c:v>
                </c:pt>
                <c:pt idx="155">
                  <c:v>0.14796000000000001</c:v>
                </c:pt>
                <c:pt idx="156">
                  <c:v>6.6729999999999998E-2</c:v>
                </c:pt>
                <c:pt idx="157">
                  <c:v>4.8500000000000001E-2</c:v>
                </c:pt>
                <c:pt idx="158">
                  <c:v>8.3460000000000006E-2</c:v>
                </c:pt>
                <c:pt idx="159">
                  <c:v>5.9819999999999998E-2</c:v>
                </c:pt>
                <c:pt idx="160">
                  <c:v>5.2159999999999998E-2</c:v>
                </c:pt>
                <c:pt idx="161">
                  <c:v>6.8919999999999995E-2</c:v>
                </c:pt>
                <c:pt idx="162">
                  <c:v>7.0629999999999998E-2</c:v>
                </c:pt>
                <c:pt idx="163">
                  <c:v>4.2729999999999997E-2</c:v>
                </c:pt>
                <c:pt idx="164">
                  <c:v>7.7200000000000005E-2</c:v>
                </c:pt>
                <c:pt idx="165">
                  <c:v>5.1790000000000003E-2</c:v>
                </c:pt>
                <c:pt idx="166">
                  <c:v>7.1010000000000004E-2</c:v>
                </c:pt>
                <c:pt idx="167">
                  <c:v>4.7239999999999997E-2</c:v>
                </c:pt>
                <c:pt idx="168">
                  <c:v>6.0560000000000003E-2</c:v>
                </c:pt>
                <c:pt idx="169">
                  <c:v>4.7759999999999997E-2</c:v>
                </c:pt>
                <c:pt idx="170">
                  <c:v>4.9700000000000001E-2</c:v>
                </c:pt>
                <c:pt idx="171">
                  <c:v>5.1339999999999997E-2</c:v>
                </c:pt>
                <c:pt idx="172">
                  <c:v>4.9869999999999998E-2</c:v>
                </c:pt>
                <c:pt idx="173">
                  <c:v>0.28272000000000003</c:v>
                </c:pt>
                <c:pt idx="174">
                  <c:v>5.586E-2</c:v>
                </c:pt>
                <c:pt idx="175">
                  <c:v>7.5689999999999993E-2</c:v>
                </c:pt>
                <c:pt idx="176">
                  <c:v>5.4379999999999998E-2</c:v>
                </c:pt>
                <c:pt idx="177">
                  <c:v>0.17684</c:v>
                </c:pt>
                <c:pt idx="178">
                  <c:v>9.146E-2</c:v>
                </c:pt>
                <c:pt idx="179">
                  <c:v>2.9309999999999999E-2</c:v>
                </c:pt>
                <c:pt idx="180">
                  <c:v>0.19864999999999999</c:v>
                </c:pt>
                <c:pt idx="181">
                  <c:v>0.20397000000000001</c:v>
                </c:pt>
                <c:pt idx="182">
                  <c:v>0.10939</c:v>
                </c:pt>
                <c:pt idx="183">
                  <c:v>0.15751999999999999</c:v>
                </c:pt>
                <c:pt idx="184">
                  <c:v>0.12195</c:v>
                </c:pt>
                <c:pt idx="185">
                  <c:v>9.1230000000000006E-2</c:v>
                </c:pt>
                <c:pt idx="186">
                  <c:v>0.11644</c:v>
                </c:pt>
                <c:pt idx="187">
                  <c:v>9.9099999999999994E-2</c:v>
                </c:pt>
                <c:pt idx="188">
                  <c:v>0.15751999999999999</c:v>
                </c:pt>
                <c:pt idx="189">
                  <c:v>0.14466000000000001</c:v>
                </c:pt>
                <c:pt idx="190">
                  <c:v>8.8289999999999993E-2</c:v>
                </c:pt>
                <c:pt idx="191">
                  <c:v>6.2429999999999999E-2</c:v>
                </c:pt>
                <c:pt idx="192">
                  <c:v>5.0840000000000003E-2</c:v>
                </c:pt>
                <c:pt idx="193">
                  <c:v>4.6899999999999997E-2</c:v>
                </c:pt>
                <c:pt idx="194">
                  <c:v>4.2909999999999997E-2</c:v>
                </c:pt>
                <c:pt idx="195">
                  <c:v>5.8740000000000001E-2</c:v>
                </c:pt>
                <c:pt idx="196">
                  <c:v>5.117E-2</c:v>
                </c:pt>
                <c:pt idx="197">
                  <c:v>3.9899999999999998E-2</c:v>
                </c:pt>
                <c:pt idx="198">
                  <c:v>0.18992000000000001</c:v>
                </c:pt>
                <c:pt idx="199">
                  <c:v>8.0030000000000004E-2</c:v>
                </c:pt>
                <c:pt idx="200">
                  <c:v>4.7960000000000003E-2</c:v>
                </c:pt>
                <c:pt idx="201">
                  <c:v>0.12112000000000001</c:v>
                </c:pt>
                <c:pt idx="202">
                  <c:v>0.13117000000000001</c:v>
                </c:pt>
                <c:pt idx="203">
                  <c:v>0.10672</c:v>
                </c:pt>
                <c:pt idx="204">
                  <c:v>5.5489999999999998E-2</c:v>
                </c:pt>
                <c:pt idx="205">
                  <c:v>4.9660000000000003E-2</c:v>
                </c:pt>
                <c:pt idx="206">
                  <c:v>8.2879999999999995E-2</c:v>
                </c:pt>
                <c:pt idx="207">
                  <c:v>0.10034999999999999</c:v>
                </c:pt>
                <c:pt idx="208">
                  <c:v>0.1067</c:v>
                </c:pt>
                <c:pt idx="209">
                  <c:v>0.10543</c:v>
                </c:pt>
                <c:pt idx="210">
                  <c:v>7.5689999999999993E-2</c:v>
                </c:pt>
                <c:pt idx="211">
                  <c:v>9.5159999999999995E-2</c:v>
                </c:pt>
                <c:pt idx="212">
                  <c:v>8.0780000000000005E-2</c:v>
                </c:pt>
                <c:pt idx="213">
                  <c:v>6.1769999999999999E-2</c:v>
                </c:pt>
                <c:pt idx="214">
                  <c:v>5.0990000000000001E-2</c:v>
                </c:pt>
                <c:pt idx="215">
                  <c:v>4.6350000000000002E-2</c:v>
                </c:pt>
                <c:pt idx="216">
                  <c:v>6.1429999999999998E-2</c:v>
                </c:pt>
                <c:pt idx="217">
                  <c:v>6.6089999999999996E-2</c:v>
                </c:pt>
                <c:pt idx="218">
                  <c:v>0.14363000000000001</c:v>
                </c:pt>
                <c:pt idx="219">
                  <c:v>5.6980000000000003E-2</c:v>
                </c:pt>
                <c:pt idx="220">
                  <c:v>9.4820000000000002E-2</c:v>
                </c:pt>
                <c:pt idx="221">
                  <c:v>7.3499999999999996E-2</c:v>
                </c:pt>
                <c:pt idx="222">
                  <c:v>5.1450000000000003E-2</c:v>
                </c:pt>
                <c:pt idx="223">
                  <c:v>4.6820000000000001E-2</c:v>
                </c:pt>
                <c:pt idx="224">
                  <c:v>8.9020000000000002E-2</c:v>
                </c:pt>
                <c:pt idx="225">
                  <c:v>5.4010000000000002E-2</c:v>
                </c:pt>
                <c:pt idx="226">
                  <c:v>5.2080000000000001E-2</c:v>
                </c:pt>
                <c:pt idx="227">
                  <c:v>0.39729999999999999</c:v>
                </c:pt>
                <c:pt idx="228">
                  <c:v>0.31606000000000001</c:v>
                </c:pt>
                <c:pt idx="229">
                  <c:v>0.22750999999999999</c:v>
                </c:pt>
                <c:pt idx="230">
                  <c:v>0.18174999999999999</c:v>
                </c:pt>
                <c:pt idx="231">
                  <c:v>4.7379999999999999E-2</c:v>
                </c:pt>
                <c:pt idx="232">
                  <c:v>5.5469999999999998E-2</c:v>
                </c:pt>
                <c:pt idx="233">
                  <c:v>5.0840000000000003E-2</c:v>
                </c:pt>
                <c:pt idx="234">
                  <c:v>6.182E-2</c:v>
                </c:pt>
                <c:pt idx="235">
                  <c:v>0.34126000000000001</c:v>
                </c:pt>
                <c:pt idx="236">
                  <c:v>0.33502999999999999</c:v>
                </c:pt>
                <c:pt idx="237">
                  <c:v>0.10097</c:v>
                </c:pt>
                <c:pt idx="238">
                  <c:v>0.40803</c:v>
                </c:pt>
                <c:pt idx="239">
                  <c:v>0.20330999999999999</c:v>
                </c:pt>
                <c:pt idx="240">
                  <c:v>0.22952</c:v>
                </c:pt>
                <c:pt idx="241">
                  <c:v>0.20330999999999999</c:v>
                </c:pt>
                <c:pt idx="242">
                  <c:v>8.0390000000000003E-2</c:v>
                </c:pt>
                <c:pt idx="243">
                  <c:v>0.12723000000000001</c:v>
                </c:pt>
                <c:pt idx="244">
                  <c:v>0.12478</c:v>
                </c:pt>
                <c:pt idx="245">
                  <c:v>0.11577</c:v>
                </c:pt>
                <c:pt idx="246">
                  <c:v>0.14529</c:v>
                </c:pt>
                <c:pt idx="247">
                  <c:v>0.14871000000000001</c:v>
                </c:pt>
                <c:pt idx="248">
                  <c:v>0.15042</c:v>
                </c:pt>
                <c:pt idx="249">
                  <c:v>0.12127</c:v>
                </c:pt>
                <c:pt idx="250">
                  <c:v>0.12127</c:v>
                </c:pt>
                <c:pt idx="251">
                  <c:v>9.2850000000000002E-2</c:v>
                </c:pt>
                <c:pt idx="252">
                  <c:v>8.1100000000000005E-2</c:v>
                </c:pt>
                <c:pt idx="253">
                  <c:v>0.15387000000000001</c:v>
                </c:pt>
                <c:pt idx="254">
                  <c:v>0.13846</c:v>
                </c:pt>
                <c:pt idx="255">
                  <c:v>0.10165</c:v>
                </c:pt>
                <c:pt idx="256">
                  <c:v>9.2859999999999998E-2</c:v>
                </c:pt>
                <c:pt idx="257">
                  <c:v>8.974E-2</c:v>
                </c:pt>
                <c:pt idx="258">
                  <c:v>6.0670000000000002E-2</c:v>
                </c:pt>
                <c:pt idx="259">
                  <c:v>8.1420000000000006E-2</c:v>
                </c:pt>
                <c:pt idx="260">
                  <c:v>7.8789999999999999E-2</c:v>
                </c:pt>
                <c:pt idx="261">
                  <c:v>7.578E-2</c:v>
                </c:pt>
                <c:pt idx="262">
                  <c:v>3.8629999999999998E-2</c:v>
                </c:pt>
                <c:pt idx="263">
                  <c:v>5.4129999999999998E-2</c:v>
                </c:pt>
                <c:pt idx="264">
                  <c:v>4.922E-2</c:v>
                </c:pt>
                <c:pt idx="265">
                  <c:v>6.2469999999999998E-2</c:v>
                </c:pt>
                <c:pt idx="266">
                  <c:v>5.1409999999999997E-2</c:v>
                </c:pt>
                <c:pt idx="267">
                  <c:v>8.5459999999999994E-2</c:v>
                </c:pt>
                <c:pt idx="268">
                  <c:v>5.1749999999999997E-2</c:v>
                </c:pt>
                <c:pt idx="269">
                  <c:v>4.7480000000000001E-2</c:v>
                </c:pt>
                <c:pt idx="270">
                  <c:v>4.6370000000000001E-2</c:v>
                </c:pt>
                <c:pt idx="271">
                  <c:v>5.0569999999999997E-2</c:v>
                </c:pt>
                <c:pt idx="272">
                  <c:v>0.11257</c:v>
                </c:pt>
                <c:pt idx="273">
                  <c:v>8.7169999999999997E-2</c:v>
                </c:pt>
                <c:pt idx="274">
                  <c:v>0.36518</c:v>
                </c:pt>
                <c:pt idx="275">
                  <c:v>6.2600000000000003E-2</c:v>
                </c:pt>
                <c:pt idx="276">
                  <c:v>5.2749999999999998E-2</c:v>
                </c:pt>
                <c:pt idx="277">
                  <c:v>0.15826999999999999</c:v>
                </c:pt>
                <c:pt idx="278">
                  <c:v>0.12112000000000001</c:v>
                </c:pt>
                <c:pt idx="279">
                  <c:v>3.5150000000000001E-2</c:v>
                </c:pt>
                <c:pt idx="280">
                  <c:v>4.7480000000000001E-2</c:v>
                </c:pt>
                <c:pt idx="281">
                  <c:v>6.1599999999999997E-3</c:v>
                </c:pt>
                <c:pt idx="282">
                  <c:v>0.14187</c:v>
                </c:pt>
                <c:pt idx="283">
                  <c:v>0.12163</c:v>
                </c:pt>
                <c:pt idx="284">
                  <c:v>2.9309999999999999E-2</c:v>
                </c:pt>
                <c:pt idx="285">
                  <c:v>0.19489999999999999</c:v>
                </c:pt>
                <c:pt idx="286">
                  <c:v>8.0399999999999999E-2</c:v>
                </c:pt>
                <c:pt idx="287">
                  <c:v>0.34766999999999998</c:v>
                </c:pt>
                <c:pt idx="288">
                  <c:v>3.338E-2</c:v>
                </c:pt>
                <c:pt idx="289">
                  <c:v>8.6919999999999997E-2</c:v>
                </c:pt>
                <c:pt idx="290">
                  <c:v>6.3759999999999997E-2</c:v>
                </c:pt>
                <c:pt idx="291">
                  <c:v>6.4689999999999998E-2</c:v>
                </c:pt>
                <c:pt idx="292">
                  <c:v>6.5320000000000003E-2</c:v>
                </c:pt>
                <c:pt idx="293">
                  <c:v>4.1730000000000003E-2</c:v>
                </c:pt>
                <c:pt idx="294">
                  <c:v>2.9669999999999998E-2</c:v>
                </c:pt>
                <c:pt idx="295">
                  <c:v>0.23265</c:v>
                </c:pt>
                <c:pt idx="296">
                  <c:v>4.3630000000000002E-2</c:v>
                </c:pt>
                <c:pt idx="297">
                  <c:v>0.18964</c:v>
                </c:pt>
                <c:pt idx="298">
                  <c:v>0.16692000000000001</c:v>
                </c:pt>
                <c:pt idx="299">
                  <c:v>0.16156000000000001</c:v>
                </c:pt>
                <c:pt idx="300">
                  <c:v>0.12139999999999999</c:v>
                </c:pt>
                <c:pt idx="301">
                  <c:v>0.15745999999999999</c:v>
                </c:pt>
                <c:pt idx="302">
                  <c:v>0.16506999999999999</c:v>
                </c:pt>
                <c:pt idx="303">
                  <c:v>0.12895999999999999</c:v>
                </c:pt>
                <c:pt idx="304">
                  <c:v>2.3300000000000001E-2</c:v>
                </c:pt>
                <c:pt idx="305">
                  <c:v>0.16413</c:v>
                </c:pt>
                <c:pt idx="306">
                  <c:v>7.4480000000000005E-2</c:v>
                </c:pt>
                <c:pt idx="307">
                  <c:v>9.733E-2</c:v>
                </c:pt>
                <c:pt idx="308">
                  <c:v>8.5349999999999995E-2</c:v>
                </c:pt>
                <c:pt idx="309">
                  <c:v>7.0230000000000001E-2</c:v>
                </c:pt>
                <c:pt idx="310">
                  <c:v>6.658E-2</c:v>
                </c:pt>
                <c:pt idx="311">
                  <c:v>4.6429999999999999E-2</c:v>
                </c:pt>
                <c:pt idx="312">
                  <c:v>6.164E-2</c:v>
                </c:pt>
                <c:pt idx="313">
                  <c:v>6.4820000000000003E-2</c:v>
                </c:pt>
                <c:pt idx="314">
                  <c:v>6.8099999999999994E-2</c:v>
                </c:pt>
                <c:pt idx="315">
                  <c:v>3.6999999999999998E-2</c:v>
                </c:pt>
                <c:pt idx="316">
                  <c:v>4.3439999999999999E-2</c:v>
                </c:pt>
                <c:pt idx="317">
                  <c:v>5.7829999999999999E-2</c:v>
                </c:pt>
                <c:pt idx="318">
                  <c:v>5.8529999999999999E-2</c:v>
                </c:pt>
                <c:pt idx="319">
                  <c:v>5.5419999999999997E-2</c:v>
                </c:pt>
                <c:pt idx="320">
                  <c:v>4.9660000000000003E-2</c:v>
                </c:pt>
                <c:pt idx="321">
                  <c:v>4.691E-2</c:v>
                </c:pt>
                <c:pt idx="322">
                  <c:v>9.2730000000000007E-2</c:v>
                </c:pt>
                <c:pt idx="323">
                  <c:v>8.3379999999999996E-2</c:v>
                </c:pt>
                <c:pt idx="324">
                  <c:v>4.981E-2</c:v>
                </c:pt>
                <c:pt idx="325">
                  <c:v>6.9239999999999996E-2</c:v>
                </c:pt>
                <c:pt idx="326">
                  <c:v>4.0930000000000001E-2</c:v>
                </c:pt>
                <c:pt idx="327">
                  <c:v>8.9020000000000002E-2</c:v>
                </c:pt>
                <c:pt idx="328">
                  <c:v>5.1749999999999997E-2</c:v>
                </c:pt>
                <c:pt idx="329">
                  <c:v>7.3050000000000004E-2</c:v>
                </c:pt>
                <c:pt idx="330">
                  <c:v>6.2909999999999994E-2</c:v>
                </c:pt>
                <c:pt idx="331">
                  <c:v>0.13732</c:v>
                </c:pt>
                <c:pt idx="332">
                  <c:v>0.10894</c:v>
                </c:pt>
                <c:pt idx="333">
                  <c:v>0.12576000000000001</c:v>
                </c:pt>
                <c:pt idx="334">
                  <c:v>8.3529999999999993E-2</c:v>
                </c:pt>
                <c:pt idx="335">
                  <c:v>7.3270000000000002E-2</c:v>
                </c:pt>
                <c:pt idx="336">
                  <c:v>0.10768999999999999</c:v>
                </c:pt>
                <c:pt idx="337">
                  <c:v>7.0080000000000003E-2</c:v>
                </c:pt>
                <c:pt idx="338">
                  <c:v>4.1730000000000003E-2</c:v>
                </c:pt>
                <c:pt idx="339">
                  <c:v>8.3089999999999997E-2</c:v>
                </c:pt>
                <c:pt idx="340">
                  <c:v>8.8679999999999995E-2</c:v>
                </c:pt>
                <c:pt idx="341">
                  <c:v>5.9040000000000002E-2</c:v>
                </c:pt>
                <c:pt idx="342">
                  <c:v>3.5319999999999997E-2</c:v>
                </c:pt>
                <c:pt idx="343">
                  <c:v>0.31563000000000002</c:v>
                </c:pt>
                <c:pt idx="344">
                  <c:v>1.35E-2</c:v>
                </c:pt>
                <c:pt idx="345">
                  <c:v>5.1499999999999997E-2</c:v>
                </c:pt>
                <c:pt idx="346">
                  <c:v>6.2429999999999999E-2</c:v>
                </c:pt>
                <c:pt idx="347">
                  <c:v>4.5179999999999998E-2</c:v>
                </c:pt>
                <c:pt idx="348">
                  <c:v>0.21099000000000001</c:v>
                </c:pt>
                <c:pt idx="349">
                  <c:v>0.20832000000000001</c:v>
                </c:pt>
                <c:pt idx="350">
                  <c:v>0.15579000000000001</c:v>
                </c:pt>
                <c:pt idx="351">
                  <c:v>0.14696999999999999</c:v>
                </c:pt>
                <c:pt idx="352">
                  <c:v>0.15171000000000001</c:v>
                </c:pt>
                <c:pt idx="353">
                  <c:v>0.16067000000000001</c:v>
                </c:pt>
                <c:pt idx="354">
                  <c:v>0.13761999999999999</c:v>
                </c:pt>
                <c:pt idx="355">
                  <c:v>0.17541999999999999</c:v>
                </c:pt>
                <c:pt idx="356">
                  <c:v>0.1158</c:v>
                </c:pt>
                <c:pt idx="357">
                  <c:v>4.3950000000000003E-2</c:v>
                </c:pt>
                <c:pt idx="358">
                  <c:v>0.81757000000000002</c:v>
                </c:pt>
                <c:pt idx="359">
                  <c:v>0.33107999999999999</c:v>
                </c:pt>
                <c:pt idx="360">
                  <c:v>0.14354</c:v>
                </c:pt>
                <c:pt idx="361">
                  <c:v>3.041E-2</c:v>
                </c:pt>
                <c:pt idx="362">
                  <c:v>0.11476</c:v>
                </c:pt>
                <c:pt idx="363">
                  <c:v>4.7410000000000001E-2</c:v>
                </c:pt>
                <c:pt idx="364">
                  <c:v>5.3240000000000003E-2</c:v>
                </c:pt>
                <c:pt idx="365">
                  <c:v>5.4019999999999999E-2</c:v>
                </c:pt>
                <c:pt idx="366">
                  <c:v>9.9110000000000004E-2</c:v>
                </c:pt>
                <c:pt idx="367">
                  <c:v>7.3980000000000004E-2</c:v>
                </c:pt>
                <c:pt idx="368">
                  <c:v>7.1639999999999995E-2</c:v>
                </c:pt>
                <c:pt idx="369">
                  <c:v>8.8779999999999998E-2</c:v>
                </c:pt>
                <c:pt idx="370">
                  <c:v>5.0569999999999997E-2</c:v>
                </c:pt>
                <c:pt idx="371">
                  <c:v>3.7130000000000003E-2</c:v>
                </c:pt>
                <c:pt idx="372">
                  <c:v>4.4139999999999999E-2</c:v>
                </c:pt>
                <c:pt idx="373">
                  <c:v>6.7890000000000006E-2</c:v>
                </c:pt>
                <c:pt idx="374">
                  <c:v>0.30417</c:v>
                </c:pt>
                <c:pt idx="375">
                  <c:v>0.20448</c:v>
                </c:pt>
                <c:pt idx="376">
                  <c:v>0.16825999999999999</c:v>
                </c:pt>
                <c:pt idx="377">
                  <c:v>8.7929999999999994E-2</c:v>
                </c:pt>
                <c:pt idx="378">
                  <c:v>5.8860000000000003E-2</c:v>
                </c:pt>
                <c:pt idx="379">
                  <c:v>8.5110000000000005E-2</c:v>
                </c:pt>
                <c:pt idx="380">
                  <c:v>0.12484000000000001</c:v>
                </c:pt>
                <c:pt idx="381">
                  <c:v>0.12484000000000001</c:v>
                </c:pt>
                <c:pt idx="382">
                  <c:v>9.2590000000000006E-2</c:v>
                </c:pt>
                <c:pt idx="383">
                  <c:v>9.8519999999999996E-2</c:v>
                </c:pt>
                <c:pt idx="384">
                  <c:v>0.10682999999999999</c:v>
                </c:pt>
                <c:pt idx="385">
                  <c:v>0.10005</c:v>
                </c:pt>
                <c:pt idx="386">
                  <c:v>4.58E-2</c:v>
                </c:pt>
                <c:pt idx="387">
                  <c:v>4.6629999999999998E-2</c:v>
                </c:pt>
                <c:pt idx="388">
                  <c:v>0.10954</c:v>
                </c:pt>
                <c:pt idx="389">
                  <c:v>0.14215</c:v>
                </c:pt>
                <c:pt idx="390">
                  <c:v>0.1658</c:v>
                </c:pt>
                <c:pt idx="391">
                  <c:v>8.6080000000000004E-2</c:v>
                </c:pt>
                <c:pt idx="392">
                  <c:v>0.19184999999999999</c:v>
                </c:pt>
                <c:pt idx="393">
                  <c:v>4.1790000000000001E-2</c:v>
                </c:pt>
                <c:pt idx="394">
                  <c:v>0.18801999999999999</c:v>
                </c:pt>
                <c:pt idx="395">
                  <c:v>0.32238</c:v>
                </c:pt>
                <c:pt idx="396">
                  <c:v>0.15765000000000001</c:v>
                </c:pt>
                <c:pt idx="397">
                  <c:v>0.24767</c:v>
                </c:pt>
                <c:pt idx="398">
                  <c:v>7.7609999999999998E-2</c:v>
                </c:pt>
                <c:pt idx="399">
                  <c:v>2.5780000000000001E-2</c:v>
                </c:pt>
                <c:pt idx="400">
                  <c:v>4.122E-2</c:v>
                </c:pt>
                <c:pt idx="401">
                  <c:v>0.29593000000000003</c:v>
                </c:pt>
                <c:pt idx="402">
                  <c:v>4.5249999999999999E-2</c:v>
                </c:pt>
                <c:pt idx="403">
                  <c:v>6.2509999999999996E-2</c:v>
                </c:pt>
                <c:pt idx="404">
                  <c:v>0.10097</c:v>
                </c:pt>
                <c:pt idx="405">
                  <c:v>9.3890000000000001E-2</c:v>
                </c:pt>
                <c:pt idx="406">
                  <c:v>0.11371000000000001</c:v>
                </c:pt>
                <c:pt idx="407">
                  <c:v>6.8430000000000005E-2</c:v>
                </c:pt>
                <c:pt idx="408">
                  <c:v>0.20715</c:v>
                </c:pt>
                <c:pt idx="409">
                  <c:v>0.17877999999999999</c:v>
                </c:pt>
                <c:pt idx="410">
                  <c:v>0.14187</c:v>
                </c:pt>
                <c:pt idx="411">
                  <c:v>0.10901</c:v>
                </c:pt>
                <c:pt idx="412">
                  <c:v>0.13592000000000001</c:v>
                </c:pt>
                <c:pt idx="413">
                  <c:v>0.14862</c:v>
                </c:pt>
                <c:pt idx="414">
                  <c:v>0.12296</c:v>
                </c:pt>
                <c:pt idx="415">
                  <c:v>0.10561</c:v>
                </c:pt>
                <c:pt idx="416">
                  <c:v>3.6929999999999998E-2</c:v>
                </c:pt>
                <c:pt idx="417">
                  <c:v>0.17877999999999999</c:v>
                </c:pt>
                <c:pt idx="418">
                  <c:v>8.5599999999999996E-2</c:v>
                </c:pt>
                <c:pt idx="419">
                  <c:v>0.10543</c:v>
                </c:pt>
                <c:pt idx="420">
                  <c:v>0.10208</c:v>
                </c:pt>
                <c:pt idx="421">
                  <c:v>6.3210000000000002E-2</c:v>
                </c:pt>
                <c:pt idx="422">
                  <c:v>0.13084000000000001</c:v>
                </c:pt>
                <c:pt idx="423">
                  <c:v>0.38577</c:v>
                </c:pt>
                <c:pt idx="424">
                  <c:v>0.21432000000000001</c:v>
                </c:pt>
                <c:pt idx="425">
                  <c:v>0.18983</c:v>
                </c:pt>
                <c:pt idx="426">
                  <c:v>0.13056999999999999</c:v>
                </c:pt>
                <c:pt idx="427">
                  <c:v>0.10203</c:v>
                </c:pt>
                <c:pt idx="428">
                  <c:v>4.9160000000000002E-2</c:v>
                </c:pt>
                <c:pt idx="429">
                  <c:v>4.58E-2</c:v>
                </c:pt>
                <c:pt idx="430">
                  <c:v>2.547E-2</c:v>
                </c:pt>
                <c:pt idx="431">
                  <c:v>5.2159999999999998E-2</c:v>
                </c:pt>
                <c:pt idx="432">
                  <c:v>7.7630000000000005E-2</c:v>
                </c:pt>
                <c:pt idx="433">
                  <c:v>4.0930000000000001E-2</c:v>
                </c:pt>
                <c:pt idx="434">
                  <c:v>0.13952999999999999</c:v>
                </c:pt>
                <c:pt idx="435">
                  <c:v>0.35807</c:v>
                </c:pt>
                <c:pt idx="436">
                  <c:v>0.15243000000000001</c:v>
                </c:pt>
                <c:pt idx="437">
                  <c:v>0.24837999999999999</c:v>
                </c:pt>
                <c:pt idx="438">
                  <c:v>0.10682999999999999</c:v>
                </c:pt>
                <c:pt idx="439">
                  <c:v>0.13922000000000001</c:v>
                </c:pt>
                <c:pt idx="440">
                  <c:v>9.1569999999999999E-2</c:v>
                </c:pt>
                <c:pt idx="441">
                  <c:v>7.0110000000000006E-2</c:v>
                </c:pt>
                <c:pt idx="442">
                  <c:v>9.7030000000000005E-2</c:v>
                </c:pt>
                <c:pt idx="443">
                  <c:v>0.18176</c:v>
                </c:pt>
                <c:pt idx="444">
                  <c:v>0.10693</c:v>
                </c:pt>
                <c:pt idx="445">
                  <c:v>4.0140000000000002E-2</c:v>
                </c:pt>
                <c:pt idx="446">
                  <c:v>6.4560000000000006E-2</c:v>
                </c:pt>
                <c:pt idx="447">
                  <c:v>6.6619999999999999E-2</c:v>
                </c:pt>
                <c:pt idx="448">
                  <c:v>5.0799999999999998E-2</c:v>
                </c:pt>
                <c:pt idx="449">
                  <c:v>3.9989999999999998E-2</c:v>
                </c:pt>
                <c:pt idx="450">
                  <c:v>0.16136</c:v>
                </c:pt>
                <c:pt idx="451">
                  <c:v>0.12449</c:v>
                </c:pt>
                <c:pt idx="452">
                  <c:v>0.10165</c:v>
                </c:pt>
                <c:pt idx="453">
                  <c:v>5.1700000000000003E-2</c:v>
                </c:pt>
                <c:pt idx="454">
                  <c:v>9.4939999999999997E-2</c:v>
                </c:pt>
                <c:pt idx="455">
                  <c:v>5.2080000000000001E-2</c:v>
                </c:pt>
                <c:pt idx="456">
                  <c:v>0.13353999999999999</c:v>
                </c:pt>
                <c:pt idx="457">
                  <c:v>0.11723</c:v>
                </c:pt>
                <c:pt idx="458">
                  <c:v>7.4190000000000006E-2</c:v>
                </c:pt>
                <c:pt idx="459">
                  <c:v>8.584E-2</c:v>
                </c:pt>
                <c:pt idx="460">
                  <c:v>7.3450000000000001E-2</c:v>
                </c:pt>
                <c:pt idx="461">
                  <c:v>0.13775000000000001</c:v>
                </c:pt>
                <c:pt idx="462">
                  <c:v>7.7960000000000002E-2</c:v>
                </c:pt>
                <c:pt idx="463">
                  <c:v>0.19791</c:v>
                </c:pt>
                <c:pt idx="464">
                  <c:v>0.13086999999999999</c:v>
                </c:pt>
                <c:pt idx="465">
                  <c:v>0.14796000000000001</c:v>
                </c:pt>
                <c:pt idx="466">
                  <c:v>0.16692000000000001</c:v>
                </c:pt>
                <c:pt idx="467">
                  <c:v>0.24110999999999999</c:v>
                </c:pt>
                <c:pt idx="468">
                  <c:v>5.0990000000000001E-2</c:v>
                </c:pt>
                <c:pt idx="469">
                  <c:v>0.10005</c:v>
                </c:pt>
                <c:pt idx="470">
                  <c:v>3.2820000000000002E-2</c:v>
                </c:pt>
                <c:pt idx="471">
                  <c:v>4.9480000000000003E-2</c:v>
                </c:pt>
                <c:pt idx="472">
                  <c:v>6.5100000000000005E-2</c:v>
                </c:pt>
                <c:pt idx="473">
                  <c:v>7.4190000000000006E-2</c:v>
                </c:pt>
                <c:pt idx="474">
                  <c:v>5.0840000000000003E-2</c:v>
                </c:pt>
                <c:pt idx="475">
                  <c:v>0.1072</c:v>
                </c:pt>
                <c:pt idx="476">
                  <c:v>9.4820000000000002E-2</c:v>
                </c:pt>
                <c:pt idx="477">
                  <c:v>8.3089999999999997E-2</c:v>
                </c:pt>
                <c:pt idx="478">
                  <c:v>0.13117000000000001</c:v>
                </c:pt>
                <c:pt idx="479">
                  <c:v>7.485E-2</c:v>
                </c:pt>
                <c:pt idx="480">
                  <c:v>8.1320000000000003E-2</c:v>
                </c:pt>
                <c:pt idx="481">
                  <c:v>5.91E-2</c:v>
                </c:pt>
                <c:pt idx="482">
                  <c:v>5.4629999999999998E-2</c:v>
                </c:pt>
                <c:pt idx="483">
                  <c:v>6.5290000000000001E-2</c:v>
                </c:pt>
                <c:pt idx="484">
                  <c:v>6.0670000000000002E-2</c:v>
                </c:pt>
                <c:pt idx="485">
                  <c:v>5.2560000000000003E-2</c:v>
                </c:pt>
                <c:pt idx="486">
                  <c:v>6.4449999999999993E-2</c:v>
                </c:pt>
                <c:pt idx="487">
                  <c:v>2.9919999999999999E-2</c:v>
                </c:pt>
                <c:pt idx="488">
                  <c:v>5.0999999999999997E-2</c:v>
                </c:pt>
                <c:pt idx="489">
                  <c:v>6.4619999999999997E-2</c:v>
                </c:pt>
                <c:pt idx="490">
                  <c:v>4.02E-2</c:v>
                </c:pt>
                <c:pt idx="491">
                  <c:v>6.4360000000000001E-2</c:v>
                </c:pt>
                <c:pt idx="492">
                  <c:v>4.4979999999999999E-2</c:v>
                </c:pt>
                <c:pt idx="493">
                  <c:v>4.9059999999999999E-2</c:v>
                </c:pt>
                <c:pt idx="494">
                  <c:v>7.0110000000000006E-2</c:v>
                </c:pt>
                <c:pt idx="495">
                  <c:v>0.18992000000000001</c:v>
                </c:pt>
                <c:pt idx="496">
                  <c:v>5.8869999999999999E-2</c:v>
                </c:pt>
                <c:pt idx="497">
                  <c:v>6.8669999999999995E-2</c:v>
                </c:pt>
                <c:pt idx="498">
                  <c:v>5.2420000000000001E-2</c:v>
                </c:pt>
                <c:pt idx="499">
                  <c:v>4.4010000000000001E-2</c:v>
                </c:pt>
                <c:pt idx="500">
                  <c:v>4.5940000000000002E-2</c:v>
                </c:pt>
                <c:pt idx="501">
                  <c:v>0.10005</c:v>
                </c:pt>
                <c:pt idx="502">
                  <c:v>0.20565</c:v>
                </c:pt>
                <c:pt idx="503">
                  <c:v>0.2374</c:v>
                </c:pt>
                <c:pt idx="504">
                  <c:v>2.5170000000000001E-2</c:v>
                </c:pt>
                <c:pt idx="505">
                  <c:v>0.56381999999999999</c:v>
                </c:pt>
                <c:pt idx="506">
                  <c:v>5.7529999999999998E-2</c:v>
                </c:pt>
                <c:pt idx="507">
                  <c:v>4.0300000000000002E-2</c:v>
                </c:pt>
                <c:pt idx="508">
                  <c:v>5.876E-2</c:v>
                </c:pt>
                <c:pt idx="509">
                  <c:v>4.7E-2</c:v>
                </c:pt>
                <c:pt idx="510">
                  <c:v>3.8359999999999998E-2</c:v>
                </c:pt>
                <c:pt idx="511">
                  <c:v>6.037E-2</c:v>
                </c:pt>
                <c:pt idx="512">
                  <c:v>4.3040000000000002E-2</c:v>
                </c:pt>
                <c:pt idx="513">
                  <c:v>6.3210000000000002E-2</c:v>
                </c:pt>
                <c:pt idx="514">
                  <c:v>8.1939999999999999E-2</c:v>
                </c:pt>
                <c:pt idx="515">
                  <c:v>0.18482999999999999</c:v>
                </c:pt>
                <c:pt idx="516">
                  <c:v>7.3980000000000004E-2</c:v>
                </c:pt>
                <c:pt idx="517">
                  <c:v>0.12112000000000001</c:v>
                </c:pt>
                <c:pt idx="518">
                  <c:v>5.5419999999999997E-2</c:v>
                </c:pt>
                <c:pt idx="519">
                  <c:v>5.0270000000000002E-2</c:v>
                </c:pt>
                <c:pt idx="520">
                  <c:v>7.4069999999999997E-2</c:v>
                </c:pt>
                <c:pt idx="521">
                  <c:v>7.1010000000000004E-2</c:v>
                </c:pt>
                <c:pt idx="522">
                  <c:v>5.8529999999999999E-2</c:v>
                </c:pt>
                <c:pt idx="523">
                  <c:v>5.6840000000000002E-2</c:v>
                </c:pt>
                <c:pt idx="524">
                  <c:v>0.26162000000000002</c:v>
                </c:pt>
                <c:pt idx="525">
                  <c:v>9.146E-2</c:v>
                </c:pt>
                <c:pt idx="526">
                  <c:v>0.25163999999999997</c:v>
                </c:pt>
                <c:pt idx="527">
                  <c:v>0.17144999999999999</c:v>
                </c:pt>
                <c:pt idx="528">
                  <c:v>0.14291999999999999</c:v>
                </c:pt>
                <c:pt idx="529">
                  <c:v>0.14291999999999999</c:v>
                </c:pt>
                <c:pt idx="530">
                  <c:v>9.2319999999999999E-2</c:v>
                </c:pt>
                <c:pt idx="531">
                  <c:v>0.14346999999999999</c:v>
                </c:pt>
                <c:pt idx="532">
                  <c:v>0.16553999999999999</c:v>
                </c:pt>
                <c:pt idx="533">
                  <c:v>0.20832000000000001</c:v>
                </c:pt>
                <c:pt idx="534">
                  <c:v>0.13674</c:v>
                </c:pt>
                <c:pt idx="535">
                  <c:v>0.17437</c:v>
                </c:pt>
                <c:pt idx="536">
                  <c:v>9.8110000000000003E-2</c:v>
                </c:pt>
                <c:pt idx="537">
                  <c:v>0.16320999999999999</c:v>
                </c:pt>
                <c:pt idx="538">
                  <c:v>0.16136</c:v>
                </c:pt>
                <c:pt idx="539">
                  <c:v>0.12895999999999999</c:v>
                </c:pt>
                <c:pt idx="540">
                  <c:v>0.14223</c:v>
                </c:pt>
                <c:pt idx="541">
                  <c:v>7.7609999999999998E-2</c:v>
                </c:pt>
                <c:pt idx="542">
                  <c:v>0.13489999999999999</c:v>
                </c:pt>
                <c:pt idx="543">
                  <c:v>0.14068</c:v>
                </c:pt>
                <c:pt idx="544">
                  <c:v>0.12345</c:v>
                </c:pt>
                <c:pt idx="545">
                  <c:v>0.13338</c:v>
                </c:pt>
                <c:pt idx="546">
                  <c:v>0.11476</c:v>
                </c:pt>
                <c:pt idx="547">
                  <c:v>0.11476</c:v>
                </c:pt>
                <c:pt idx="548">
                  <c:v>0.10746</c:v>
                </c:pt>
                <c:pt idx="549">
                  <c:v>0.10165</c:v>
                </c:pt>
                <c:pt idx="550">
                  <c:v>9.5930000000000001E-2</c:v>
                </c:pt>
                <c:pt idx="551">
                  <c:v>0.15973000000000001</c:v>
                </c:pt>
                <c:pt idx="552">
                  <c:v>0.10165</c:v>
                </c:pt>
                <c:pt idx="553">
                  <c:v>6.2379999999999998E-2</c:v>
                </c:pt>
                <c:pt idx="554">
                  <c:v>0.12703</c:v>
                </c:pt>
                <c:pt idx="555">
                  <c:v>0.10202</c:v>
                </c:pt>
                <c:pt idx="556">
                  <c:v>8.3500000000000005E-2</c:v>
                </c:pt>
                <c:pt idx="557">
                  <c:v>7.5450000000000003E-2</c:v>
                </c:pt>
                <c:pt idx="558">
                  <c:v>7.0629999999999998E-2</c:v>
                </c:pt>
                <c:pt idx="559">
                  <c:v>5.1999999999999998E-2</c:v>
                </c:pt>
                <c:pt idx="560">
                  <c:v>0.70940999999999999</c:v>
                </c:pt>
                <c:pt idx="561">
                  <c:v>0.17066999999999999</c:v>
                </c:pt>
                <c:pt idx="562">
                  <c:v>0.16878000000000001</c:v>
                </c:pt>
                <c:pt idx="563">
                  <c:v>3.279E-2</c:v>
                </c:pt>
                <c:pt idx="564">
                  <c:v>9.9739999999999995E-2</c:v>
                </c:pt>
                <c:pt idx="565">
                  <c:v>4.3189999999999999E-2</c:v>
                </c:pt>
                <c:pt idx="566">
                  <c:v>4.5429999999999998E-2</c:v>
                </c:pt>
                <c:pt idx="567">
                  <c:v>5.5890000000000002E-2</c:v>
                </c:pt>
                <c:pt idx="568">
                  <c:v>2.0969999999999999E-2</c:v>
                </c:pt>
                <c:pt idx="569">
                  <c:v>4.1020000000000001E-2</c:v>
                </c:pt>
                <c:pt idx="570">
                  <c:v>7.1220000000000006E-2</c:v>
                </c:pt>
                <c:pt idx="571">
                  <c:v>5.2679999999999998E-2</c:v>
                </c:pt>
                <c:pt idx="572">
                  <c:v>6.2379999999999998E-2</c:v>
                </c:pt>
                <c:pt idx="573">
                  <c:v>6.2600000000000003E-2</c:v>
                </c:pt>
                <c:pt idx="574">
                  <c:v>8.7819999999999995E-2</c:v>
                </c:pt>
                <c:pt idx="575">
                  <c:v>0.14529</c:v>
                </c:pt>
                <c:pt idx="576">
                  <c:v>0.12456</c:v>
                </c:pt>
                <c:pt idx="577">
                  <c:v>0.10327</c:v>
                </c:pt>
                <c:pt idx="578">
                  <c:v>8.3169999999999994E-2</c:v>
                </c:pt>
                <c:pt idx="579">
                  <c:v>9.3890000000000001E-2</c:v>
                </c:pt>
                <c:pt idx="580">
                  <c:v>8.0229999999999996E-2</c:v>
                </c:pt>
                <c:pt idx="581">
                  <c:v>9.4259999999999997E-2</c:v>
                </c:pt>
                <c:pt idx="582">
                  <c:v>7.7249999999999999E-2</c:v>
                </c:pt>
                <c:pt idx="583">
                  <c:v>9.8540000000000003E-2</c:v>
                </c:pt>
                <c:pt idx="584">
                  <c:v>9.3149999999999997E-2</c:v>
                </c:pt>
                <c:pt idx="585">
                  <c:v>6.744E-2</c:v>
                </c:pt>
                <c:pt idx="586">
                  <c:v>6.8769999999999998E-2</c:v>
                </c:pt>
                <c:pt idx="587">
                  <c:v>0.13933999999999999</c:v>
                </c:pt>
                <c:pt idx="588">
                  <c:v>9.1160000000000005E-2</c:v>
                </c:pt>
                <c:pt idx="589">
                  <c:v>7.8490000000000004E-2</c:v>
                </c:pt>
                <c:pt idx="590">
                  <c:v>8.8080000000000006E-2</c:v>
                </c:pt>
                <c:pt idx="591">
                  <c:v>4.1070000000000002E-2</c:v>
                </c:pt>
                <c:pt idx="592">
                  <c:v>5.6750000000000002E-2</c:v>
                </c:pt>
                <c:pt idx="593">
                  <c:v>0.11162999999999999</c:v>
                </c:pt>
                <c:pt idx="594">
                  <c:v>0.14654</c:v>
                </c:pt>
                <c:pt idx="595">
                  <c:v>0.23674000000000001</c:v>
                </c:pt>
                <c:pt idx="596">
                  <c:v>0.11723</c:v>
                </c:pt>
                <c:pt idx="597">
                  <c:v>0.16692000000000001</c:v>
                </c:pt>
                <c:pt idx="598">
                  <c:v>0.23082</c:v>
                </c:pt>
                <c:pt idx="599">
                  <c:v>0.18361</c:v>
                </c:pt>
                <c:pt idx="600">
                  <c:v>0.12784000000000001</c:v>
                </c:pt>
                <c:pt idx="601">
                  <c:v>0.32702999999999999</c:v>
                </c:pt>
                <c:pt idx="602">
                  <c:v>0.27037</c:v>
                </c:pt>
                <c:pt idx="603">
                  <c:v>0.14837</c:v>
                </c:pt>
                <c:pt idx="604">
                  <c:v>0.17165</c:v>
                </c:pt>
                <c:pt idx="605">
                  <c:v>9.4939999999999997E-2</c:v>
                </c:pt>
                <c:pt idx="606">
                  <c:v>8.5019999999999998E-2</c:v>
                </c:pt>
                <c:pt idx="607">
                  <c:v>9.3890000000000001E-2</c:v>
                </c:pt>
                <c:pt idx="608">
                  <c:v>0.12581999999999999</c:v>
                </c:pt>
                <c:pt idx="609">
                  <c:v>0.13667000000000001</c:v>
                </c:pt>
                <c:pt idx="610">
                  <c:v>0.24689</c:v>
                </c:pt>
                <c:pt idx="611">
                  <c:v>0.34766999999999998</c:v>
                </c:pt>
                <c:pt idx="612">
                  <c:v>0.25875999999999999</c:v>
                </c:pt>
                <c:pt idx="613">
                  <c:v>5.6890000000000003E-2</c:v>
                </c:pt>
                <c:pt idx="614">
                  <c:v>0.10797</c:v>
                </c:pt>
                <c:pt idx="615">
                  <c:v>0.12325999999999999</c:v>
                </c:pt>
                <c:pt idx="616">
                  <c:v>0.20305999999999999</c:v>
                </c:pt>
                <c:pt idx="617">
                  <c:v>0.14380999999999999</c:v>
                </c:pt>
                <c:pt idx="618">
                  <c:v>0.13338</c:v>
                </c:pt>
                <c:pt idx="619">
                  <c:v>0.12117</c:v>
                </c:pt>
                <c:pt idx="620">
                  <c:v>0.18490000000000001</c:v>
                </c:pt>
                <c:pt idx="621">
                  <c:v>0.1072</c:v>
                </c:pt>
                <c:pt idx="622">
                  <c:v>0.1434</c:v>
                </c:pt>
                <c:pt idx="623">
                  <c:v>9.9739999999999995E-2</c:v>
                </c:pt>
                <c:pt idx="624">
                  <c:v>0.20030999999999999</c:v>
                </c:pt>
                <c:pt idx="625">
                  <c:v>0.11379</c:v>
                </c:pt>
                <c:pt idx="626">
                  <c:v>0.18176</c:v>
                </c:pt>
                <c:pt idx="627">
                  <c:v>0.11892999999999999</c:v>
                </c:pt>
                <c:pt idx="628">
                  <c:v>0.11183</c:v>
                </c:pt>
                <c:pt idx="629">
                  <c:v>0.13338</c:v>
                </c:pt>
                <c:pt idx="630">
                  <c:v>0.14380999999999999</c:v>
                </c:pt>
                <c:pt idx="631">
                  <c:v>0.12463</c:v>
                </c:pt>
                <c:pt idx="632">
                  <c:v>0.18490000000000001</c:v>
                </c:pt>
                <c:pt idx="633">
                  <c:v>9.9739999999999995E-2</c:v>
                </c:pt>
                <c:pt idx="634">
                  <c:v>0.14507999999999999</c:v>
                </c:pt>
                <c:pt idx="635">
                  <c:v>7.7499999999999999E-2</c:v>
                </c:pt>
                <c:pt idx="636">
                  <c:v>0.10783</c:v>
                </c:pt>
                <c:pt idx="637">
                  <c:v>6.9639999999999994E-2</c:v>
                </c:pt>
                <c:pt idx="638">
                  <c:v>0.14215</c:v>
                </c:pt>
                <c:pt idx="639">
                  <c:v>0.11895</c:v>
                </c:pt>
                <c:pt idx="640">
                  <c:v>0.22813</c:v>
                </c:pt>
                <c:pt idx="641">
                  <c:v>4.6219999999999997E-2</c:v>
                </c:pt>
                <c:pt idx="642">
                  <c:v>5.518E-2</c:v>
                </c:pt>
                <c:pt idx="643">
                  <c:v>4.7E-2</c:v>
                </c:pt>
                <c:pt idx="644">
                  <c:v>4.786E-2</c:v>
                </c:pt>
                <c:pt idx="645">
                  <c:v>4.0189999999999997E-2</c:v>
                </c:pt>
                <c:pt idx="646">
                  <c:v>0.10561</c:v>
                </c:pt>
                <c:pt idx="647">
                  <c:v>0.13922000000000001</c:v>
                </c:pt>
                <c:pt idx="648">
                  <c:v>0.26113999999999998</c:v>
                </c:pt>
                <c:pt idx="649">
                  <c:v>0.10433000000000001</c:v>
                </c:pt>
                <c:pt idx="650">
                  <c:v>0.16350999999999999</c:v>
                </c:pt>
                <c:pt idx="651">
                  <c:v>0.17149</c:v>
                </c:pt>
                <c:pt idx="652">
                  <c:v>5.3530000000000001E-2</c:v>
                </c:pt>
                <c:pt idx="653">
                  <c:v>0.14171</c:v>
                </c:pt>
                <c:pt idx="654">
                  <c:v>8.5790000000000005E-2</c:v>
                </c:pt>
                <c:pt idx="655">
                  <c:v>9.0240000000000001E-2</c:v>
                </c:pt>
                <c:pt idx="656">
                  <c:v>6.3890000000000002E-2</c:v>
                </c:pt>
                <c:pt idx="657">
                  <c:v>6.5939999999999999E-2</c:v>
                </c:pt>
                <c:pt idx="658">
                  <c:v>0.17657999999999999</c:v>
                </c:pt>
                <c:pt idx="659">
                  <c:v>0.12345</c:v>
                </c:pt>
                <c:pt idx="660">
                  <c:v>0.10791000000000001</c:v>
                </c:pt>
                <c:pt idx="661">
                  <c:v>0.11476</c:v>
                </c:pt>
                <c:pt idx="662">
                  <c:v>3.6790000000000003E-2</c:v>
                </c:pt>
                <c:pt idx="663">
                  <c:v>5.876E-2</c:v>
                </c:pt>
                <c:pt idx="664">
                  <c:v>5.7529999999999998E-2</c:v>
                </c:pt>
                <c:pt idx="665">
                  <c:v>5.6570000000000002E-2</c:v>
                </c:pt>
                <c:pt idx="666">
                  <c:v>6.3829999999999998E-2</c:v>
                </c:pt>
                <c:pt idx="667">
                  <c:v>4.0509999999999997E-2</c:v>
                </c:pt>
                <c:pt idx="668">
                  <c:v>3.3360000000000001E-2</c:v>
                </c:pt>
                <c:pt idx="669">
                  <c:v>4.3459999999999999E-2</c:v>
                </c:pt>
                <c:pt idx="670">
                  <c:v>1.9915099999999999</c:v>
                </c:pt>
                <c:pt idx="671">
                  <c:v>0.12673000000000001</c:v>
                </c:pt>
                <c:pt idx="672">
                  <c:v>0.18992000000000001</c:v>
                </c:pt>
                <c:pt idx="673">
                  <c:v>0.14499999999999999</c:v>
                </c:pt>
                <c:pt idx="674">
                  <c:v>5.7200000000000001E-2</c:v>
                </c:pt>
                <c:pt idx="675">
                  <c:v>6.343E-2</c:v>
                </c:pt>
                <c:pt idx="676">
                  <c:v>3.9129999999999998E-2</c:v>
                </c:pt>
                <c:pt idx="677">
                  <c:v>9.6540000000000001E-2</c:v>
                </c:pt>
                <c:pt idx="678">
                  <c:v>8.4500000000000006E-2</c:v>
                </c:pt>
                <c:pt idx="679">
                  <c:v>8.4500000000000006E-2</c:v>
                </c:pt>
                <c:pt idx="680">
                  <c:v>8.3169999999999994E-2</c:v>
                </c:pt>
                <c:pt idx="681">
                  <c:v>7.0940000000000003E-2</c:v>
                </c:pt>
                <c:pt idx="682">
                  <c:v>6.225E-2</c:v>
                </c:pt>
                <c:pt idx="683">
                  <c:v>2.997E-2</c:v>
                </c:pt>
                <c:pt idx="684">
                  <c:v>7.0069999999999993E-2</c:v>
                </c:pt>
                <c:pt idx="685">
                  <c:v>5.8299999999999998E-2</c:v>
                </c:pt>
                <c:pt idx="686">
                  <c:v>0.21307000000000001</c:v>
                </c:pt>
                <c:pt idx="687">
                  <c:v>0.11947000000000001</c:v>
                </c:pt>
                <c:pt idx="688">
                  <c:v>6.5119999999999997E-2</c:v>
                </c:pt>
                <c:pt idx="689">
                  <c:v>5.373E-2</c:v>
                </c:pt>
                <c:pt idx="690">
                  <c:v>4.3119999999999999E-2</c:v>
                </c:pt>
                <c:pt idx="691">
                  <c:v>6.0139999999999999E-2</c:v>
                </c:pt>
                <c:pt idx="692">
                  <c:v>4.3459999999999999E-2</c:v>
                </c:pt>
                <c:pt idx="693">
                  <c:v>4.9090000000000002E-2</c:v>
                </c:pt>
                <c:pt idx="694">
                  <c:v>0.20771999999999999</c:v>
                </c:pt>
                <c:pt idx="695">
                  <c:v>0.55550999999999995</c:v>
                </c:pt>
                <c:pt idx="696">
                  <c:v>0.28488000000000002</c:v>
                </c:pt>
                <c:pt idx="697">
                  <c:v>0.27251999999999998</c:v>
                </c:pt>
                <c:pt idx="698">
                  <c:v>0.14136000000000001</c:v>
                </c:pt>
                <c:pt idx="699">
                  <c:v>0.18482999999999999</c:v>
                </c:pt>
                <c:pt idx="700">
                  <c:v>3.4770000000000002E-2</c:v>
                </c:pt>
                <c:pt idx="701">
                  <c:v>0.20865</c:v>
                </c:pt>
                <c:pt idx="702">
                  <c:v>0.15892000000000001</c:v>
                </c:pt>
                <c:pt idx="703">
                  <c:v>8.8950000000000001E-2</c:v>
                </c:pt>
                <c:pt idx="704">
                  <c:v>5.0840000000000003E-2</c:v>
                </c:pt>
                <c:pt idx="705">
                  <c:v>6.8419999999999995E-2</c:v>
                </c:pt>
                <c:pt idx="706">
                  <c:v>2.513E-2</c:v>
                </c:pt>
                <c:pt idx="707">
                  <c:v>0.21432000000000001</c:v>
                </c:pt>
                <c:pt idx="708">
                  <c:v>0.11178</c:v>
                </c:pt>
                <c:pt idx="709">
                  <c:v>3.9379999999999998E-2</c:v>
                </c:pt>
                <c:pt idx="710">
                  <c:v>3.0339999999999999E-2</c:v>
                </c:pt>
                <c:pt idx="711">
                  <c:v>6.2869999999999995E-2</c:v>
                </c:pt>
                <c:pt idx="712">
                  <c:v>0.12018</c:v>
                </c:pt>
                <c:pt idx="713">
                  <c:v>0.14871000000000001</c:v>
                </c:pt>
                <c:pt idx="714">
                  <c:v>0.12895999999999999</c:v>
                </c:pt>
                <c:pt idx="715">
                  <c:v>0.11276</c:v>
                </c:pt>
                <c:pt idx="716">
                  <c:v>0.1012</c:v>
                </c:pt>
                <c:pt idx="717">
                  <c:v>8.9819999999999997E-2</c:v>
                </c:pt>
                <c:pt idx="718">
                  <c:v>0.1085</c:v>
                </c:pt>
                <c:pt idx="719">
                  <c:v>0.10398</c:v>
                </c:pt>
                <c:pt idx="720">
                  <c:v>9.3969999999999998E-2</c:v>
                </c:pt>
                <c:pt idx="721">
                  <c:v>0.11477999999999999</c:v>
                </c:pt>
                <c:pt idx="722">
                  <c:v>7.5009999999999993E-2</c:v>
                </c:pt>
                <c:pt idx="723">
                  <c:v>0.26549</c:v>
                </c:pt>
                <c:pt idx="724">
                  <c:v>7.3445200000000002</c:v>
                </c:pt>
                <c:pt idx="725">
                  <c:v>0.15645000000000001</c:v>
                </c:pt>
                <c:pt idx="726">
                  <c:v>0.11633</c:v>
                </c:pt>
                <c:pt idx="727">
                  <c:v>0.12463</c:v>
                </c:pt>
                <c:pt idx="728">
                  <c:v>0.16005</c:v>
                </c:pt>
                <c:pt idx="729">
                  <c:v>0.13117000000000001</c:v>
                </c:pt>
                <c:pt idx="730">
                  <c:v>8.3119999999999999E-2</c:v>
                </c:pt>
                <c:pt idx="731">
                  <c:v>9.5250000000000001E-2</c:v>
                </c:pt>
                <c:pt idx="732">
                  <c:v>5.1929999999999997E-2</c:v>
                </c:pt>
                <c:pt idx="733">
                  <c:v>0.15393999999999999</c:v>
                </c:pt>
                <c:pt idx="734">
                  <c:v>0.15393999999999999</c:v>
                </c:pt>
                <c:pt idx="735">
                  <c:v>0.12456</c:v>
                </c:pt>
                <c:pt idx="736">
                  <c:v>9.3770000000000006E-2</c:v>
                </c:pt>
                <c:pt idx="737">
                  <c:v>0.19424</c:v>
                </c:pt>
                <c:pt idx="738">
                  <c:v>0.11178</c:v>
                </c:pt>
                <c:pt idx="739">
                  <c:v>0.15042</c:v>
                </c:pt>
                <c:pt idx="740">
                  <c:v>6.9239999999999996E-2</c:v>
                </c:pt>
                <c:pt idx="741">
                  <c:v>8.5940000000000003E-2</c:v>
                </c:pt>
                <c:pt idx="742">
                  <c:v>7.8490000000000004E-2</c:v>
                </c:pt>
                <c:pt idx="743">
                  <c:v>0.10595</c:v>
                </c:pt>
                <c:pt idx="744">
                  <c:v>9.7030000000000005E-2</c:v>
                </c:pt>
                <c:pt idx="745">
                  <c:v>9.0700000000000003E-2</c:v>
                </c:pt>
                <c:pt idx="746">
                  <c:v>0.10073</c:v>
                </c:pt>
                <c:pt idx="747">
                  <c:v>0.1145</c:v>
                </c:pt>
                <c:pt idx="748">
                  <c:v>0.11561</c:v>
                </c:pt>
                <c:pt idx="749">
                  <c:v>5.7939999999999998E-2</c:v>
                </c:pt>
                <c:pt idx="750">
                  <c:v>5.1279999999999999E-2</c:v>
                </c:pt>
                <c:pt idx="751">
                  <c:v>7.0029999999999995E-2</c:v>
                </c:pt>
                <c:pt idx="752">
                  <c:v>8.0640000000000003E-2</c:v>
                </c:pt>
                <c:pt idx="753">
                  <c:v>8.5550000000000001E-2</c:v>
                </c:pt>
                <c:pt idx="754">
                  <c:v>6.7809999999999995E-2</c:v>
                </c:pt>
                <c:pt idx="755">
                  <c:v>8.337E-2</c:v>
                </c:pt>
                <c:pt idx="756">
                  <c:v>6.4530000000000004E-2</c:v>
                </c:pt>
                <c:pt idx="757">
                  <c:v>8.4360000000000004E-2</c:v>
                </c:pt>
                <c:pt idx="758">
                  <c:v>8.4360000000000004E-2</c:v>
                </c:pt>
                <c:pt idx="759">
                  <c:v>8.8719999999999993E-2</c:v>
                </c:pt>
                <c:pt idx="760">
                  <c:v>8.2430000000000003E-2</c:v>
                </c:pt>
                <c:pt idx="761">
                  <c:v>8.2430000000000003E-2</c:v>
                </c:pt>
                <c:pt idx="762">
                  <c:v>5.5109999999999999E-2</c:v>
                </c:pt>
                <c:pt idx="763">
                  <c:v>0.42514000000000002</c:v>
                </c:pt>
                <c:pt idx="764">
                  <c:v>0.38697999999999999</c:v>
                </c:pt>
                <c:pt idx="765">
                  <c:v>0.28686</c:v>
                </c:pt>
                <c:pt idx="766">
                  <c:v>1.00153</c:v>
                </c:pt>
                <c:pt idx="767">
                  <c:v>0.18482999999999999</c:v>
                </c:pt>
                <c:pt idx="768">
                  <c:v>0.15533</c:v>
                </c:pt>
                <c:pt idx="769">
                  <c:v>8.6650000000000005E-2</c:v>
                </c:pt>
                <c:pt idx="770">
                  <c:v>9.7809999999999994E-2</c:v>
                </c:pt>
                <c:pt idx="771">
                  <c:v>8.5550000000000001E-2</c:v>
                </c:pt>
                <c:pt idx="772">
                  <c:v>9.1810000000000003E-2</c:v>
                </c:pt>
                <c:pt idx="773">
                  <c:v>7.4130000000000001E-2</c:v>
                </c:pt>
                <c:pt idx="774">
                  <c:v>5.4019999999999999E-2</c:v>
                </c:pt>
                <c:pt idx="775">
                  <c:v>4.7960000000000003E-2</c:v>
                </c:pt>
                <c:pt idx="776">
                  <c:v>8.115E-2</c:v>
                </c:pt>
                <c:pt idx="777">
                  <c:v>4.6629999999999998E-2</c:v>
                </c:pt>
                <c:pt idx="778">
                  <c:v>6.8419999999999995E-2</c:v>
                </c:pt>
                <c:pt idx="779">
                  <c:v>3.5040000000000002E-2</c:v>
                </c:pt>
                <c:pt idx="780">
                  <c:v>6.4769999999999994E-2</c:v>
                </c:pt>
                <c:pt idx="781">
                  <c:v>5.3280000000000001E-2</c:v>
                </c:pt>
                <c:pt idx="782">
                  <c:v>5.2229999999999999E-2</c:v>
                </c:pt>
                <c:pt idx="783">
                  <c:v>3.7789999999999997E-2</c:v>
                </c:pt>
                <c:pt idx="784">
                  <c:v>4.2729999999999997E-2</c:v>
                </c:pt>
                <c:pt idx="785">
                  <c:v>3.9460000000000002E-2</c:v>
                </c:pt>
                <c:pt idx="786">
                  <c:v>0.15013000000000001</c:v>
                </c:pt>
                <c:pt idx="787">
                  <c:v>0.16238</c:v>
                </c:pt>
                <c:pt idx="788">
                  <c:v>0.15240000000000001</c:v>
                </c:pt>
                <c:pt idx="789">
                  <c:v>0.17569000000000001</c:v>
                </c:pt>
                <c:pt idx="790">
                  <c:v>0.12520999999999999</c:v>
                </c:pt>
                <c:pt idx="791">
                  <c:v>0.1111</c:v>
                </c:pt>
                <c:pt idx="792">
                  <c:v>0.15146000000000001</c:v>
                </c:pt>
                <c:pt idx="793">
                  <c:v>5.8299999999999998E-2</c:v>
                </c:pt>
                <c:pt idx="794">
                  <c:v>6.6769999999999996E-2</c:v>
                </c:pt>
                <c:pt idx="795">
                  <c:v>4.4209999999999999E-2</c:v>
                </c:pt>
                <c:pt idx="796">
                  <c:v>3.7359999999999997E-2</c:v>
                </c:pt>
                <c:pt idx="797">
                  <c:v>3.5470000000000002E-2</c:v>
                </c:pt>
                <c:pt idx="798">
                  <c:v>7.5149999999999995E-2</c:v>
                </c:pt>
                <c:pt idx="799">
                  <c:v>0.32871</c:v>
                </c:pt>
                <c:pt idx="800">
                  <c:v>0.1187</c:v>
                </c:pt>
                <c:pt idx="801">
                  <c:v>8.6919999999999997E-2</c:v>
                </c:pt>
                <c:pt idx="802">
                  <c:v>0.15212000000000001</c:v>
                </c:pt>
                <c:pt idx="803">
                  <c:v>0.12945000000000001</c:v>
                </c:pt>
                <c:pt idx="804">
                  <c:v>0.12322</c:v>
                </c:pt>
                <c:pt idx="805">
                  <c:v>6.5100000000000005E-2</c:v>
                </c:pt>
                <c:pt idx="806">
                  <c:v>9.3340000000000006E-2</c:v>
                </c:pt>
                <c:pt idx="807">
                  <c:v>8.9270000000000002E-2</c:v>
                </c:pt>
                <c:pt idx="808">
                  <c:v>7.7249999999999999E-2</c:v>
                </c:pt>
                <c:pt idx="809">
                  <c:v>7.7249999999999999E-2</c:v>
                </c:pt>
                <c:pt idx="810">
                  <c:v>4.36E-2</c:v>
                </c:pt>
                <c:pt idx="811">
                  <c:v>6.1809999999999997E-2</c:v>
                </c:pt>
                <c:pt idx="812">
                  <c:v>0.14580000000000001</c:v>
                </c:pt>
                <c:pt idx="813">
                  <c:v>8.9819999999999997E-2</c:v>
                </c:pt>
                <c:pt idx="814">
                  <c:v>0.10299999999999999</c:v>
                </c:pt>
                <c:pt idx="815">
                  <c:v>9.1300000000000006E-2</c:v>
                </c:pt>
                <c:pt idx="816">
                  <c:v>6.6769999999999996E-2</c:v>
                </c:pt>
                <c:pt idx="817">
                  <c:v>6.028E-2</c:v>
                </c:pt>
                <c:pt idx="818">
                  <c:v>5.4890000000000001E-2</c:v>
                </c:pt>
                <c:pt idx="819">
                  <c:v>6.2350000000000003E-2</c:v>
                </c:pt>
                <c:pt idx="820">
                  <c:v>0.15504000000000001</c:v>
                </c:pt>
                <c:pt idx="821">
                  <c:v>0.20565</c:v>
                </c:pt>
                <c:pt idx="822">
                  <c:v>0.1656</c:v>
                </c:pt>
                <c:pt idx="823">
                  <c:v>0.19184999999999999</c:v>
                </c:pt>
                <c:pt idx="824">
                  <c:v>0.16238</c:v>
                </c:pt>
                <c:pt idx="825">
                  <c:v>0.10682999999999999</c:v>
                </c:pt>
                <c:pt idx="826">
                  <c:v>0.13972999999999999</c:v>
                </c:pt>
                <c:pt idx="827">
                  <c:v>0.10954</c:v>
                </c:pt>
                <c:pt idx="828">
                  <c:v>0.11686000000000001</c:v>
                </c:pt>
                <c:pt idx="829">
                  <c:v>4.4490000000000002E-2</c:v>
                </c:pt>
                <c:pt idx="830">
                  <c:v>7.3270000000000002E-2</c:v>
                </c:pt>
                <c:pt idx="831">
                  <c:v>0.13519</c:v>
                </c:pt>
                <c:pt idx="832">
                  <c:v>0.1187</c:v>
                </c:pt>
                <c:pt idx="833">
                  <c:v>0.16023999999999999</c:v>
                </c:pt>
                <c:pt idx="834">
                  <c:v>8.5459999999999994E-2</c:v>
                </c:pt>
                <c:pt idx="835">
                  <c:v>0.14742</c:v>
                </c:pt>
                <c:pt idx="836">
                  <c:v>0.14943999999999999</c:v>
                </c:pt>
                <c:pt idx="837">
                  <c:v>0.1143</c:v>
                </c:pt>
                <c:pt idx="838">
                  <c:v>0.12163</c:v>
                </c:pt>
                <c:pt idx="839">
                  <c:v>9.1160000000000005E-2</c:v>
                </c:pt>
                <c:pt idx="840">
                  <c:v>0.10672</c:v>
                </c:pt>
                <c:pt idx="841">
                  <c:v>0.13861999999999999</c:v>
                </c:pt>
                <c:pt idx="842">
                  <c:v>6.105E-2</c:v>
                </c:pt>
                <c:pt idx="843">
                  <c:v>6.4769999999999994E-2</c:v>
                </c:pt>
                <c:pt idx="844">
                  <c:v>4.8739999999999999E-2</c:v>
                </c:pt>
                <c:pt idx="845">
                  <c:v>0.32702999999999999</c:v>
                </c:pt>
                <c:pt idx="846">
                  <c:v>0.39823999999999998</c:v>
                </c:pt>
                <c:pt idx="847">
                  <c:v>0.1391</c:v>
                </c:pt>
                <c:pt idx="848">
                  <c:v>0.11723</c:v>
                </c:pt>
                <c:pt idx="849">
                  <c:v>0.37034</c:v>
                </c:pt>
                <c:pt idx="850">
                  <c:v>0.22617999999999999</c:v>
                </c:pt>
                <c:pt idx="851">
                  <c:v>5.083E-2</c:v>
                </c:pt>
                <c:pt idx="852">
                  <c:v>6.1109999999999998E-2</c:v>
                </c:pt>
                <c:pt idx="853">
                  <c:v>7.1010000000000004E-2</c:v>
                </c:pt>
                <c:pt idx="854">
                  <c:v>4.8379999999999999E-2</c:v>
                </c:pt>
                <c:pt idx="855">
                  <c:v>6.9040000000000004E-2</c:v>
                </c:pt>
                <c:pt idx="856">
                  <c:v>5.049E-2</c:v>
                </c:pt>
                <c:pt idx="857">
                  <c:v>3.1649999999999998E-2</c:v>
                </c:pt>
                <c:pt idx="858">
                  <c:v>4.5940000000000002E-2</c:v>
                </c:pt>
                <c:pt idx="859">
                  <c:v>6.8830000000000002E-2</c:v>
                </c:pt>
                <c:pt idx="860">
                  <c:v>5.935E-2</c:v>
                </c:pt>
                <c:pt idx="861">
                  <c:v>7.9159999999999994E-2</c:v>
                </c:pt>
                <c:pt idx="862">
                  <c:v>6.0699999999999997E-2</c:v>
                </c:pt>
                <c:pt idx="863">
                  <c:v>7.7259999999999995E-2</c:v>
                </c:pt>
                <c:pt idx="864">
                  <c:v>7.7259999999999995E-2</c:v>
                </c:pt>
                <c:pt idx="865">
                  <c:v>4.7E-2</c:v>
                </c:pt>
                <c:pt idx="866">
                  <c:v>4.7E-2</c:v>
                </c:pt>
                <c:pt idx="867">
                  <c:v>5.7029999999999997E-2</c:v>
                </c:pt>
                <c:pt idx="868">
                  <c:v>4.4290000000000003E-2</c:v>
                </c:pt>
                <c:pt idx="869">
                  <c:v>4.3580000000000001E-2</c:v>
                </c:pt>
                <c:pt idx="870">
                  <c:v>4.2139999999999997E-2</c:v>
                </c:pt>
                <c:pt idx="871">
                  <c:v>4.1730000000000003E-2</c:v>
                </c:pt>
                <c:pt idx="872">
                  <c:v>3.8309999999999997E-2</c:v>
                </c:pt>
                <c:pt idx="873">
                  <c:v>5.6930000000000001E-2</c:v>
                </c:pt>
                <c:pt idx="874">
                  <c:v>6.3759999999999997E-2</c:v>
                </c:pt>
                <c:pt idx="875">
                  <c:v>5.688E-2</c:v>
                </c:pt>
                <c:pt idx="876">
                  <c:v>4.9169999999999998E-2</c:v>
                </c:pt>
                <c:pt idx="877">
                  <c:v>4.0439999999999997E-2</c:v>
                </c:pt>
                <c:pt idx="878">
                  <c:v>5.9740000000000001E-2</c:v>
                </c:pt>
                <c:pt idx="879">
                  <c:v>5.3530000000000001E-2</c:v>
                </c:pt>
                <c:pt idx="880">
                  <c:v>3.3110000000000001E-2</c:v>
                </c:pt>
                <c:pt idx="881">
                  <c:v>4.5039999999999997E-2</c:v>
                </c:pt>
                <c:pt idx="882">
                  <c:v>5.2499999999999998E-2</c:v>
                </c:pt>
                <c:pt idx="883">
                  <c:v>0.11476</c:v>
                </c:pt>
                <c:pt idx="884">
                  <c:v>0.10165</c:v>
                </c:pt>
                <c:pt idx="885">
                  <c:v>7.7609999999999998E-2</c:v>
                </c:pt>
                <c:pt idx="886">
                  <c:v>9.0700000000000003E-2</c:v>
                </c:pt>
                <c:pt idx="887">
                  <c:v>0.10258</c:v>
                </c:pt>
                <c:pt idx="888">
                  <c:v>0.11036</c:v>
                </c:pt>
                <c:pt idx="889">
                  <c:v>0.10571999999999999</c:v>
                </c:pt>
                <c:pt idx="890">
                  <c:v>8.8569999999999996E-2</c:v>
                </c:pt>
                <c:pt idx="891">
                  <c:v>7.1609999999999993E-2</c:v>
                </c:pt>
                <c:pt idx="892">
                  <c:v>0.13433</c:v>
                </c:pt>
                <c:pt idx="893">
                  <c:v>6.2140000000000001E-2</c:v>
                </c:pt>
                <c:pt idx="894">
                  <c:v>6.633E-2</c:v>
                </c:pt>
                <c:pt idx="895">
                  <c:v>7.4999999999999997E-2</c:v>
                </c:pt>
                <c:pt idx="896">
                  <c:v>0.10449</c:v>
                </c:pt>
                <c:pt idx="897">
                  <c:v>6.343E-2</c:v>
                </c:pt>
                <c:pt idx="898">
                  <c:v>7.1129999999999999E-2</c:v>
                </c:pt>
                <c:pt idx="899">
                  <c:v>4.9160000000000002E-2</c:v>
                </c:pt>
                <c:pt idx="900">
                  <c:v>0.10990999999999999</c:v>
                </c:pt>
                <c:pt idx="901">
                  <c:v>5.4629999999999998E-2</c:v>
                </c:pt>
                <c:pt idx="902">
                  <c:v>3.755E-2</c:v>
                </c:pt>
                <c:pt idx="903">
                  <c:v>6.3589999999999994E-2</c:v>
                </c:pt>
                <c:pt idx="904">
                  <c:v>4.7239999999999997E-2</c:v>
                </c:pt>
                <c:pt idx="905">
                  <c:v>0.20715</c:v>
                </c:pt>
                <c:pt idx="906">
                  <c:v>0.21249000000000001</c:v>
                </c:pt>
                <c:pt idx="907">
                  <c:v>6.6280000000000006E-2</c:v>
                </c:pt>
                <c:pt idx="908">
                  <c:v>0.40357999999999999</c:v>
                </c:pt>
                <c:pt idx="909">
                  <c:v>0.14499999999999999</c:v>
                </c:pt>
                <c:pt idx="910">
                  <c:v>9.7430000000000003E-2</c:v>
                </c:pt>
                <c:pt idx="911">
                  <c:v>7.6700000000000004E-2</c:v>
                </c:pt>
                <c:pt idx="912">
                  <c:v>3.1649999999999998E-2</c:v>
                </c:pt>
                <c:pt idx="913">
                  <c:v>5.1990000000000001E-2</c:v>
                </c:pt>
                <c:pt idx="914">
                  <c:v>3.6549999999999999E-2</c:v>
                </c:pt>
                <c:pt idx="915">
                  <c:v>3.0419999999999999E-2</c:v>
                </c:pt>
                <c:pt idx="916">
                  <c:v>3.2239999999999998E-2</c:v>
                </c:pt>
                <c:pt idx="917">
                  <c:v>0.20865</c:v>
                </c:pt>
                <c:pt idx="918">
                  <c:v>3.3829999999999999E-2</c:v>
                </c:pt>
                <c:pt idx="919">
                  <c:v>6.0449999999999997E-2</c:v>
                </c:pt>
                <c:pt idx="920">
                  <c:v>6.0449999999999997E-2</c:v>
                </c:pt>
                <c:pt idx="921">
                  <c:v>0.13769999999999999</c:v>
                </c:pt>
                <c:pt idx="922">
                  <c:v>6.1920000000000003E-2</c:v>
                </c:pt>
                <c:pt idx="923">
                  <c:v>7.4109999999999995E-2</c:v>
                </c:pt>
                <c:pt idx="924">
                  <c:v>0.11541</c:v>
                </c:pt>
                <c:pt idx="925">
                  <c:v>6.633E-2</c:v>
                </c:pt>
                <c:pt idx="926">
                  <c:v>5.6619999999999997E-2</c:v>
                </c:pt>
                <c:pt idx="927">
                  <c:v>6.0580000000000002E-2</c:v>
                </c:pt>
                <c:pt idx="928">
                  <c:v>5.1409999999999997E-2</c:v>
                </c:pt>
                <c:pt idx="929">
                  <c:v>5.5289999999999999E-2</c:v>
                </c:pt>
                <c:pt idx="930">
                  <c:v>5.5980000000000002E-2</c:v>
                </c:pt>
                <c:pt idx="931">
                  <c:v>6.1609999999999998E-2</c:v>
                </c:pt>
                <c:pt idx="932">
                  <c:v>7.5689999999999993E-2</c:v>
                </c:pt>
                <c:pt idx="933">
                  <c:v>9.5930000000000001E-2</c:v>
                </c:pt>
                <c:pt idx="934">
                  <c:v>0.10987</c:v>
                </c:pt>
                <c:pt idx="935">
                  <c:v>5.5390000000000002E-2</c:v>
                </c:pt>
                <c:pt idx="936">
                  <c:v>0.10301</c:v>
                </c:pt>
                <c:pt idx="937">
                  <c:v>5.3409999999999999E-2</c:v>
                </c:pt>
                <c:pt idx="938">
                  <c:v>9.6750000000000003E-2</c:v>
                </c:pt>
                <c:pt idx="939">
                  <c:v>5.7529999999999998E-2</c:v>
                </c:pt>
                <c:pt idx="940">
                  <c:v>6.2350000000000003E-2</c:v>
                </c:pt>
                <c:pt idx="941">
                  <c:v>0.18168000000000001</c:v>
                </c:pt>
                <c:pt idx="942">
                  <c:v>1.0670000000000001E-2</c:v>
                </c:pt>
                <c:pt idx="943">
                  <c:v>0.19783000000000001</c:v>
                </c:pt>
                <c:pt idx="944">
                  <c:v>9.2730000000000007E-2</c:v>
                </c:pt>
                <c:pt idx="945">
                  <c:v>6.1719999999999997E-2</c:v>
                </c:pt>
                <c:pt idx="946">
                  <c:v>8.3379999999999996E-2</c:v>
                </c:pt>
                <c:pt idx="947">
                  <c:v>0.12264</c:v>
                </c:pt>
                <c:pt idx="948">
                  <c:v>0.10338</c:v>
                </c:pt>
                <c:pt idx="949">
                  <c:v>0.12225999999999999</c:v>
                </c:pt>
                <c:pt idx="950">
                  <c:v>0.12225999999999999</c:v>
                </c:pt>
                <c:pt idx="951">
                  <c:v>8.3169999999999994E-2</c:v>
                </c:pt>
                <c:pt idx="952">
                  <c:v>9.6799999999999997E-2</c:v>
                </c:pt>
                <c:pt idx="953">
                  <c:v>8.1369999999999998E-2</c:v>
                </c:pt>
                <c:pt idx="954">
                  <c:v>8.3169999999999994E-2</c:v>
                </c:pt>
                <c:pt idx="955">
                  <c:v>5.0840000000000003E-2</c:v>
                </c:pt>
                <c:pt idx="956">
                  <c:v>0.10221</c:v>
                </c:pt>
                <c:pt idx="957">
                  <c:v>8.2530000000000006E-2</c:v>
                </c:pt>
                <c:pt idx="958">
                  <c:v>0.2374</c:v>
                </c:pt>
                <c:pt idx="959">
                  <c:v>0.16957</c:v>
                </c:pt>
                <c:pt idx="960">
                  <c:v>1.52613</c:v>
                </c:pt>
                <c:pt idx="961">
                  <c:v>0.40803</c:v>
                </c:pt>
                <c:pt idx="962">
                  <c:v>0.54074</c:v>
                </c:pt>
                <c:pt idx="963">
                  <c:v>0.2374</c:v>
                </c:pt>
                <c:pt idx="964">
                  <c:v>0.18801999999999999</c:v>
                </c:pt>
                <c:pt idx="965">
                  <c:v>0.17383000000000001</c:v>
                </c:pt>
                <c:pt idx="966">
                  <c:v>0.26706999999999997</c:v>
                </c:pt>
                <c:pt idx="967">
                  <c:v>0.16350999999999999</c:v>
                </c:pt>
                <c:pt idx="968">
                  <c:v>0.32157999999999998</c:v>
                </c:pt>
                <c:pt idx="969">
                  <c:v>0.36663000000000001</c:v>
                </c:pt>
                <c:pt idx="970">
                  <c:v>5.5289999999999999E-2</c:v>
                </c:pt>
                <c:pt idx="971">
                  <c:v>8.4589999999999999E-2</c:v>
                </c:pt>
                <c:pt idx="972">
                  <c:v>8.4589999999999999E-2</c:v>
                </c:pt>
                <c:pt idx="973">
                  <c:v>8.8779999999999998E-2</c:v>
                </c:pt>
                <c:pt idx="974">
                  <c:v>0.17165</c:v>
                </c:pt>
                <c:pt idx="975">
                  <c:v>0.19424</c:v>
                </c:pt>
                <c:pt idx="976">
                  <c:v>0.12945000000000001</c:v>
                </c:pt>
                <c:pt idx="977">
                  <c:v>2.623E-2</c:v>
                </c:pt>
                <c:pt idx="978">
                  <c:v>7.0069999999999993E-2</c:v>
                </c:pt>
                <c:pt idx="979">
                  <c:v>0.17247999999999999</c:v>
                </c:pt>
                <c:pt idx="980">
                  <c:v>5.0779999999999999E-2</c:v>
                </c:pt>
                <c:pt idx="981">
                  <c:v>0.28888000000000003</c:v>
                </c:pt>
                <c:pt idx="982">
                  <c:v>0.17144999999999999</c:v>
                </c:pt>
                <c:pt idx="983">
                  <c:v>0.15146000000000001</c:v>
                </c:pt>
                <c:pt idx="984">
                  <c:v>8.5019999999999998E-2</c:v>
                </c:pt>
                <c:pt idx="985">
                  <c:v>5.4080000000000003E-2</c:v>
                </c:pt>
                <c:pt idx="986">
                  <c:v>0.19592000000000001</c:v>
                </c:pt>
                <c:pt idx="987">
                  <c:v>8.0269999999999994E-2</c:v>
                </c:pt>
                <c:pt idx="988">
                  <c:v>6.7809999999999995E-2</c:v>
                </c:pt>
                <c:pt idx="989">
                  <c:v>6.2880000000000005E-2</c:v>
                </c:pt>
                <c:pt idx="990">
                  <c:v>7.8490000000000004E-2</c:v>
                </c:pt>
                <c:pt idx="991">
                  <c:v>8.5730000000000001E-2</c:v>
                </c:pt>
                <c:pt idx="992">
                  <c:v>6.6769999999999996E-2</c:v>
                </c:pt>
                <c:pt idx="993">
                  <c:v>6.6769999999999996E-2</c:v>
                </c:pt>
                <c:pt idx="994">
                  <c:v>5.9610000000000003E-2</c:v>
                </c:pt>
                <c:pt idx="995">
                  <c:v>5.9610000000000003E-2</c:v>
                </c:pt>
                <c:pt idx="996">
                  <c:v>5.935E-2</c:v>
                </c:pt>
                <c:pt idx="997">
                  <c:v>5.935E-2</c:v>
                </c:pt>
                <c:pt idx="998">
                  <c:v>5.7779999999999998E-2</c:v>
                </c:pt>
                <c:pt idx="999">
                  <c:v>6.8099999999999994E-2</c:v>
                </c:pt>
                <c:pt idx="1000">
                  <c:v>3.5889999999999998E-2</c:v>
                </c:pt>
                <c:pt idx="1001">
                  <c:v>3.1419999999999997E-2</c:v>
                </c:pt>
                <c:pt idx="1002">
                  <c:v>3.4329999999999999E-2</c:v>
                </c:pt>
                <c:pt idx="1003">
                  <c:v>0.32312999999999997</c:v>
                </c:pt>
                <c:pt idx="1004">
                  <c:v>0.32312999999999997</c:v>
                </c:pt>
                <c:pt idx="1005">
                  <c:v>0.19424</c:v>
                </c:pt>
                <c:pt idx="1006">
                  <c:v>0.16120000000000001</c:v>
                </c:pt>
                <c:pt idx="1007">
                  <c:v>5.0840000000000003E-2</c:v>
                </c:pt>
                <c:pt idx="1008">
                  <c:v>6.7809999999999995E-2</c:v>
                </c:pt>
                <c:pt idx="1009">
                  <c:v>6.5409999999999996E-2</c:v>
                </c:pt>
                <c:pt idx="1010">
                  <c:v>0.13042000000000001</c:v>
                </c:pt>
                <c:pt idx="1011">
                  <c:v>8.9270000000000002E-2</c:v>
                </c:pt>
                <c:pt idx="1012">
                  <c:v>7.6259999999999994E-2</c:v>
                </c:pt>
                <c:pt idx="1013">
                  <c:v>3.8199999999999998E-2</c:v>
                </c:pt>
                <c:pt idx="1014">
                  <c:v>0.24215</c:v>
                </c:pt>
                <c:pt idx="1015">
                  <c:v>4.938E-2</c:v>
                </c:pt>
                <c:pt idx="1016">
                  <c:v>6.2350000000000003E-2</c:v>
                </c:pt>
                <c:pt idx="1017">
                  <c:v>6.9330000000000003E-2</c:v>
                </c:pt>
                <c:pt idx="1018">
                  <c:v>1.2819499999999999</c:v>
                </c:pt>
                <c:pt idx="1019">
                  <c:v>9.4700000000000006E-2</c:v>
                </c:pt>
                <c:pt idx="1020">
                  <c:v>4.5650000000000003E-2</c:v>
                </c:pt>
                <c:pt idx="1021">
                  <c:v>0.12127</c:v>
                </c:pt>
                <c:pt idx="1022">
                  <c:v>3.755E-2</c:v>
                </c:pt>
                <c:pt idx="1023">
                  <c:v>6.3909999999999995E-2</c:v>
                </c:pt>
                <c:pt idx="1024">
                  <c:v>6.037E-2</c:v>
                </c:pt>
                <c:pt idx="1025">
                  <c:v>4.7E-2</c:v>
                </c:pt>
                <c:pt idx="1026">
                  <c:v>4.8939999999999997E-2</c:v>
                </c:pt>
                <c:pt idx="1027">
                  <c:v>3.8359999999999998E-2</c:v>
                </c:pt>
                <c:pt idx="1028">
                  <c:v>0.13353999999999999</c:v>
                </c:pt>
                <c:pt idx="1029">
                  <c:v>6.8589999999999998E-2</c:v>
                </c:pt>
                <c:pt idx="1030">
                  <c:v>6.2649999999999997E-2</c:v>
                </c:pt>
                <c:pt idx="1031">
                  <c:v>0.21074999999999999</c:v>
                </c:pt>
                <c:pt idx="1032">
                  <c:v>7.3980000000000004E-2</c:v>
                </c:pt>
                <c:pt idx="1033">
                  <c:v>5.8930000000000003E-2</c:v>
                </c:pt>
                <c:pt idx="1034">
                  <c:v>0.19941</c:v>
                </c:pt>
                <c:pt idx="1035">
                  <c:v>4.795E-2</c:v>
                </c:pt>
                <c:pt idx="1036">
                  <c:v>3.1780000000000003E-2</c:v>
                </c:pt>
                <c:pt idx="1037">
                  <c:v>5.0020000000000002E-2</c:v>
                </c:pt>
                <c:pt idx="1038">
                  <c:v>0.14718999999999999</c:v>
                </c:pt>
                <c:pt idx="1039">
                  <c:v>6.837E-2</c:v>
                </c:pt>
                <c:pt idx="1040">
                  <c:v>9.0590000000000004E-2</c:v>
                </c:pt>
                <c:pt idx="1041">
                  <c:v>6.9309999999999997E-2</c:v>
                </c:pt>
                <c:pt idx="1042">
                  <c:v>4.7480000000000001E-2</c:v>
                </c:pt>
                <c:pt idx="1043">
                  <c:v>5.2389999999999999E-2</c:v>
                </c:pt>
                <c:pt idx="1044">
                  <c:v>4.6149999999999997E-2</c:v>
                </c:pt>
                <c:pt idx="1045">
                  <c:v>5.7529999999999998E-2</c:v>
                </c:pt>
                <c:pt idx="1046">
                  <c:v>7.9369999999999996E-2</c:v>
                </c:pt>
                <c:pt idx="1047">
                  <c:v>4.1540000000000001E-2</c:v>
                </c:pt>
                <c:pt idx="1048">
                  <c:v>3.7560000000000003E-2</c:v>
                </c:pt>
                <c:pt idx="1049">
                  <c:v>0.10088999999999999</c:v>
                </c:pt>
                <c:pt idx="1050">
                  <c:v>9.9110000000000004E-2</c:v>
                </c:pt>
                <c:pt idx="1051">
                  <c:v>3.0419999999999999E-2</c:v>
                </c:pt>
                <c:pt idx="1052">
                  <c:v>0.15387000000000001</c:v>
                </c:pt>
                <c:pt idx="1053">
                  <c:v>7.5450000000000003E-2</c:v>
                </c:pt>
                <c:pt idx="1054">
                  <c:v>5.2080000000000001E-2</c:v>
                </c:pt>
                <c:pt idx="1055">
                  <c:v>3.4459999999999998E-2</c:v>
                </c:pt>
                <c:pt idx="1056">
                  <c:v>0.37963999999999998</c:v>
                </c:pt>
                <c:pt idx="1057">
                  <c:v>7.6939999999999995E-2</c:v>
                </c:pt>
                <c:pt idx="1058">
                  <c:v>0</c:v>
                </c:pt>
                <c:pt idx="1059">
                  <c:v>0.18428</c:v>
                </c:pt>
                <c:pt idx="1060">
                  <c:v>0.10258</c:v>
                </c:pt>
                <c:pt idx="1061">
                  <c:v>0.17619000000000001</c:v>
                </c:pt>
                <c:pt idx="1062">
                  <c:v>0.18176</c:v>
                </c:pt>
                <c:pt idx="1063">
                  <c:v>0.16750999999999999</c:v>
                </c:pt>
                <c:pt idx="1064">
                  <c:v>0.14654</c:v>
                </c:pt>
                <c:pt idx="1065">
                  <c:v>0.13338</c:v>
                </c:pt>
                <c:pt idx="1066">
                  <c:v>0.12117</c:v>
                </c:pt>
              </c:numCache>
            </c:numRef>
          </c:yVal>
          <c:smooth val="0"/>
          <c:extLst>
            <c:ext xmlns:c16="http://schemas.microsoft.com/office/drawing/2014/chart" uri="{C3380CC4-5D6E-409C-BE32-E72D297353CC}">
              <c16:uniqueId val="{00000001-E3B4-48FC-8F92-82ED667336B5}"/>
            </c:ext>
          </c:extLst>
        </c:ser>
        <c:dLbls>
          <c:showLegendKey val="0"/>
          <c:showVal val="0"/>
          <c:showCatName val="0"/>
          <c:showSerName val="0"/>
          <c:showPercent val="0"/>
          <c:showBubbleSize val="0"/>
        </c:dLbls>
        <c:axId val="192661776"/>
        <c:axId val="1"/>
      </c:scatterChart>
      <c:valAx>
        <c:axId val="192661776"/>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Comfort Factor vs Acceleration (G's)</a:t>
                </a:r>
              </a:p>
            </c:rich>
          </c:tx>
          <c:layout>
            <c:manualLayout>
              <c:xMode val="edge"/>
              <c:yMode val="edge"/>
              <c:x val="0.29486102648508811"/>
              <c:y val="0.89118468722909183"/>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661776"/>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735" b="0" i="0" u="none" strike="noStrike" baseline="0">
                <a:solidFill>
                  <a:srgbClr val="000000"/>
                </a:solidFill>
                <a:latin typeface="Arial"/>
                <a:ea typeface="Arial"/>
                <a:cs typeface="Arial"/>
              </a:defRPr>
            </a:pPr>
            <a:endParaRPr lang="en-US"/>
          </a:p>
        </c:txPr>
      </c:legendEntry>
      <c:layout>
        <c:manualLayout>
          <c:xMode val="edge"/>
          <c:yMode val="edge"/>
          <c:x val="0.85650107693287503"/>
          <c:y val="0.42178206571147858"/>
          <c:w val="0.11388812134080123"/>
          <c:h val="0.1043116936705807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113771336322753E-2"/>
          <c:y val="6.5761719922757408E-2"/>
          <c:w val="0.76530141945667474"/>
          <c:h val="0.75739360186899907"/>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BASE'!$N$8:$N$1074</c:f>
              <c:numCache>
                <c:formatCode>0</c:formatCode>
                <c:ptCount val="1067"/>
                <c:pt idx="0">
                  <c:v>221</c:v>
                </c:pt>
                <c:pt idx="1">
                  <c:v>311</c:v>
                </c:pt>
                <c:pt idx="2">
                  <c:v>298</c:v>
                </c:pt>
                <c:pt idx="3">
                  <c:v>123</c:v>
                </c:pt>
                <c:pt idx="4">
                  <c:v>122</c:v>
                </c:pt>
                <c:pt idx="5">
                  <c:v>221</c:v>
                </c:pt>
                <c:pt idx="6">
                  <c:v>226</c:v>
                </c:pt>
                <c:pt idx="7">
                  <c:v>152</c:v>
                </c:pt>
                <c:pt idx="8">
                  <c:v>183</c:v>
                </c:pt>
                <c:pt idx="9">
                  <c:v>277</c:v>
                </c:pt>
                <c:pt idx="10">
                  <c:v>356</c:v>
                </c:pt>
                <c:pt idx="11">
                  <c:v>124</c:v>
                </c:pt>
                <c:pt idx="12">
                  <c:v>133</c:v>
                </c:pt>
                <c:pt idx="13">
                  <c:v>348</c:v>
                </c:pt>
                <c:pt idx="14">
                  <c:v>472</c:v>
                </c:pt>
                <c:pt idx="15">
                  <c:v>291</c:v>
                </c:pt>
                <c:pt idx="16">
                  <c:v>393</c:v>
                </c:pt>
                <c:pt idx="17">
                  <c:v>407</c:v>
                </c:pt>
                <c:pt idx="18">
                  <c:v>403</c:v>
                </c:pt>
                <c:pt idx="19">
                  <c:v>170</c:v>
                </c:pt>
                <c:pt idx="20">
                  <c:v>383</c:v>
                </c:pt>
                <c:pt idx="21">
                  <c:v>378</c:v>
                </c:pt>
                <c:pt idx="22">
                  <c:v>250</c:v>
                </c:pt>
                <c:pt idx="23">
                  <c:v>276</c:v>
                </c:pt>
                <c:pt idx="24">
                  <c:v>250</c:v>
                </c:pt>
                <c:pt idx="25">
                  <c:v>280</c:v>
                </c:pt>
                <c:pt idx="26">
                  <c:v>280</c:v>
                </c:pt>
                <c:pt idx="27">
                  <c:v>399</c:v>
                </c:pt>
                <c:pt idx="28">
                  <c:v>269</c:v>
                </c:pt>
                <c:pt idx="29">
                  <c:v>303</c:v>
                </c:pt>
                <c:pt idx="30">
                  <c:v>279</c:v>
                </c:pt>
                <c:pt idx="31">
                  <c:v>164</c:v>
                </c:pt>
                <c:pt idx="32">
                  <c:v>170</c:v>
                </c:pt>
                <c:pt idx="33">
                  <c:v>290</c:v>
                </c:pt>
                <c:pt idx="34">
                  <c:v>56</c:v>
                </c:pt>
                <c:pt idx="35">
                  <c:v>347</c:v>
                </c:pt>
                <c:pt idx="36">
                  <c:v>309</c:v>
                </c:pt>
                <c:pt idx="37">
                  <c:v>433</c:v>
                </c:pt>
                <c:pt idx="38">
                  <c:v>401</c:v>
                </c:pt>
                <c:pt idx="39">
                  <c:v>96</c:v>
                </c:pt>
                <c:pt idx="40">
                  <c:v>197</c:v>
                </c:pt>
                <c:pt idx="41">
                  <c:v>239</c:v>
                </c:pt>
                <c:pt idx="42">
                  <c:v>246</c:v>
                </c:pt>
                <c:pt idx="43">
                  <c:v>84</c:v>
                </c:pt>
                <c:pt idx="44">
                  <c:v>84</c:v>
                </c:pt>
                <c:pt idx="45">
                  <c:v>274</c:v>
                </c:pt>
                <c:pt idx="46">
                  <c:v>89</c:v>
                </c:pt>
                <c:pt idx="47">
                  <c:v>129</c:v>
                </c:pt>
                <c:pt idx="48">
                  <c:v>129</c:v>
                </c:pt>
                <c:pt idx="49">
                  <c:v>52</c:v>
                </c:pt>
                <c:pt idx="50">
                  <c:v>71</c:v>
                </c:pt>
                <c:pt idx="51">
                  <c:v>343</c:v>
                </c:pt>
                <c:pt idx="52">
                  <c:v>214</c:v>
                </c:pt>
                <c:pt idx="53">
                  <c:v>254</c:v>
                </c:pt>
                <c:pt idx="54">
                  <c:v>156</c:v>
                </c:pt>
                <c:pt idx="55">
                  <c:v>208</c:v>
                </c:pt>
                <c:pt idx="56">
                  <c:v>206</c:v>
                </c:pt>
                <c:pt idx="57">
                  <c:v>242</c:v>
                </c:pt>
                <c:pt idx="58">
                  <c:v>138</c:v>
                </c:pt>
                <c:pt idx="59">
                  <c:v>108</c:v>
                </c:pt>
                <c:pt idx="60">
                  <c:v>294</c:v>
                </c:pt>
                <c:pt idx="61">
                  <c:v>195</c:v>
                </c:pt>
                <c:pt idx="62">
                  <c:v>143</c:v>
                </c:pt>
                <c:pt idx="63">
                  <c:v>15</c:v>
                </c:pt>
                <c:pt idx="64">
                  <c:v>205</c:v>
                </c:pt>
                <c:pt idx="65">
                  <c:v>388</c:v>
                </c:pt>
                <c:pt idx="66">
                  <c:v>106</c:v>
                </c:pt>
                <c:pt idx="67">
                  <c:v>82</c:v>
                </c:pt>
                <c:pt idx="68">
                  <c:v>375</c:v>
                </c:pt>
                <c:pt idx="69">
                  <c:v>364</c:v>
                </c:pt>
                <c:pt idx="70">
                  <c:v>142</c:v>
                </c:pt>
                <c:pt idx="71">
                  <c:v>176</c:v>
                </c:pt>
                <c:pt idx="72">
                  <c:v>187</c:v>
                </c:pt>
                <c:pt idx="73">
                  <c:v>205</c:v>
                </c:pt>
                <c:pt idx="74">
                  <c:v>191</c:v>
                </c:pt>
                <c:pt idx="75">
                  <c:v>192</c:v>
                </c:pt>
                <c:pt idx="76">
                  <c:v>179</c:v>
                </c:pt>
                <c:pt idx="77">
                  <c:v>113</c:v>
                </c:pt>
                <c:pt idx="78">
                  <c:v>223</c:v>
                </c:pt>
                <c:pt idx="79">
                  <c:v>177</c:v>
                </c:pt>
                <c:pt idx="80">
                  <c:v>173</c:v>
                </c:pt>
                <c:pt idx="81">
                  <c:v>184</c:v>
                </c:pt>
                <c:pt idx="82">
                  <c:v>89</c:v>
                </c:pt>
                <c:pt idx="83">
                  <c:v>129</c:v>
                </c:pt>
                <c:pt idx="84">
                  <c:v>342</c:v>
                </c:pt>
                <c:pt idx="85">
                  <c:v>308</c:v>
                </c:pt>
                <c:pt idx="86">
                  <c:v>174</c:v>
                </c:pt>
                <c:pt idx="87">
                  <c:v>124</c:v>
                </c:pt>
                <c:pt idx="88">
                  <c:v>211</c:v>
                </c:pt>
                <c:pt idx="89">
                  <c:v>215</c:v>
                </c:pt>
                <c:pt idx="90">
                  <c:v>356</c:v>
                </c:pt>
                <c:pt idx="91">
                  <c:v>339</c:v>
                </c:pt>
                <c:pt idx="92">
                  <c:v>291</c:v>
                </c:pt>
                <c:pt idx="93">
                  <c:v>122</c:v>
                </c:pt>
                <c:pt idx="94">
                  <c:v>371</c:v>
                </c:pt>
                <c:pt idx="95">
                  <c:v>114</c:v>
                </c:pt>
                <c:pt idx="96">
                  <c:v>144</c:v>
                </c:pt>
                <c:pt idx="97">
                  <c:v>128</c:v>
                </c:pt>
                <c:pt idx="98">
                  <c:v>197</c:v>
                </c:pt>
                <c:pt idx="99">
                  <c:v>173</c:v>
                </c:pt>
                <c:pt idx="100">
                  <c:v>136</c:v>
                </c:pt>
                <c:pt idx="101">
                  <c:v>158</c:v>
                </c:pt>
                <c:pt idx="102">
                  <c:v>172</c:v>
                </c:pt>
                <c:pt idx="103">
                  <c:v>183</c:v>
                </c:pt>
                <c:pt idx="104">
                  <c:v>133</c:v>
                </c:pt>
                <c:pt idx="105">
                  <c:v>238</c:v>
                </c:pt>
                <c:pt idx="106">
                  <c:v>185</c:v>
                </c:pt>
                <c:pt idx="107">
                  <c:v>220</c:v>
                </c:pt>
                <c:pt idx="108">
                  <c:v>220</c:v>
                </c:pt>
                <c:pt idx="109">
                  <c:v>160</c:v>
                </c:pt>
                <c:pt idx="110">
                  <c:v>177</c:v>
                </c:pt>
                <c:pt idx="111">
                  <c:v>199</c:v>
                </c:pt>
                <c:pt idx="112">
                  <c:v>160</c:v>
                </c:pt>
                <c:pt idx="113">
                  <c:v>256</c:v>
                </c:pt>
                <c:pt idx="114">
                  <c:v>169</c:v>
                </c:pt>
                <c:pt idx="115">
                  <c:v>178</c:v>
                </c:pt>
                <c:pt idx="116">
                  <c:v>178</c:v>
                </c:pt>
                <c:pt idx="117">
                  <c:v>197</c:v>
                </c:pt>
                <c:pt idx="118">
                  <c:v>187</c:v>
                </c:pt>
                <c:pt idx="119">
                  <c:v>188</c:v>
                </c:pt>
                <c:pt idx="120">
                  <c:v>173</c:v>
                </c:pt>
                <c:pt idx="121">
                  <c:v>169</c:v>
                </c:pt>
                <c:pt idx="122">
                  <c:v>168</c:v>
                </c:pt>
                <c:pt idx="123">
                  <c:v>188</c:v>
                </c:pt>
                <c:pt idx="124">
                  <c:v>156</c:v>
                </c:pt>
                <c:pt idx="125">
                  <c:v>107</c:v>
                </c:pt>
                <c:pt idx="126">
                  <c:v>281</c:v>
                </c:pt>
                <c:pt idx="127">
                  <c:v>235</c:v>
                </c:pt>
                <c:pt idx="128">
                  <c:v>185</c:v>
                </c:pt>
                <c:pt idx="129">
                  <c:v>173</c:v>
                </c:pt>
                <c:pt idx="130">
                  <c:v>245</c:v>
                </c:pt>
                <c:pt idx="131">
                  <c:v>256</c:v>
                </c:pt>
                <c:pt idx="132">
                  <c:v>157</c:v>
                </c:pt>
                <c:pt idx="133">
                  <c:v>130</c:v>
                </c:pt>
                <c:pt idx="134">
                  <c:v>279</c:v>
                </c:pt>
                <c:pt idx="135">
                  <c:v>411</c:v>
                </c:pt>
                <c:pt idx="136">
                  <c:v>152</c:v>
                </c:pt>
                <c:pt idx="137">
                  <c:v>203</c:v>
                </c:pt>
                <c:pt idx="138">
                  <c:v>67</c:v>
                </c:pt>
                <c:pt idx="139">
                  <c:v>362</c:v>
                </c:pt>
                <c:pt idx="140">
                  <c:v>323</c:v>
                </c:pt>
                <c:pt idx="141">
                  <c:v>234</c:v>
                </c:pt>
                <c:pt idx="142">
                  <c:v>168</c:v>
                </c:pt>
                <c:pt idx="143">
                  <c:v>146</c:v>
                </c:pt>
                <c:pt idx="144">
                  <c:v>172</c:v>
                </c:pt>
                <c:pt idx="145">
                  <c:v>232</c:v>
                </c:pt>
                <c:pt idx="146">
                  <c:v>153</c:v>
                </c:pt>
                <c:pt idx="147">
                  <c:v>119</c:v>
                </c:pt>
                <c:pt idx="148">
                  <c:v>140</c:v>
                </c:pt>
                <c:pt idx="149">
                  <c:v>261</c:v>
                </c:pt>
                <c:pt idx="150">
                  <c:v>323</c:v>
                </c:pt>
                <c:pt idx="151">
                  <c:v>211</c:v>
                </c:pt>
                <c:pt idx="152">
                  <c:v>113</c:v>
                </c:pt>
                <c:pt idx="153">
                  <c:v>129</c:v>
                </c:pt>
                <c:pt idx="154">
                  <c:v>329</c:v>
                </c:pt>
                <c:pt idx="155">
                  <c:v>149</c:v>
                </c:pt>
                <c:pt idx="156">
                  <c:v>302</c:v>
                </c:pt>
                <c:pt idx="157">
                  <c:v>317</c:v>
                </c:pt>
                <c:pt idx="158">
                  <c:v>269</c:v>
                </c:pt>
                <c:pt idx="159">
                  <c:v>399</c:v>
                </c:pt>
                <c:pt idx="160">
                  <c:v>446</c:v>
                </c:pt>
                <c:pt idx="161">
                  <c:v>321</c:v>
                </c:pt>
                <c:pt idx="162">
                  <c:v>328</c:v>
                </c:pt>
                <c:pt idx="163">
                  <c:v>474</c:v>
                </c:pt>
                <c:pt idx="164">
                  <c:v>292</c:v>
                </c:pt>
                <c:pt idx="165">
                  <c:v>414</c:v>
                </c:pt>
                <c:pt idx="166">
                  <c:v>299</c:v>
                </c:pt>
                <c:pt idx="167">
                  <c:v>377</c:v>
                </c:pt>
                <c:pt idx="168">
                  <c:v>321</c:v>
                </c:pt>
                <c:pt idx="169">
                  <c:v>298</c:v>
                </c:pt>
                <c:pt idx="170">
                  <c:v>297</c:v>
                </c:pt>
                <c:pt idx="171">
                  <c:v>253</c:v>
                </c:pt>
                <c:pt idx="172">
                  <c:v>344</c:v>
                </c:pt>
                <c:pt idx="173">
                  <c:v>62</c:v>
                </c:pt>
                <c:pt idx="174">
                  <c:v>221</c:v>
                </c:pt>
                <c:pt idx="175">
                  <c:v>286</c:v>
                </c:pt>
                <c:pt idx="176">
                  <c:v>204</c:v>
                </c:pt>
                <c:pt idx="177">
                  <c:v>206</c:v>
                </c:pt>
                <c:pt idx="178">
                  <c:v>245</c:v>
                </c:pt>
                <c:pt idx="179">
                  <c:v>347</c:v>
                </c:pt>
                <c:pt idx="180">
                  <c:v>156</c:v>
                </c:pt>
                <c:pt idx="181">
                  <c:v>141</c:v>
                </c:pt>
                <c:pt idx="182">
                  <c:v>270</c:v>
                </c:pt>
                <c:pt idx="183">
                  <c:v>215</c:v>
                </c:pt>
                <c:pt idx="184">
                  <c:v>220</c:v>
                </c:pt>
                <c:pt idx="185">
                  <c:v>259</c:v>
                </c:pt>
                <c:pt idx="186">
                  <c:v>179</c:v>
                </c:pt>
                <c:pt idx="187">
                  <c:v>197</c:v>
                </c:pt>
                <c:pt idx="188">
                  <c:v>172</c:v>
                </c:pt>
                <c:pt idx="189">
                  <c:v>168</c:v>
                </c:pt>
                <c:pt idx="190">
                  <c:v>271</c:v>
                </c:pt>
                <c:pt idx="191">
                  <c:v>359</c:v>
                </c:pt>
                <c:pt idx="192">
                  <c:v>392</c:v>
                </c:pt>
                <c:pt idx="193">
                  <c:v>377</c:v>
                </c:pt>
                <c:pt idx="194">
                  <c:v>403</c:v>
                </c:pt>
                <c:pt idx="195">
                  <c:v>338</c:v>
                </c:pt>
                <c:pt idx="196">
                  <c:v>366</c:v>
                </c:pt>
                <c:pt idx="197">
                  <c:v>371</c:v>
                </c:pt>
                <c:pt idx="198">
                  <c:v>149</c:v>
                </c:pt>
                <c:pt idx="199">
                  <c:v>258</c:v>
                </c:pt>
                <c:pt idx="200">
                  <c:v>254</c:v>
                </c:pt>
                <c:pt idx="201">
                  <c:v>223</c:v>
                </c:pt>
                <c:pt idx="202">
                  <c:v>232</c:v>
                </c:pt>
                <c:pt idx="203">
                  <c:v>245</c:v>
                </c:pt>
                <c:pt idx="204">
                  <c:v>258</c:v>
                </c:pt>
                <c:pt idx="205">
                  <c:v>260</c:v>
                </c:pt>
                <c:pt idx="206">
                  <c:v>204</c:v>
                </c:pt>
                <c:pt idx="207">
                  <c:v>296</c:v>
                </c:pt>
                <c:pt idx="208">
                  <c:v>221</c:v>
                </c:pt>
                <c:pt idx="209">
                  <c:v>219</c:v>
                </c:pt>
                <c:pt idx="210">
                  <c:v>300</c:v>
                </c:pt>
                <c:pt idx="211">
                  <c:v>156</c:v>
                </c:pt>
                <c:pt idx="212">
                  <c:v>281</c:v>
                </c:pt>
                <c:pt idx="213">
                  <c:v>275</c:v>
                </c:pt>
                <c:pt idx="214">
                  <c:v>239</c:v>
                </c:pt>
                <c:pt idx="215">
                  <c:v>480</c:v>
                </c:pt>
                <c:pt idx="216">
                  <c:v>289</c:v>
                </c:pt>
                <c:pt idx="217">
                  <c:v>255</c:v>
                </c:pt>
                <c:pt idx="218">
                  <c:v>130</c:v>
                </c:pt>
                <c:pt idx="219">
                  <c:v>274</c:v>
                </c:pt>
                <c:pt idx="220">
                  <c:v>265</c:v>
                </c:pt>
                <c:pt idx="221">
                  <c:v>295</c:v>
                </c:pt>
                <c:pt idx="222">
                  <c:v>367</c:v>
                </c:pt>
                <c:pt idx="223">
                  <c:v>372</c:v>
                </c:pt>
                <c:pt idx="224">
                  <c:v>331</c:v>
                </c:pt>
                <c:pt idx="225">
                  <c:v>404</c:v>
                </c:pt>
                <c:pt idx="226">
                  <c:v>365</c:v>
                </c:pt>
                <c:pt idx="227">
                  <c:v>136</c:v>
                </c:pt>
                <c:pt idx="228">
                  <c:v>126</c:v>
                </c:pt>
                <c:pt idx="229">
                  <c:v>193</c:v>
                </c:pt>
                <c:pt idx="230">
                  <c:v>175</c:v>
                </c:pt>
                <c:pt idx="231">
                  <c:v>425</c:v>
                </c:pt>
                <c:pt idx="232">
                  <c:v>298</c:v>
                </c:pt>
                <c:pt idx="233">
                  <c:v>347</c:v>
                </c:pt>
                <c:pt idx="234">
                  <c:v>289</c:v>
                </c:pt>
                <c:pt idx="235">
                  <c:v>115</c:v>
                </c:pt>
                <c:pt idx="236">
                  <c:v>142</c:v>
                </c:pt>
                <c:pt idx="237">
                  <c:v>183</c:v>
                </c:pt>
                <c:pt idx="238">
                  <c:v>112</c:v>
                </c:pt>
                <c:pt idx="239">
                  <c:v>166</c:v>
                </c:pt>
                <c:pt idx="240">
                  <c:v>152</c:v>
                </c:pt>
                <c:pt idx="241">
                  <c:v>155</c:v>
                </c:pt>
                <c:pt idx="242">
                  <c:v>291</c:v>
                </c:pt>
                <c:pt idx="243">
                  <c:v>207</c:v>
                </c:pt>
                <c:pt idx="244">
                  <c:v>271</c:v>
                </c:pt>
                <c:pt idx="245">
                  <c:v>291</c:v>
                </c:pt>
                <c:pt idx="246">
                  <c:v>247</c:v>
                </c:pt>
                <c:pt idx="247">
                  <c:v>230</c:v>
                </c:pt>
                <c:pt idx="248">
                  <c:v>200</c:v>
                </c:pt>
                <c:pt idx="249">
                  <c:v>219</c:v>
                </c:pt>
                <c:pt idx="250">
                  <c:v>219</c:v>
                </c:pt>
                <c:pt idx="251">
                  <c:v>258</c:v>
                </c:pt>
                <c:pt idx="252">
                  <c:v>256</c:v>
                </c:pt>
                <c:pt idx="253">
                  <c:v>189</c:v>
                </c:pt>
                <c:pt idx="254">
                  <c:v>196</c:v>
                </c:pt>
                <c:pt idx="255">
                  <c:v>163</c:v>
                </c:pt>
                <c:pt idx="256">
                  <c:v>177</c:v>
                </c:pt>
                <c:pt idx="257">
                  <c:v>238</c:v>
                </c:pt>
                <c:pt idx="258">
                  <c:v>232</c:v>
                </c:pt>
                <c:pt idx="259">
                  <c:v>212</c:v>
                </c:pt>
                <c:pt idx="260">
                  <c:v>232</c:v>
                </c:pt>
                <c:pt idx="261">
                  <c:v>321</c:v>
                </c:pt>
                <c:pt idx="262">
                  <c:v>481</c:v>
                </c:pt>
                <c:pt idx="263">
                  <c:v>299</c:v>
                </c:pt>
                <c:pt idx="264">
                  <c:v>266</c:v>
                </c:pt>
                <c:pt idx="265">
                  <c:v>225</c:v>
                </c:pt>
                <c:pt idx="266">
                  <c:v>221</c:v>
                </c:pt>
                <c:pt idx="267">
                  <c:v>275</c:v>
                </c:pt>
                <c:pt idx="268">
                  <c:v>305</c:v>
                </c:pt>
                <c:pt idx="269">
                  <c:v>195</c:v>
                </c:pt>
                <c:pt idx="270">
                  <c:v>194</c:v>
                </c:pt>
                <c:pt idx="271">
                  <c:v>350</c:v>
                </c:pt>
                <c:pt idx="272">
                  <c:v>240</c:v>
                </c:pt>
                <c:pt idx="273">
                  <c:v>312</c:v>
                </c:pt>
                <c:pt idx="274">
                  <c:v>114</c:v>
                </c:pt>
                <c:pt idx="275">
                  <c:v>329</c:v>
                </c:pt>
                <c:pt idx="276">
                  <c:v>280</c:v>
                </c:pt>
                <c:pt idx="277">
                  <c:v>195</c:v>
                </c:pt>
                <c:pt idx="278">
                  <c:v>176</c:v>
                </c:pt>
                <c:pt idx="279">
                  <c:v>367</c:v>
                </c:pt>
                <c:pt idx="280">
                  <c:v>311</c:v>
                </c:pt>
                <c:pt idx="281">
                  <c:v>220</c:v>
                </c:pt>
                <c:pt idx="282">
                  <c:v>235</c:v>
                </c:pt>
                <c:pt idx="283">
                  <c:v>242</c:v>
                </c:pt>
                <c:pt idx="284">
                  <c:v>374</c:v>
                </c:pt>
                <c:pt idx="285">
                  <c:v>95</c:v>
                </c:pt>
                <c:pt idx="286">
                  <c:v>310</c:v>
                </c:pt>
                <c:pt idx="287">
                  <c:v>145</c:v>
                </c:pt>
                <c:pt idx="288">
                  <c:v>321</c:v>
                </c:pt>
                <c:pt idx="289">
                  <c:v>265</c:v>
                </c:pt>
                <c:pt idx="290">
                  <c:v>252</c:v>
                </c:pt>
                <c:pt idx="291">
                  <c:v>263</c:v>
                </c:pt>
                <c:pt idx="292">
                  <c:v>278</c:v>
                </c:pt>
                <c:pt idx="293">
                  <c:v>326</c:v>
                </c:pt>
                <c:pt idx="294">
                  <c:v>331</c:v>
                </c:pt>
                <c:pt idx="295">
                  <c:v>151</c:v>
                </c:pt>
                <c:pt idx="296">
                  <c:v>121</c:v>
                </c:pt>
                <c:pt idx="297">
                  <c:v>179</c:v>
                </c:pt>
                <c:pt idx="298">
                  <c:v>206</c:v>
                </c:pt>
                <c:pt idx="299">
                  <c:v>179</c:v>
                </c:pt>
                <c:pt idx="300">
                  <c:v>231</c:v>
                </c:pt>
                <c:pt idx="301">
                  <c:v>187</c:v>
                </c:pt>
                <c:pt idx="302">
                  <c:v>224</c:v>
                </c:pt>
                <c:pt idx="303">
                  <c:v>229</c:v>
                </c:pt>
                <c:pt idx="304">
                  <c:v>245</c:v>
                </c:pt>
                <c:pt idx="305">
                  <c:v>144</c:v>
                </c:pt>
                <c:pt idx="306">
                  <c:v>307</c:v>
                </c:pt>
                <c:pt idx="307">
                  <c:v>252</c:v>
                </c:pt>
                <c:pt idx="308">
                  <c:v>287</c:v>
                </c:pt>
                <c:pt idx="309">
                  <c:v>291</c:v>
                </c:pt>
                <c:pt idx="310">
                  <c:v>322</c:v>
                </c:pt>
                <c:pt idx="311">
                  <c:v>363</c:v>
                </c:pt>
                <c:pt idx="312">
                  <c:v>330</c:v>
                </c:pt>
                <c:pt idx="313">
                  <c:v>265</c:v>
                </c:pt>
                <c:pt idx="314">
                  <c:v>228</c:v>
                </c:pt>
                <c:pt idx="315">
                  <c:v>269</c:v>
                </c:pt>
                <c:pt idx="316">
                  <c:v>290</c:v>
                </c:pt>
                <c:pt idx="317">
                  <c:v>311</c:v>
                </c:pt>
                <c:pt idx="318">
                  <c:v>279</c:v>
                </c:pt>
                <c:pt idx="319">
                  <c:v>271</c:v>
                </c:pt>
                <c:pt idx="320">
                  <c:v>336</c:v>
                </c:pt>
                <c:pt idx="321">
                  <c:v>326</c:v>
                </c:pt>
                <c:pt idx="322">
                  <c:v>216</c:v>
                </c:pt>
                <c:pt idx="323">
                  <c:v>275</c:v>
                </c:pt>
                <c:pt idx="324">
                  <c:v>308</c:v>
                </c:pt>
                <c:pt idx="325">
                  <c:v>262</c:v>
                </c:pt>
                <c:pt idx="326">
                  <c:v>392</c:v>
                </c:pt>
                <c:pt idx="327">
                  <c:v>403</c:v>
                </c:pt>
                <c:pt idx="328">
                  <c:v>364</c:v>
                </c:pt>
                <c:pt idx="329">
                  <c:v>135</c:v>
                </c:pt>
                <c:pt idx="330">
                  <c:v>113</c:v>
                </c:pt>
                <c:pt idx="331">
                  <c:v>132</c:v>
                </c:pt>
                <c:pt idx="332">
                  <c:v>183</c:v>
                </c:pt>
                <c:pt idx="333">
                  <c:v>171</c:v>
                </c:pt>
                <c:pt idx="334">
                  <c:v>183</c:v>
                </c:pt>
                <c:pt idx="335">
                  <c:v>215</c:v>
                </c:pt>
                <c:pt idx="336">
                  <c:v>91</c:v>
                </c:pt>
                <c:pt idx="337">
                  <c:v>108</c:v>
                </c:pt>
                <c:pt idx="338">
                  <c:v>358</c:v>
                </c:pt>
                <c:pt idx="339">
                  <c:v>271</c:v>
                </c:pt>
                <c:pt idx="340">
                  <c:v>181</c:v>
                </c:pt>
                <c:pt idx="341">
                  <c:v>259</c:v>
                </c:pt>
                <c:pt idx="342">
                  <c:v>257</c:v>
                </c:pt>
                <c:pt idx="343">
                  <c:v>51</c:v>
                </c:pt>
                <c:pt idx="344">
                  <c:v>325</c:v>
                </c:pt>
                <c:pt idx="345">
                  <c:v>349</c:v>
                </c:pt>
                <c:pt idx="346">
                  <c:v>385</c:v>
                </c:pt>
                <c:pt idx="347">
                  <c:v>392</c:v>
                </c:pt>
                <c:pt idx="348">
                  <c:v>166</c:v>
                </c:pt>
                <c:pt idx="349">
                  <c:v>166</c:v>
                </c:pt>
                <c:pt idx="350">
                  <c:v>206</c:v>
                </c:pt>
                <c:pt idx="351">
                  <c:v>213</c:v>
                </c:pt>
                <c:pt idx="352">
                  <c:v>189</c:v>
                </c:pt>
                <c:pt idx="353">
                  <c:v>182</c:v>
                </c:pt>
                <c:pt idx="354">
                  <c:v>211</c:v>
                </c:pt>
                <c:pt idx="355">
                  <c:v>190</c:v>
                </c:pt>
                <c:pt idx="356">
                  <c:v>207</c:v>
                </c:pt>
                <c:pt idx="357">
                  <c:v>364</c:v>
                </c:pt>
                <c:pt idx="358">
                  <c:v>46</c:v>
                </c:pt>
                <c:pt idx="359">
                  <c:v>69</c:v>
                </c:pt>
                <c:pt idx="360">
                  <c:v>144</c:v>
                </c:pt>
                <c:pt idx="361">
                  <c:v>460</c:v>
                </c:pt>
                <c:pt idx="362">
                  <c:v>218</c:v>
                </c:pt>
                <c:pt idx="363">
                  <c:v>276</c:v>
                </c:pt>
                <c:pt idx="364">
                  <c:v>215</c:v>
                </c:pt>
                <c:pt idx="365">
                  <c:v>315</c:v>
                </c:pt>
                <c:pt idx="366">
                  <c:v>240</c:v>
                </c:pt>
                <c:pt idx="367">
                  <c:v>290</c:v>
                </c:pt>
                <c:pt idx="368">
                  <c:v>232</c:v>
                </c:pt>
                <c:pt idx="369">
                  <c:v>208</c:v>
                </c:pt>
                <c:pt idx="370">
                  <c:v>309</c:v>
                </c:pt>
                <c:pt idx="371">
                  <c:v>232</c:v>
                </c:pt>
                <c:pt idx="372">
                  <c:v>435</c:v>
                </c:pt>
                <c:pt idx="373">
                  <c:v>313</c:v>
                </c:pt>
                <c:pt idx="374">
                  <c:v>133</c:v>
                </c:pt>
                <c:pt idx="375">
                  <c:v>122</c:v>
                </c:pt>
                <c:pt idx="376">
                  <c:v>215</c:v>
                </c:pt>
                <c:pt idx="377">
                  <c:v>342</c:v>
                </c:pt>
                <c:pt idx="378">
                  <c:v>356</c:v>
                </c:pt>
                <c:pt idx="379">
                  <c:v>284</c:v>
                </c:pt>
                <c:pt idx="380">
                  <c:v>252</c:v>
                </c:pt>
                <c:pt idx="381">
                  <c:v>252</c:v>
                </c:pt>
                <c:pt idx="382">
                  <c:v>302</c:v>
                </c:pt>
                <c:pt idx="383">
                  <c:v>238</c:v>
                </c:pt>
                <c:pt idx="384">
                  <c:v>234</c:v>
                </c:pt>
                <c:pt idx="385">
                  <c:v>244</c:v>
                </c:pt>
                <c:pt idx="386">
                  <c:v>348</c:v>
                </c:pt>
                <c:pt idx="387">
                  <c:v>319</c:v>
                </c:pt>
                <c:pt idx="388">
                  <c:v>207</c:v>
                </c:pt>
                <c:pt idx="389">
                  <c:v>183</c:v>
                </c:pt>
                <c:pt idx="390">
                  <c:v>192</c:v>
                </c:pt>
                <c:pt idx="391">
                  <c:v>143</c:v>
                </c:pt>
                <c:pt idx="392">
                  <c:v>169</c:v>
                </c:pt>
                <c:pt idx="393">
                  <c:v>360</c:v>
                </c:pt>
                <c:pt idx="394">
                  <c:v>89</c:v>
                </c:pt>
                <c:pt idx="395">
                  <c:v>81</c:v>
                </c:pt>
                <c:pt idx="396">
                  <c:v>182</c:v>
                </c:pt>
                <c:pt idx="397">
                  <c:v>223</c:v>
                </c:pt>
                <c:pt idx="398">
                  <c:v>212</c:v>
                </c:pt>
                <c:pt idx="399">
                  <c:v>412</c:v>
                </c:pt>
                <c:pt idx="400">
                  <c:v>362</c:v>
                </c:pt>
                <c:pt idx="401">
                  <c:v>111</c:v>
                </c:pt>
                <c:pt idx="402">
                  <c:v>261</c:v>
                </c:pt>
                <c:pt idx="403">
                  <c:v>255</c:v>
                </c:pt>
                <c:pt idx="404">
                  <c:v>197</c:v>
                </c:pt>
                <c:pt idx="405">
                  <c:v>293</c:v>
                </c:pt>
                <c:pt idx="406">
                  <c:v>162</c:v>
                </c:pt>
                <c:pt idx="407">
                  <c:v>217</c:v>
                </c:pt>
                <c:pt idx="408">
                  <c:v>180</c:v>
                </c:pt>
                <c:pt idx="409">
                  <c:v>194</c:v>
                </c:pt>
                <c:pt idx="410">
                  <c:v>208</c:v>
                </c:pt>
                <c:pt idx="411">
                  <c:v>235</c:v>
                </c:pt>
                <c:pt idx="412">
                  <c:v>248</c:v>
                </c:pt>
                <c:pt idx="413">
                  <c:v>224</c:v>
                </c:pt>
                <c:pt idx="414">
                  <c:v>237</c:v>
                </c:pt>
                <c:pt idx="415">
                  <c:v>206</c:v>
                </c:pt>
                <c:pt idx="416">
                  <c:v>479</c:v>
                </c:pt>
                <c:pt idx="417">
                  <c:v>158</c:v>
                </c:pt>
                <c:pt idx="418">
                  <c:v>241</c:v>
                </c:pt>
                <c:pt idx="419">
                  <c:v>189</c:v>
                </c:pt>
                <c:pt idx="420">
                  <c:v>232</c:v>
                </c:pt>
                <c:pt idx="421">
                  <c:v>203</c:v>
                </c:pt>
                <c:pt idx="422">
                  <c:v>147</c:v>
                </c:pt>
                <c:pt idx="423">
                  <c:v>125</c:v>
                </c:pt>
                <c:pt idx="424">
                  <c:v>153</c:v>
                </c:pt>
                <c:pt idx="425">
                  <c:v>173</c:v>
                </c:pt>
                <c:pt idx="426">
                  <c:v>199</c:v>
                </c:pt>
                <c:pt idx="427">
                  <c:v>170</c:v>
                </c:pt>
                <c:pt idx="428">
                  <c:v>482</c:v>
                </c:pt>
                <c:pt idx="429">
                  <c:v>351</c:v>
                </c:pt>
                <c:pt idx="430">
                  <c:v>405</c:v>
                </c:pt>
                <c:pt idx="431">
                  <c:v>444</c:v>
                </c:pt>
                <c:pt idx="432">
                  <c:v>227</c:v>
                </c:pt>
                <c:pt idx="433">
                  <c:v>392</c:v>
                </c:pt>
                <c:pt idx="434">
                  <c:v>70</c:v>
                </c:pt>
                <c:pt idx="435">
                  <c:v>64</c:v>
                </c:pt>
                <c:pt idx="436">
                  <c:v>113</c:v>
                </c:pt>
                <c:pt idx="437">
                  <c:v>234</c:v>
                </c:pt>
                <c:pt idx="438">
                  <c:v>251</c:v>
                </c:pt>
                <c:pt idx="439">
                  <c:v>222</c:v>
                </c:pt>
                <c:pt idx="440">
                  <c:v>245</c:v>
                </c:pt>
                <c:pt idx="441">
                  <c:v>299</c:v>
                </c:pt>
                <c:pt idx="442">
                  <c:v>252</c:v>
                </c:pt>
                <c:pt idx="443">
                  <c:v>213</c:v>
                </c:pt>
                <c:pt idx="444">
                  <c:v>245</c:v>
                </c:pt>
                <c:pt idx="445">
                  <c:v>280</c:v>
                </c:pt>
                <c:pt idx="446">
                  <c:v>253</c:v>
                </c:pt>
                <c:pt idx="447">
                  <c:v>226</c:v>
                </c:pt>
                <c:pt idx="448">
                  <c:v>87</c:v>
                </c:pt>
                <c:pt idx="449">
                  <c:v>138</c:v>
                </c:pt>
                <c:pt idx="450">
                  <c:v>197</c:v>
                </c:pt>
                <c:pt idx="451">
                  <c:v>225</c:v>
                </c:pt>
                <c:pt idx="452">
                  <c:v>190</c:v>
                </c:pt>
                <c:pt idx="453">
                  <c:v>292</c:v>
                </c:pt>
                <c:pt idx="454">
                  <c:v>273</c:v>
                </c:pt>
                <c:pt idx="455">
                  <c:v>340</c:v>
                </c:pt>
                <c:pt idx="456">
                  <c:v>186</c:v>
                </c:pt>
                <c:pt idx="457">
                  <c:v>267</c:v>
                </c:pt>
                <c:pt idx="458">
                  <c:v>316</c:v>
                </c:pt>
                <c:pt idx="459">
                  <c:v>241</c:v>
                </c:pt>
                <c:pt idx="460">
                  <c:v>263</c:v>
                </c:pt>
                <c:pt idx="461">
                  <c:v>233</c:v>
                </c:pt>
                <c:pt idx="462">
                  <c:v>214</c:v>
                </c:pt>
                <c:pt idx="463">
                  <c:v>124</c:v>
                </c:pt>
                <c:pt idx="464">
                  <c:v>188</c:v>
                </c:pt>
                <c:pt idx="465">
                  <c:v>174</c:v>
                </c:pt>
                <c:pt idx="466">
                  <c:v>192</c:v>
                </c:pt>
                <c:pt idx="467">
                  <c:v>200</c:v>
                </c:pt>
                <c:pt idx="468">
                  <c:v>256</c:v>
                </c:pt>
                <c:pt idx="469">
                  <c:v>199</c:v>
                </c:pt>
                <c:pt idx="470">
                  <c:v>404</c:v>
                </c:pt>
                <c:pt idx="471">
                  <c:v>199</c:v>
                </c:pt>
                <c:pt idx="472">
                  <c:v>266</c:v>
                </c:pt>
                <c:pt idx="473">
                  <c:v>143</c:v>
                </c:pt>
                <c:pt idx="474">
                  <c:v>286</c:v>
                </c:pt>
                <c:pt idx="475">
                  <c:v>309</c:v>
                </c:pt>
                <c:pt idx="476">
                  <c:v>265</c:v>
                </c:pt>
                <c:pt idx="477">
                  <c:v>274</c:v>
                </c:pt>
                <c:pt idx="478">
                  <c:v>178</c:v>
                </c:pt>
                <c:pt idx="479">
                  <c:v>285</c:v>
                </c:pt>
                <c:pt idx="480">
                  <c:v>316</c:v>
                </c:pt>
                <c:pt idx="481">
                  <c:v>352</c:v>
                </c:pt>
                <c:pt idx="482">
                  <c:v>320</c:v>
                </c:pt>
                <c:pt idx="483">
                  <c:v>268</c:v>
                </c:pt>
                <c:pt idx="484">
                  <c:v>257</c:v>
                </c:pt>
                <c:pt idx="485">
                  <c:v>272</c:v>
                </c:pt>
                <c:pt idx="486">
                  <c:v>166</c:v>
                </c:pt>
                <c:pt idx="487">
                  <c:v>344</c:v>
                </c:pt>
                <c:pt idx="488">
                  <c:v>216</c:v>
                </c:pt>
                <c:pt idx="489">
                  <c:v>275</c:v>
                </c:pt>
                <c:pt idx="490">
                  <c:v>196</c:v>
                </c:pt>
                <c:pt idx="491">
                  <c:v>328</c:v>
                </c:pt>
                <c:pt idx="492">
                  <c:v>342</c:v>
                </c:pt>
                <c:pt idx="493">
                  <c:v>329</c:v>
                </c:pt>
                <c:pt idx="494">
                  <c:v>204</c:v>
                </c:pt>
                <c:pt idx="495">
                  <c:v>167</c:v>
                </c:pt>
                <c:pt idx="496">
                  <c:v>79</c:v>
                </c:pt>
                <c:pt idx="497">
                  <c:v>320</c:v>
                </c:pt>
                <c:pt idx="498">
                  <c:v>326</c:v>
                </c:pt>
                <c:pt idx="499">
                  <c:v>345</c:v>
                </c:pt>
                <c:pt idx="500">
                  <c:v>359</c:v>
                </c:pt>
                <c:pt idx="501">
                  <c:v>229</c:v>
                </c:pt>
                <c:pt idx="502">
                  <c:v>154</c:v>
                </c:pt>
                <c:pt idx="503">
                  <c:v>198</c:v>
                </c:pt>
                <c:pt idx="504">
                  <c:v>268</c:v>
                </c:pt>
                <c:pt idx="505">
                  <c:v>29</c:v>
                </c:pt>
                <c:pt idx="506">
                  <c:v>353</c:v>
                </c:pt>
                <c:pt idx="507">
                  <c:v>281</c:v>
                </c:pt>
                <c:pt idx="508">
                  <c:v>370</c:v>
                </c:pt>
                <c:pt idx="509">
                  <c:v>339</c:v>
                </c:pt>
                <c:pt idx="510">
                  <c:v>328</c:v>
                </c:pt>
                <c:pt idx="511">
                  <c:v>342</c:v>
                </c:pt>
                <c:pt idx="512">
                  <c:v>321</c:v>
                </c:pt>
                <c:pt idx="513">
                  <c:v>308</c:v>
                </c:pt>
                <c:pt idx="514">
                  <c:v>299</c:v>
                </c:pt>
                <c:pt idx="515">
                  <c:v>63</c:v>
                </c:pt>
                <c:pt idx="516">
                  <c:v>272</c:v>
                </c:pt>
                <c:pt idx="517">
                  <c:v>157</c:v>
                </c:pt>
                <c:pt idx="518">
                  <c:v>315</c:v>
                </c:pt>
                <c:pt idx="519">
                  <c:v>336</c:v>
                </c:pt>
                <c:pt idx="520">
                  <c:v>298</c:v>
                </c:pt>
                <c:pt idx="521">
                  <c:v>283</c:v>
                </c:pt>
                <c:pt idx="522">
                  <c:v>288</c:v>
                </c:pt>
                <c:pt idx="523">
                  <c:v>420</c:v>
                </c:pt>
                <c:pt idx="524">
                  <c:v>201</c:v>
                </c:pt>
                <c:pt idx="525">
                  <c:v>222</c:v>
                </c:pt>
                <c:pt idx="526">
                  <c:v>137</c:v>
                </c:pt>
                <c:pt idx="527">
                  <c:v>149</c:v>
                </c:pt>
                <c:pt idx="528">
                  <c:v>181</c:v>
                </c:pt>
                <c:pt idx="529">
                  <c:v>181</c:v>
                </c:pt>
                <c:pt idx="530">
                  <c:v>293</c:v>
                </c:pt>
                <c:pt idx="531">
                  <c:v>213</c:v>
                </c:pt>
                <c:pt idx="532">
                  <c:v>181</c:v>
                </c:pt>
                <c:pt idx="533">
                  <c:v>170</c:v>
                </c:pt>
                <c:pt idx="534">
                  <c:v>244</c:v>
                </c:pt>
                <c:pt idx="535">
                  <c:v>173</c:v>
                </c:pt>
                <c:pt idx="536">
                  <c:v>223</c:v>
                </c:pt>
                <c:pt idx="537">
                  <c:v>210</c:v>
                </c:pt>
                <c:pt idx="538">
                  <c:v>208</c:v>
                </c:pt>
                <c:pt idx="539">
                  <c:v>217</c:v>
                </c:pt>
                <c:pt idx="540">
                  <c:v>151</c:v>
                </c:pt>
                <c:pt idx="541">
                  <c:v>294</c:v>
                </c:pt>
                <c:pt idx="542">
                  <c:v>228</c:v>
                </c:pt>
                <c:pt idx="543">
                  <c:v>204</c:v>
                </c:pt>
                <c:pt idx="544">
                  <c:v>203</c:v>
                </c:pt>
                <c:pt idx="545">
                  <c:v>163</c:v>
                </c:pt>
                <c:pt idx="546">
                  <c:v>195</c:v>
                </c:pt>
                <c:pt idx="547">
                  <c:v>194</c:v>
                </c:pt>
                <c:pt idx="548">
                  <c:v>210</c:v>
                </c:pt>
                <c:pt idx="549">
                  <c:v>200</c:v>
                </c:pt>
                <c:pt idx="550">
                  <c:v>208</c:v>
                </c:pt>
                <c:pt idx="551">
                  <c:v>160</c:v>
                </c:pt>
                <c:pt idx="552">
                  <c:v>200</c:v>
                </c:pt>
                <c:pt idx="553">
                  <c:v>273</c:v>
                </c:pt>
                <c:pt idx="554">
                  <c:v>209</c:v>
                </c:pt>
                <c:pt idx="555">
                  <c:v>234</c:v>
                </c:pt>
                <c:pt idx="556">
                  <c:v>194</c:v>
                </c:pt>
                <c:pt idx="557">
                  <c:v>262</c:v>
                </c:pt>
                <c:pt idx="558">
                  <c:v>219</c:v>
                </c:pt>
                <c:pt idx="559">
                  <c:v>256</c:v>
                </c:pt>
                <c:pt idx="560">
                  <c:v>55</c:v>
                </c:pt>
                <c:pt idx="561">
                  <c:v>141</c:v>
                </c:pt>
                <c:pt idx="562">
                  <c:v>173</c:v>
                </c:pt>
                <c:pt idx="563">
                  <c:v>354</c:v>
                </c:pt>
                <c:pt idx="564">
                  <c:v>195</c:v>
                </c:pt>
                <c:pt idx="565">
                  <c:v>244</c:v>
                </c:pt>
                <c:pt idx="566">
                  <c:v>145</c:v>
                </c:pt>
                <c:pt idx="567">
                  <c:v>283</c:v>
                </c:pt>
                <c:pt idx="568">
                  <c:v>323</c:v>
                </c:pt>
                <c:pt idx="569">
                  <c:v>350</c:v>
                </c:pt>
                <c:pt idx="570">
                  <c:v>286</c:v>
                </c:pt>
                <c:pt idx="571">
                  <c:v>331</c:v>
                </c:pt>
                <c:pt idx="572">
                  <c:v>299</c:v>
                </c:pt>
                <c:pt idx="573">
                  <c:v>273</c:v>
                </c:pt>
                <c:pt idx="574">
                  <c:v>317</c:v>
                </c:pt>
                <c:pt idx="575">
                  <c:v>231</c:v>
                </c:pt>
                <c:pt idx="576">
                  <c:v>169</c:v>
                </c:pt>
                <c:pt idx="577">
                  <c:v>306</c:v>
                </c:pt>
                <c:pt idx="578">
                  <c:v>289</c:v>
                </c:pt>
                <c:pt idx="579">
                  <c:v>284</c:v>
                </c:pt>
                <c:pt idx="580">
                  <c:v>277</c:v>
                </c:pt>
                <c:pt idx="581">
                  <c:v>286</c:v>
                </c:pt>
                <c:pt idx="582">
                  <c:v>259</c:v>
                </c:pt>
                <c:pt idx="583">
                  <c:v>231</c:v>
                </c:pt>
                <c:pt idx="584">
                  <c:v>244</c:v>
                </c:pt>
                <c:pt idx="585">
                  <c:v>242</c:v>
                </c:pt>
                <c:pt idx="586">
                  <c:v>239</c:v>
                </c:pt>
                <c:pt idx="587">
                  <c:v>232</c:v>
                </c:pt>
                <c:pt idx="588">
                  <c:v>265</c:v>
                </c:pt>
                <c:pt idx="589">
                  <c:v>365</c:v>
                </c:pt>
                <c:pt idx="590">
                  <c:v>286</c:v>
                </c:pt>
                <c:pt idx="591">
                  <c:v>355</c:v>
                </c:pt>
                <c:pt idx="592">
                  <c:v>307</c:v>
                </c:pt>
                <c:pt idx="593">
                  <c:v>164</c:v>
                </c:pt>
                <c:pt idx="594">
                  <c:v>88</c:v>
                </c:pt>
                <c:pt idx="595">
                  <c:v>135</c:v>
                </c:pt>
                <c:pt idx="596">
                  <c:v>190</c:v>
                </c:pt>
                <c:pt idx="597">
                  <c:v>134</c:v>
                </c:pt>
                <c:pt idx="598">
                  <c:v>74</c:v>
                </c:pt>
                <c:pt idx="599">
                  <c:v>120</c:v>
                </c:pt>
                <c:pt idx="600">
                  <c:v>117</c:v>
                </c:pt>
                <c:pt idx="601">
                  <c:v>161</c:v>
                </c:pt>
                <c:pt idx="602">
                  <c:v>178</c:v>
                </c:pt>
                <c:pt idx="603">
                  <c:v>183</c:v>
                </c:pt>
                <c:pt idx="604">
                  <c:v>170</c:v>
                </c:pt>
                <c:pt idx="605">
                  <c:v>199</c:v>
                </c:pt>
                <c:pt idx="606">
                  <c:v>203</c:v>
                </c:pt>
                <c:pt idx="607">
                  <c:v>172</c:v>
                </c:pt>
                <c:pt idx="608">
                  <c:v>169</c:v>
                </c:pt>
                <c:pt idx="609">
                  <c:v>128</c:v>
                </c:pt>
                <c:pt idx="610">
                  <c:v>122</c:v>
                </c:pt>
                <c:pt idx="611">
                  <c:v>64</c:v>
                </c:pt>
                <c:pt idx="612">
                  <c:v>126</c:v>
                </c:pt>
                <c:pt idx="613">
                  <c:v>369</c:v>
                </c:pt>
                <c:pt idx="614">
                  <c:v>195</c:v>
                </c:pt>
                <c:pt idx="615">
                  <c:v>178</c:v>
                </c:pt>
                <c:pt idx="616">
                  <c:v>173</c:v>
                </c:pt>
                <c:pt idx="617">
                  <c:v>187</c:v>
                </c:pt>
                <c:pt idx="618">
                  <c:v>231</c:v>
                </c:pt>
                <c:pt idx="619">
                  <c:v>234</c:v>
                </c:pt>
                <c:pt idx="620">
                  <c:v>162</c:v>
                </c:pt>
                <c:pt idx="621">
                  <c:v>217</c:v>
                </c:pt>
                <c:pt idx="622">
                  <c:v>180</c:v>
                </c:pt>
                <c:pt idx="623">
                  <c:v>203</c:v>
                </c:pt>
                <c:pt idx="624">
                  <c:v>180</c:v>
                </c:pt>
                <c:pt idx="625">
                  <c:v>209</c:v>
                </c:pt>
                <c:pt idx="626">
                  <c:v>182</c:v>
                </c:pt>
                <c:pt idx="627">
                  <c:v>220</c:v>
                </c:pt>
                <c:pt idx="628">
                  <c:v>204</c:v>
                </c:pt>
                <c:pt idx="629">
                  <c:v>222</c:v>
                </c:pt>
                <c:pt idx="630">
                  <c:v>187</c:v>
                </c:pt>
                <c:pt idx="631">
                  <c:v>175</c:v>
                </c:pt>
                <c:pt idx="632">
                  <c:v>162</c:v>
                </c:pt>
                <c:pt idx="633">
                  <c:v>203</c:v>
                </c:pt>
                <c:pt idx="634">
                  <c:v>195</c:v>
                </c:pt>
                <c:pt idx="635">
                  <c:v>314</c:v>
                </c:pt>
                <c:pt idx="636">
                  <c:v>222</c:v>
                </c:pt>
                <c:pt idx="637">
                  <c:v>252</c:v>
                </c:pt>
                <c:pt idx="638">
                  <c:v>296</c:v>
                </c:pt>
                <c:pt idx="639">
                  <c:v>253</c:v>
                </c:pt>
                <c:pt idx="640">
                  <c:v>163</c:v>
                </c:pt>
                <c:pt idx="641">
                  <c:v>348</c:v>
                </c:pt>
                <c:pt idx="642">
                  <c:v>315</c:v>
                </c:pt>
                <c:pt idx="643">
                  <c:v>319</c:v>
                </c:pt>
                <c:pt idx="644">
                  <c:v>265</c:v>
                </c:pt>
                <c:pt idx="645">
                  <c:v>255</c:v>
                </c:pt>
                <c:pt idx="646">
                  <c:v>204</c:v>
                </c:pt>
                <c:pt idx="647">
                  <c:v>179</c:v>
                </c:pt>
                <c:pt idx="648">
                  <c:v>102</c:v>
                </c:pt>
                <c:pt idx="649">
                  <c:v>246</c:v>
                </c:pt>
                <c:pt idx="650">
                  <c:v>107</c:v>
                </c:pt>
                <c:pt idx="651">
                  <c:v>123</c:v>
                </c:pt>
                <c:pt idx="652">
                  <c:v>282</c:v>
                </c:pt>
                <c:pt idx="653">
                  <c:v>156</c:v>
                </c:pt>
                <c:pt idx="654">
                  <c:v>179</c:v>
                </c:pt>
                <c:pt idx="655">
                  <c:v>153</c:v>
                </c:pt>
                <c:pt idx="656">
                  <c:v>152</c:v>
                </c:pt>
                <c:pt idx="657">
                  <c:v>258</c:v>
                </c:pt>
                <c:pt idx="658">
                  <c:v>171</c:v>
                </c:pt>
                <c:pt idx="659">
                  <c:v>203</c:v>
                </c:pt>
                <c:pt idx="660">
                  <c:v>278</c:v>
                </c:pt>
                <c:pt idx="661">
                  <c:v>194</c:v>
                </c:pt>
                <c:pt idx="662">
                  <c:v>357</c:v>
                </c:pt>
                <c:pt idx="663">
                  <c:v>309</c:v>
                </c:pt>
                <c:pt idx="664">
                  <c:v>353</c:v>
                </c:pt>
                <c:pt idx="665">
                  <c:v>296</c:v>
                </c:pt>
                <c:pt idx="666">
                  <c:v>257</c:v>
                </c:pt>
                <c:pt idx="667">
                  <c:v>288</c:v>
                </c:pt>
                <c:pt idx="668">
                  <c:v>352</c:v>
                </c:pt>
                <c:pt idx="669">
                  <c:v>265</c:v>
                </c:pt>
                <c:pt idx="670">
                  <c:v>101</c:v>
                </c:pt>
                <c:pt idx="671">
                  <c:v>146</c:v>
                </c:pt>
                <c:pt idx="672">
                  <c:v>84</c:v>
                </c:pt>
                <c:pt idx="673">
                  <c:v>138</c:v>
                </c:pt>
                <c:pt idx="674">
                  <c:v>59</c:v>
                </c:pt>
                <c:pt idx="675">
                  <c:v>304</c:v>
                </c:pt>
                <c:pt idx="676">
                  <c:v>269</c:v>
                </c:pt>
                <c:pt idx="677">
                  <c:v>247</c:v>
                </c:pt>
                <c:pt idx="678">
                  <c:v>232</c:v>
                </c:pt>
                <c:pt idx="679">
                  <c:v>232</c:v>
                </c:pt>
                <c:pt idx="680">
                  <c:v>252</c:v>
                </c:pt>
                <c:pt idx="681">
                  <c:v>283</c:v>
                </c:pt>
                <c:pt idx="682">
                  <c:v>213</c:v>
                </c:pt>
                <c:pt idx="683">
                  <c:v>392</c:v>
                </c:pt>
                <c:pt idx="684">
                  <c:v>278</c:v>
                </c:pt>
                <c:pt idx="685">
                  <c:v>259</c:v>
                </c:pt>
                <c:pt idx="686">
                  <c:v>261</c:v>
                </c:pt>
                <c:pt idx="687">
                  <c:v>182</c:v>
                </c:pt>
                <c:pt idx="688">
                  <c:v>382</c:v>
                </c:pt>
                <c:pt idx="689">
                  <c:v>349</c:v>
                </c:pt>
                <c:pt idx="690">
                  <c:v>377</c:v>
                </c:pt>
                <c:pt idx="691">
                  <c:v>275</c:v>
                </c:pt>
                <c:pt idx="692">
                  <c:v>303</c:v>
                </c:pt>
                <c:pt idx="693">
                  <c:v>282</c:v>
                </c:pt>
                <c:pt idx="694">
                  <c:v>173</c:v>
                </c:pt>
                <c:pt idx="695">
                  <c:v>73</c:v>
                </c:pt>
                <c:pt idx="696">
                  <c:v>74</c:v>
                </c:pt>
                <c:pt idx="697">
                  <c:v>219</c:v>
                </c:pt>
                <c:pt idx="698">
                  <c:v>300</c:v>
                </c:pt>
                <c:pt idx="699">
                  <c:v>208</c:v>
                </c:pt>
                <c:pt idx="700">
                  <c:v>446</c:v>
                </c:pt>
                <c:pt idx="701">
                  <c:v>150</c:v>
                </c:pt>
                <c:pt idx="702">
                  <c:v>55</c:v>
                </c:pt>
                <c:pt idx="703">
                  <c:v>202</c:v>
                </c:pt>
                <c:pt idx="704">
                  <c:v>376</c:v>
                </c:pt>
                <c:pt idx="705">
                  <c:v>287</c:v>
                </c:pt>
                <c:pt idx="706">
                  <c:v>364</c:v>
                </c:pt>
                <c:pt idx="707">
                  <c:v>212</c:v>
                </c:pt>
                <c:pt idx="708">
                  <c:v>302</c:v>
                </c:pt>
                <c:pt idx="709">
                  <c:v>460</c:v>
                </c:pt>
                <c:pt idx="710">
                  <c:v>203</c:v>
                </c:pt>
                <c:pt idx="711">
                  <c:v>255</c:v>
                </c:pt>
                <c:pt idx="712">
                  <c:v>321</c:v>
                </c:pt>
                <c:pt idx="713">
                  <c:v>230</c:v>
                </c:pt>
                <c:pt idx="714">
                  <c:v>239</c:v>
                </c:pt>
                <c:pt idx="715">
                  <c:v>237</c:v>
                </c:pt>
                <c:pt idx="716">
                  <c:v>257</c:v>
                </c:pt>
                <c:pt idx="717">
                  <c:v>269</c:v>
                </c:pt>
                <c:pt idx="718">
                  <c:v>235</c:v>
                </c:pt>
                <c:pt idx="719">
                  <c:v>220</c:v>
                </c:pt>
                <c:pt idx="720">
                  <c:v>219</c:v>
                </c:pt>
                <c:pt idx="721">
                  <c:v>210</c:v>
                </c:pt>
                <c:pt idx="722">
                  <c:v>339</c:v>
                </c:pt>
                <c:pt idx="723">
                  <c:v>88</c:v>
                </c:pt>
                <c:pt idx="724">
                  <c:v>53</c:v>
                </c:pt>
                <c:pt idx="725">
                  <c:v>191</c:v>
                </c:pt>
                <c:pt idx="726">
                  <c:v>168</c:v>
                </c:pt>
                <c:pt idx="727">
                  <c:v>158</c:v>
                </c:pt>
                <c:pt idx="728">
                  <c:v>145</c:v>
                </c:pt>
                <c:pt idx="729">
                  <c:v>145</c:v>
                </c:pt>
                <c:pt idx="730">
                  <c:v>217</c:v>
                </c:pt>
                <c:pt idx="731">
                  <c:v>254</c:v>
                </c:pt>
                <c:pt idx="732">
                  <c:v>327</c:v>
                </c:pt>
                <c:pt idx="733">
                  <c:v>215</c:v>
                </c:pt>
                <c:pt idx="734">
                  <c:v>215</c:v>
                </c:pt>
                <c:pt idx="735">
                  <c:v>314</c:v>
                </c:pt>
                <c:pt idx="736">
                  <c:v>253</c:v>
                </c:pt>
                <c:pt idx="737">
                  <c:v>166</c:v>
                </c:pt>
                <c:pt idx="738">
                  <c:v>231</c:v>
                </c:pt>
                <c:pt idx="739">
                  <c:v>209</c:v>
                </c:pt>
                <c:pt idx="740">
                  <c:v>325</c:v>
                </c:pt>
                <c:pt idx="741">
                  <c:v>249</c:v>
                </c:pt>
                <c:pt idx="742">
                  <c:v>283</c:v>
                </c:pt>
                <c:pt idx="743">
                  <c:v>261</c:v>
                </c:pt>
                <c:pt idx="744">
                  <c:v>239</c:v>
                </c:pt>
                <c:pt idx="745">
                  <c:v>222</c:v>
                </c:pt>
                <c:pt idx="746">
                  <c:v>244</c:v>
                </c:pt>
                <c:pt idx="747">
                  <c:v>188</c:v>
                </c:pt>
                <c:pt idx="748">
                  <c:v>188</c:v>
                </c:pt>
                <c:pt idx="749">
                  <c:v>243</c:v>
                </c:pt>
                <c:pt idx="750">
                  <c:v>279</c:v>
                </c:pt>
                <c:pt idx="751">
                  <c:v>260</c:v>
                </c:pt>
                <c:pt idx="752">
                  <c:v>307</c:v>
                </c:pt>
                <c:pt idx="753">
                  <c:v>263</c:v>
                </c:pt>
                <c:pt idx="754">
                  <c:v>317</c:v>
                </c:pt>
                <c:pt idx="755">
                  <c:v>286</c:v>
                </c:pt>
                <c:pt idx="756">
                  <c:v>326</c:v>
                </c:pt>
                <c:pt idx="757">
                  <c:v>271</c:v>
                </c:pt>
                <c:pt idx="758">
                  <c:v>271</c:v>
                </c:pt>
                <c:pt idx="759">
                  <c:v>264</c:v>
                </c:pt>
                <c:pt idx="760">
                  <c:v>234</c:v>
                </c:pt>
                <c:pt idx="761">
                  <c:v>234</c:v>
                </c:pt>
                <c:pt idx="762">
                  <c:v>376</c:v>
                </c:pt>
                <c:pt idx="763">
                  <c:v>84</c:v>
                </c:pt>
                <c:pt idx="764">
                  <c:v>98</c:v>
                </c:pt>
                <c:pt idx="765">
                  <c:v>114</c:v>
                </c:pt>
                <c:pt idx="766">
                  <c:v>55</c:v>
                </c:pt>
                <c:pt idx="767">
                  <c:v>212</c:v>
                </c:pt>
                <c:pt idx="768">
                  <c:v>135</c:v>
                </c:pt>
                <c:pt idx="769">
                  <c:v>248</c:v>
                </c:pt>
                <c:pt idx="770">
                  <c:v>258</c:v>
                </c:pt>
                <c:pt idx="771">
                  <c:v>271</c:v>
                </c:pt>
                <c:pt idx="772">
                  <c:v>252</c:v>
                </c:pt>
                <c:pt idx="773">
                  <c:v>265</c:v>
                </c:pt>
                <c:pt idx="774">
                  <c:v>265</c:v>
                </c:pt>
                <c:pt idx="775">
                  <c:v>316</c:v>
                </c:pt>
                <c:pt idx="776">
                  <c:v>254</c:v>
                </c:pt>
                <c:pt idx="777">
                  <c:v>343</c:v>
                </c:pt>
                <c:pt idx="778">
                  <c:v>281</c:v>
                </c:pt>
                <c:pt idx="779">
                  <c:v>388</c:v>
                </c:pt>
                <c:pt idx="780">
                  <c:v>235</c:v>
                </c:pt>
                <c:pt idx="781">
                  <c:v>333</c:v>
                </c:pt>
                <c:pt idx="782">
                  <c:v>451</c:v>
                </c:pt>
                <c:pt idx="783">
                  <c:v>265</c:v>
                </c:pt>
                <c:pt idx="784">
                  <c:v>366</c:v>
                </c:pt>
                <c:pt idx="785">
                  <c:v>388</c:v>
                </c:pt>
                <c:pt idx="786">
                  <c:v>137</c:v>
                </c:pt>
                <c:pt idx="787">
                  <c:v>128</c:v>
                </c:pt>
                <c:pt idx="788">
                  <c:v>137</c:v>
                </c:pt>
                <c:pt idx="789">
                  <c:v>183</c:v>
                </c:pt>
                <c:pt idx="790">
                  <c:v>242</c:v>
                </c:pt>
                <c:pt idx="791">
                  <c:v>257</c:v>
                </c:pt>
                <c:pt idx="792">
                  <c:v>229</c:v>
                </c:pt>
                <c:pt idx="793">
                  <c:v>298</c:v>
                </c:pt>
                <c:pt idx="794">
                  <c:v>336</c:v>
                </c:pt>
                <c:pt idx="795">
                  <c:v>470</c:v>
                </c:pt>
                <c:pt idx="796">
                  <c:v>414</c:v>
                </c:pt>
                <c:pt idx="797">
                  <c:v>384</c:v>
                </c:pt>
                <c:pt idx="798">
                  <c:v>229</c:v>
                </c:pt>
                <c:pt idx="799">
                  <c:v>82</c:v>
                </c:pt>
                <c:pt idx="800">
                  <c:v>200</c:v>
                </c:pt>
                <c:pt idx="801">
                  <c:v>126</c:v>
                </c:pt>
                <c:pt idx="802">
                  <c:v>217</c:v>
                </c:pt>
                <c:pt idx="803">
                  <c:v>214</c:v>
                </c:pt>
                <c:pt idx="804">
                  <c:v>200</c:v>
                </c:pt>
                <c:pt idx="805">
                  <c:v>265</c:v>
                </c:pt>
                <c:pt idx="806">
                  <c:v>204</c:v>
                </c:pt>
                <c:pt idx="807">
                  <c:v>234</c:v>
                </c:pt>
                <c:pt idx="808">
                  <c:v>236</c:v>
                </c:pt>
                <c:pt idx="809">
                  <c:v>203</c:v>
                </c:pt>
                <c:pt idx="810">
                  <c:v>231</c:v>
                </c:pt>
                <c:pt idx="811">
                  <c:v>281</c:v>
                </c:pt>
                <c:pt idx="812">
                  <c:v>215</c:v>
                </c:pt>
                <c:pt idx="813">
                  <c:v>261</c:v>
                </c:pt>
                <c:pt idx="814">
                  <c:v>281</c:v>
                </c:pt>
                <c:pt idx="815">
                  <c:v>249</c:v>
                </c:pt>
                <c:pt idx="816">
                  <c:v>230</c:v>
                </c:pt>
                <c:pt idx="817">
                  <c:v>220</c:v>
                </c:pt>
                <c:pt idx="818">
                  <c:v>258</c:v>
                </c:pt>
                <c:pt idx="819">
                  <c:v>219</c:v>
                </c:pt>
                <c:pt idx="820">
                  <c:v>181</c:v>
                </c:pt>
                <c:pt idx="821">
                  <c:v>144</c:v>
                </c:pt>
                <c:pt idx="822">
                  <c:v>170</c:v>
                </c:pt>
                <c:pt idx="823">
                  <c:v>178</c:v>
                </c:pt>
                <c:pt idx="824">
                  <c:v>197</c:v>
                </c:pt>
                <c:pt idx="825">
                  <c:v>180</c:v>
                </c:pt>
                <c:pt idx="826">
                  <c:v>188</c:v>
                </c:pt>
                <c:pt idx="827">
                  <c:v>266</c:v>
                </c:pt>
                <c:pt idx="828">
                  <c:v>319</c:v>
                </c:pt>
                <c:pt idx="829">
                  <c:v>313</c:v>
                </c:pt>
                <c:pt idx="830">
                  <c:v>333</c:v>
                </c:pt>
                <c:pt idx="831">
                  <c:v>172</c:v>
                </c:pt>
                <c:pt idx="832">
                  <c:v>224</c:v>
                </c:pt>
                <c:pt idx="833">
                  <c:v>188</c:v>
                </c:pt>
                <c:pt idx="834">
                  <c:v>268</c:v>
                </c:pt>
                <c:pt idx="835">
                  <c:v>271</c:v>
                </c:pt>
                <c:pt idx="836">
                  <c:v>263</c:v>
                </c:pt>
                <c:pt idx="837">
                  <c:v>277</c:v>
                </c:pt>
                <c:pt idx="838">
                  <c:v>215</c:v>
                </c:pt>
                <c:pt idx="839">
                  <c:v>225</c:v>
                </c:pt>
                <c:pt idx="840">
                  <c:v>214</c:v>
                </c:pt>
                <c:pt idx="841">
                  <c:v>68</c:v>
                </c:pt>
                <c:pt idx="842">
                  <c:v>184</c:v>
                </c:pt>
                <c:pt idx="843">
                  <c:v>279</c:v>
                </c:pt>
                <c:pt idx="844">
                  <c:v>366</c:v>
                </c:pt>
                <c:pt idx="845">
                  <c:v>139</c:v>
                </c:pt>
                <c:pt idx="846">
                  <c:v>77</c:v>
                </c:pt>
                <c:pt idx="847">
                  <c:v>98</c:v>
                </c:pt>
                <c:pt idx="848">
                  <c:v>182</c:v>
                </c:pt>
                <c:pt idx="849">
                  <c:v>91</c:v>
                </c:pt>
                <c:pt idx="850">
                  <c:v>117</c:v>
                </c:pt>
                <c:pt idx="851">
                  <c:v>319</c:v>
                </c:pt>
                <c:pt idx="852">
                  <c:v>312</c:v>
                </c:pt>
                <c:pt idx="853">
                  <c:v>282</c:v>
                </c:pt>
                <c:pt idx="854">
                  <c:v>414</c:v>
                </c:pt>
                <c:pt idx="855">
                  <c:v>213</c:v>
                </c:pt>
                <c:pt idx="856">
                  <c:v>248</c:v>
                </c:pt>
                <c:pt idx="857">
                  <c:v>279</c:v>
                </c:pt>
                <c:pt idx="858">
                  <c:v>247</c:v>
                </c:pt>
                <c:pt idx="859">
                  <c:v>243</c:v>
                </c:pt>
                <c:pt idx="860">
                  <c:v>307</c:v>
                </c:pt>
                <c:pt idx="861">
                  <c:v>244</c:v>
                </c:pt>
                <c:pt idx="862">
                  <c:v>285</c:v>
                </c:pt>
                <c:pt idx="863">
                  <c:v>244</c:v>
                </c:pt>
                <c:pt idx="864">
                  <c:v>244</c:v>
                </c:pt>
                <c:pt idx="865">
                  <c:v>306</c:v>
                </c:pt>
                <c:pt idx="866">
                  <c:v>272</c:v>
                </c:pt>
                <c:pt idx="867">
                  <c:v>241</c:v>
                </c:pt>
                <c:pt idx="868">
                  <c:v>218</c:v>
                </c:pt>
                <c:pt idx="869">
                  <c:v>205</c:v>
                </c:pt>
                <c:pt idx="870">
                  <c:v>206</c:v>
                </c:pt>
                <c:pt idx="871">
                  <c:v>176</c:v>
                </c:pt>
                <c:pt idx="872">
                  <c:v>187</c:v>
                </c:pt>
                <c:pt idx="873">
                  <c:v>302</c:v>
                </c:pt>
                <c:pt idx="874">
                  <c:v>342</c:v>
                </c:pt>
                <c:pt idx="875">
                  <c:v>361</c:v>
                </c:pt>
                <c:pt idx="876">
                  <c:v>335</c:v>
                </c:pt>
                <c:pt idx="877">
                  <c:v>332</c:v>
                </c:pt>
                <c:pt idx="878">
                  <c:v>338</c:v>
                </c:pt>
                <c:pt idx="879">
                  <c:v>327</c:v>
                </c:pt>
                <c:pt idx="880">
                  <c:v>397</c:v>
                </c:pt>
                <c:pt idx="881">
                  <c:v>344</c:v>
                </c:pt>
                <c:pt idx="882">
                  <c:v>284</c:v>
                </c:pt>
                <c:pt idx="883">
                  <c:v>195</c:v>
                </c:pt>
                <c:pt idx="884">
                  <c:v>200</c:v>
                </c:pt>
                <c:pt idx="885">
                  <c:v>296</c:v>
                </c:pt>
                <c:pt idx="886">
                  <c:v>265</c:v>
                </c:pt>
                <c:pt idx="887">
                  <c:v>219</c:v>
                </c:pt>
                <c:pt idx="888">
                  <c:v>231</c:v>
                </c:pt>
                <c:pt idx="889">
                  <c:v>236</c:v>
                </c:pt>
                <c:pt idx="890">
                  <c:v>238</c:v>
                </c:pt>
                <c:pt idx="891">
                  <c:v>258</c:v>
                </c:pt>
                <c:pt idx="892">
                  <c:v>229</c:v>
                </c:pt>
                <c:pt idx="893">
                  <c:v>293</c:v>
                </c:pt>
                <c:pt idx="894">
                  <c:v>293</c:v>
                </c:pt>
                <c:pt idx="895">
                  <c:v>280</c:v>
                </c:pt>
                <c:pt idx="896">
                  <c:v>245</c:v>
                </c:pt>
                <c:pt idx="897">
                  <c:v>332</c:v>
                </c:pt>
                <c:pt idx="898">
                  <c:v>313</c:v>
                </c:pt>
                <c:pt idx="899">
                  <c:v>409</c:v>
                </c:pt>
                <c:pt idx="900">
                  <c:v>174</c:v>
                </c:pt>
                <c:pt idx="901">
                  <c:v>231</c:v>
                </c:pt>
                <c:pt idx="902">
                  <c:v>364</c:v>
                </c:pt>
                <c:pt idx="903">
                  <c:v>237</c:v>
                </c:pt>
                <c:pt idx="904">
                  <c:v>346</c:v>
                </c:pt>
                <c:pt idx="905">
                  <c:v>231</c:v>
                </c:pt>
                <c:pt idx="906">
                  <c:v>80</c:v>
                </c:pt>
                <c:pt idx="907">
                  <c:v>274</c:v>
                </c:pt>
                <c:pt idx="908">
                  <c:v>123</c:v>
                </c:pt>
                <c:pt idx="909">
                  <c:v>190</c:v>
                </c:pt>
                <c:pt idx="910">
                  <c:v>253</c:v>
                </c:pt>
                <c:pt idx="911">
                  <c:v>256</c:v>
                </c:pt>
                <c:pt idx="912">
                  <c:v>503</c:v>
                </c:pt>
                <c:pt idx="913">
                  <c:v>147</c:v>
                </c:pt>
                <c:pt idx="914">
                  <c:v>404</c:v>
                </c:pt>
                <c:pt idx="915">
                  <c:v>448</c:v>
                </c:pt>
                <c:pt idx="916">
                  <c:v>306</c:v>
                </c:pt>
                <c:pt idx="917">
                  <c:v>162</c:v>
                </c:pt>
                <c:pt idx="918">
                  <c:v>343</c:v>
                </c:pt>
                <c:pt idx="919">
                  <c:v>366</c:v>
                </c:pt>
                <c:pt idx="920">
                  <c:v>366</c:v>
                </c:pt>
                <c:pt idx="921">
                  <c:v>148</c:v>
                </c:pt>
                <c:pt idx="922">
                  <c:v>319</c:v>
                </c:pt>
                <c:pt idx="923">
                  <c:v>231</c:v>
                </c:pt>
                <c:pt idx="924">
                  <c:v>135</c:v>
                </c:pt>
                <c:pt idx="925">
                  <c:v>261</c:v>
                </c:pt>
                <c:pt idx="926">
                  <c:v>340</c:v>
                </c:pt>
                <c:pt idx="927">
                  <c:v>298</c:v>
                </c:pt>
                <c:pt idx="928">
                  <c:v>365</c:v>
                </c:pt>
                <c:pt idx="929">
                  <c:v>339</c:v>
                </c:pt>
                <c:pt idx="930">
                  <c:v>261</c:v>
                </c:pt>
                <c:pt idx="931">
                  <c:v>205</c:v>
                </c:pt>
                <c:pt idx="932">
                  <c:v>267</c:v>
                </c:pt>
                <c:pt idx="933">
                  <c:v>235</c:v>
                </c:pt>
                <c:pt idx="934">
                  <c:v>220</c:v>
                </c:pt>
                <c:pt idx="935">
                  <c:v>256</c:v>
                </c:pt>
                <c:pt idx="936">
                  <c:v>182</c:v>
                </c:pt>
                <c:pt idx="937">
                  <c:v>403</c:v>
                </c:pt>
                <c:pt idx="938">
                  <c:v>284</c:v>
                </c:pt>
                <c:pt idx="939">
                  <c:v>349</c:v>
                </c:pt>
                <c:pt idx="940">
                  <c:v>300</c:v>
                </c:pt>
                <c:pt idx="941">
                  <c:v>313</c:v>
                </c:pt>
                <c:pt idx="942">
                  <c:v>187</c:v>
                </c:pt>
                <c:pt idx="943">
                  <c:v>186</c:v>
                </c:pt>
                <c:pt idx="944">
                  <c:v>280</c:v>
                </c:pt>
                <c:pt idx="945">
                  <c:v>198</c:v>
                </c:pt>
                <c:pt idx="946">
                  <c:v>229</c:v>
                </c:pt>
                <c:pt idx="947">
                  <c:v>219</c:v>
                </c:pt>
                <c:pt idx="948">
                  <c:v>244</c:v>
                </c:pt>
                <c:pt idx="949">
                  <c:v>214</c:v>
                </c:pt>
                <c:pt idx="950">
                  <c:v>216</c:v>
                </c:pt>
                <c:pt idx="951">
                  <c:v>201</c:v>
                </c:pt>
                <c:pt idx="952">
                  <c:v>211</c:v>
                </c:pt>
                <c:pt idx="953">
                  <c:v>266</c:v>
                </c:pt>
                <c:pt idx="954">
                  <c:v>150</c:v>
                </c:pt>
                <c:pt idx="955">
                  <c:v>349</c:v>
                </c:pt>
                <c:pt idx="956">
                  <c:v>137</c:v>
                </c:pt>
                <c:pt idx="957">
                  <c:v>245</c:v>
                </c:pt>
                <c:pt idx="958">
                  <c:v>144</c:v>
                </c:pt>
                <c:pt idx="959">
                  <c:v>250</c:v>
                </c:pt>
                <c:pt idx="960">
                  <c:v>77</c:v>
                </c:pt>
                <c:pt idx="961">
                  <c:v>168</c:v>
                </c:pt>
                <c:pt idx="962">
                  <c:v>154</c:v>
                </c:pt>
                <c:pt idx="963">
                  <c:v>97</c:v>
                </c:pt>
                <c:pt idx="964">
                  <c:v>89</c:v>
                </c:pt>
                <c:pt idx="965">
                  <c:v>93</c:v>
                </c:pt>
                <c:pt idx="966">
                  <c:v>45</c:v>
                </c:pt>
                <c:pt idx="967">
                  <c:v>147</c:v>
                </c:pt>
                <c:pt idx="968">
                  <c:v>156</c:v>
                </c:pt>
                <c:pt idx="969">
                  <c:v>145</c:v>
                </c:pt>
                <c:pt idx="970">
                  <c:v>300</c:v>
                </c:pt>
                <c:pt idx="971">
                  <c:v>206</c:v>
                </c:pt>
                <c:pt idx="972">
                  <c:v>206</c:v>
                </c:pt>
                <c:pt idx="973">
                  <c:v>182</c:v>
                </c:pt>
                <c:pt idx="974">
                  <c:v>185</c:v>
                </c:pt>
                <c:pt idx="975">
                  <c:v>176</c:v>
                </c:pt>
                <c:pt idx="976">
                  <c:v>97</c:v>
                </c:pt>
                <c:pt idx="977">
                  <c:v>371</c:v>
                </c:pt>
                <c:pt idx="978">
                  <c:v>234</c:v>
                </c:pt>
                <c:pt idx="979">
                  <c:v>138</c:v>
                </c:pt>
                <c:pt idx="980">
                  <c:v>213</c:v>
                </c:pt>
                <c:pt idx="981">
                  <c:v>130</c:v>
                </c:pt>
                <c:pt idx="982">
                  <c:v>132</c:v>
                </c:pt>
                <c:pt idx="983">
                  <c:v>168</c:v>
                </c:pt>
                <c:pt idx="984">
                  <c:v>262</c:v>
                </c:pt>
                <c:pt idx="985">
                  <c:v>325</c:v>
                </c:pt>
                <c:pt idx="986">
                  <c:v>132</c:v>
                </c:pt>
                <c:pt idx="987">
                  <c:v>160</c:v>
                </c:pt>
                <c:pt idx="988">
                  <c:v>346</c:v>
                </c:pt>
                <c:pt idx="989">
                  <c:v>280</c:v>
                </c:pt>
                <c:pt idx="990">
                  <c:v>234</c:v>
                </c:pt>
                <c:pt idx="991">
                  <c:v>229</c:v>
                </c:pt>
                <c:pt idx="992">
                  <c:v>246</c:v>
                </c:pt>
                <c:pt idx="993">
                  <c:v>246</c:v>
                </c:pt>
                <c:pt idx="994">
                  <c:v>222</c:v>
                </c:pt>
                <c:pt idx="995">
                  <c:v>222</c:v>
                </c:pt>
                <c:pt idx="996">
                  <c:v>223</c:v>
                </c:pt>
                <c:pt idx="997">
                  <c:v>223</c:v>
                </c:pt>
                <c:pt idx="998">
                  <c:v>260</c:v>
                </c:pt>
                <c:pt idx="999">
                  <c:v>233</c:v>
                </c:pt>
                <c:pt idx="1000">
                  <c:v>154</c:v>
                </c:pt>
                <c:pt idx="1001">
                  <c:v>257</c:v>
                </c:pt>
                <c:pt idx="1002">
                  <c:v>257</c:v>
                </c:pt>
                <c:pt idx="1003">
                  <c:v>158</c:v>
                </c:pt>
                <c:pt idx="1004">
                  <c:v>158</c:v>
                </c:pt>
                <c:pt idx="1005">
                  <c:v>176</c:v>
                </c:pt>
                <c:pt idx="1006">
                  <c:v>140</c:v>
                </c:pt>
                <c:pt idx="1007">
                  <c:v>383</c:v>
                </c:pt>
                <c:pt idx="1008">
                  <c:v>258</c:v>
                </c:pt>
                <c:pt idx="1009">
                  <c:v>262</c:v>
                </c:pt>
                <c:pt idx="1010">
                  <c:v>165</c:v>
                </c:pt>
                <c:pt idx="1011">
                  <c:v>188</c:v>
                </c:pt>
                <c:pt idx="1012">
                  <c:v>246</c:v>
                </c:pt>
                <c:pt idx="1013">
                  <c:v>363</c:v>
                </c:pt>
                <c:pt idx="1014">
                  <c:v>110</c:v>
                </c:pt>
                <c:pt idx="1015">
                  <c:v>257</c:v>
                </c:pt>
                <c:pt idx="1016">
                  <c:v>219</c:v>
                </c:pt>
                <c:pt idx="1017">
                  <c:v>223</c:v>
                </c:pt>
                <c:pt idx="1018">
                  <c:v>66</c:v>
                </c:pt>
                <c:pt idx="1019">
                  <c:v>123</c:v>
                </c:pt>
                <c:pt idx="1020">
                  <c:v>176</c:v>
                </c:pt>
                <c:pt idx="1021">
                  <c:v>221</c:v>
                </c:pt>
                <c:pt idx="1022">
                  <c:v>389</c:v>
                </c:pt>
                <c:pt idx="1023">
                  <c:v>315</c:v>
                </c:pt>
                <c:pt idx="1024">
                  <c:v>330</c:v>
                </c:pt>
                <c:pt idx="1025">
                  <c:v>341</c:v>
                </c:pt>
                <c:pt idx="1026">
                  <c:v>330</c:v>
                </c:pt>
                <c:pt idx="1027">
                  <c:v>328</c:v>
                </c:pt>
                <c:pt idx="1028">
                  <c:v>254</c:v>
                </c:pt>
                <c:pt idx="1029">
                  <c:v>250</c:v>
                </c:pt>
                <c:pt idx="1030">
                  <c:v>377</c:v>
                </c:pt>
                <c:pt idx="1031">
                  <c:v>151</c:v>
                </c:pt>
                <c:pt idx="1032">
                  <c:v>226</c:v>
                </c:pt>
                <c:pt idx="1033">
                  <c:v>254</c:v>
                </c:pt>
                <c:pt idx="1034">
                  <c:v>192</c:v>
                </c:pt>
                <c:pt idx="1035">
                  <c:v>337</c:v>
                </c:pt>
                <c:pt idx="1036">
                  <c:v>226</c:v>
                </c:pt>
                <c:pt idx="1037">
                  <c:v>150</c:v>
                </c:pt>
                <c:pt idx="1038">
                  <c:v>49</c:v>
                </c:pt>
                <c:pt idx="1039">
                  <c:v>108</c:v>
                </c:pt>
                <c:pt idx="1040">
                  <c:v>80</c:v>
                </c:pt>
                <c:pt idx="1041">
                  <c:v>100</c:v>
                </c:pt>
                <c:pt idx="1042">
                  <c:v>522</c:v>
                </c:pt>
                <c:pt idx="1043">
                  <c:v>493</c:v>
                </c:pt>
                <c:pt idx="1044">
                  <c:v>481</c:v>
                </c:pt>
                <c:pt idx="1045">
                  <c:v>353</c:v>
                </c:pt>
                <c:pt idx="1046">
                  <c:v>258</c:v>
                </c:pt>
                <c:pt idx="1047">
                  <c:v>252</c:v>
                </c:pt>
                <c:pt idx="1048">
                  <c:v>230</c:v>
                </c:pt>
                <c:pt idx="1049">
                  <c:v>266</c:v>
                </c:pt>
                <c:pt idx="1050">
                  <c:v>255</c:v>
                </c:pt>
                <c:pt idx="1051">
                  <c:v>281</c:v>
                </c:pt>
                <c:pt idx="1052">
                  <c:v>85</c:v>
                </c:pt>
                <c:pt idx="1053">
                  <c:v>265</c:v>
                </c:pt>
                <c:pt idx="1054">
                  <c:v>322</c:v>
                </c:pt>
                <c:pt idx="1055">
                  <c:v>168</c:v>
                </c:pt>
                <c:pt idx="1056">
                  <c:v>141</c:v>
                </c:pt>
                <c:pt idx="1057">
                  <c:v>76</c:v>
                </c:pt>
                <c:pt idx="1058">
                  <c:v>0</c:v>
                </c:pt>
                <c:pt idx="1059">
                  <c:v>204</c:v>
                </c:pt>
                <c:pt idx="1060">
                  <c:v>203</c:v>
                </c:pt>
                <c:pt idx="1061">
                  <c:v>204</c:v>
                </c:pt>
                <c:pt idx="1062">
                  <c:v>198</c:v>
                </c:pt>
                <c:pt idx="1063">
                  <c:v>192</c:v>
                </c:pt>
                <c:pt idx="1064">
                  <c:v>192</c:v>
                </c:pt>
                <c:pt idx="1065">
                  <c:v>233</c:v>
                </c:pt>
                <c:pt idx="1066">
                  <c:v>236</c:v>
                </c:pt>
              </c:numCache>
            </c:numRef>
          </c:xVal>
          <c:yVal>
            <c:numRef>
              <c:f>'DATA BASE'!$V$8:$V$1074</c:f>
              <c:numCache>
                <c:formatCode>0.00</c:formatCode>
                <c:ptCount val="1067"/>
                <c:pt idx="0">
                  <c:v>5.0599999999999996</c:v>
                </c:pt>
                <c:pt idx="1">
                  <c:v>6.01</c:v>
                </c:pt>
                <c:pt idx="2">
                  <c:v>7.54</c:v>
                </c:pt>
                <c:pt idx="3">
                  <c:v>7.46</c:v>
                </c:pt>
                <c:pt idx="4">
                  <c:v>6.8</c:v>
                </c:pt>
                <c:pt idx="5">
                  <c:v>6.55</c:v>
                </c:pt>
                <c:pt idx="6">
                  <c:v>4.54</c:v>
                </c:pt>
                <c:pt idx="7">
                  <c:v>5.15</c:v>
                </c:pt>
                <c:pt idx="8">
                  <c:v>5.0199999999999996</c:v>
                </c:pt>
                <c:pt idx="9">
                  <c:v>7.03</c:v>
                </c:pt>
                <c:pt idx="10">
                  <c:v>9.09</c:v>
                </c:pt>
                <c:pt idx="11">
                  <c:v>2.99</c:v>
                </c:pt>
                <c:pt idx="12">
                  <c:v>3.61</c:v>
                </c:pt>
                <c:pt idx="13">
                  <c:v>8.5299999999999994</c:v>
                </c:pt>
                <c:pt idx="14">
                  <c:v>7.71</c:v>
                </c:pt>
                <c:pt idx="15">
                  <c:v>4.93</c:v>
                </c:pt>
                <c:pt idx="16">
                  <c:v>6.89</c:v>
                </c:pt>
                <c:pt idx="17">
                  <c:v>7.29</c:v>
                </c:pt>
                <c:pt idx="18">
                  <c:v>8</c:v>
                </c:pt>
                <c:pt idx="19">
                  <c:v>8.9499999999999993</c:v>
                </c:pt>
                <c:pt idx="20">
                  <c:v>6.78</c:v>
                </c:pt>
                <c:pt idx="21">
                  <c:v>8.06</c:v>
                </c:pt>
                <c:pt idx="22">
                  <c:v>6.1</c:v>
                </c:pt>
                <c:pt idx="23">
                  <c:v>7.01</c:v>
                </c:pt>
                <c:pt idx="24">
                  <c:v>6.1</c:v>
                </c:pt>
                <c:pt idx="25">
                  <c:v>6.8</c:v>
                </c:pt>
                <c:pt idx="26">
                  <c:v>6.8</c:v>
                </c:pt>
                <c:pt idx="27">
                  <c:v>9.7899999999999991</c:v>
                </c:pt>
                <c:pt idx="28">
                  <c:v>6.9</c:v>
                </c:pt>
                <c:pt idx="29">
                  <c:v>7.65</c:v>
                </c:pt>
                <c:pt idx="30">
                  <c:v>7.05</c:v>
                </c:pt>
                <c:pt idx="31">
                  <c:v>4.1900000000000004</c:v>
                </c:pt>
                <c:pt idx="32">
                  <c:v>4.49</c:v>
                </c:pt>
                <c:pt idx="33">
                  <c:v>6.11</c:v>
                </c:pt>
                <c:pt idx="34">
                  <c:v>2.0499999999999998</c:v>
                </c:pt>
                <c:pt idx="35">
                  <c:v>6.55</c:v>
                </c:pt>
                <c:pt idx="36">
                  <c:v>5.99</c:v>
                </c:pt>
                <c:pt idx="37">
                  <c:v>6.72</c:v>
                </c:pt>
                <c:pt idx="38">
                  <c:v>7.04</c:v>
                </c:pt>
                <c:pt idx="39">
                  <c:v>4.2</c:v>
                </c:pt>
                <c:pt idx="40">
                  <c:v>5.74</c:v>
                </c:pt>
                <c:pt idx="41">
                  <c:v>6.8</c:v>
                </c:pt>
                <c:pt idx="42">
                  <c:v>6.13</c:v>
                </c:pt>
                <c:pt idx="43">
                  <c:v>9.0399999999999991</c:v>
                </c:pt>
                <c:pt idx="44">
                  <c:v>8.19</c:v>
                </c:pt>
                <c:pt idx="45">
                  <c:v>12.78</c:v>
                </c:pt>
                <c:pt idx="46">
                  <c:v>3.48</c:v>
                </c:pt>
                <c:pt idx="47">
                  <c:v>2.99</c:v>
                </c:pt>
                <c:pt idx="48">
                  <c:v>3.6</c:v>
                </c:pt>
                <c:pt idx="49">
                  <c:v>3.52</c:v>
                </c:pt>
                <c:pt idx="50">
                  <c:v>4.4000000000000004</c:v>
                </c:pt>
                <c:pt idx="51">
                  <c:v>7.51</c:v>
                </c:pt>
                <c:pt idx="52">
                  <c:v>9.7799999999999994</c:v>
                </c:pt>
                <c:pt idx="53">
                  <c:v>2.61</c:v>
                </c:pt>
                <c:pt idx="54">
                  <c:v>7.29</c:v>
                </c:pt>
                <c:pt idx="55">
                  <c:v>4.83</c:v>
                </c:pt>
                <c:pt idx="56">
                  <c:v>5.35</c:v>
                </c:pt>
                <c:pt idx="57">
                  <c:v>6.04</c:v>
                </c:pt>
                <c:pt idx="58">
                  <c:v>2.42</c:v>
                </c:pt>
                <c:pt idx="59">
                  <c:v>2.62</c:v>
                </c:pt>
                <c:pt idx="60">
                  <c:v>5.93</c:v>
                </c:pt>
                <c:pt idx="61">
                  <c:v>6.6</c:v>
                </c:pt>
                <c:pt idx="62">
                  <c:v>6.42</c:v>
                </c:pt>
                <c:pt idx="63">
                  <c:v>2.4500000000000002</c:v>
                </c:pt>
                <c:pt idx="64">
                  <c:v>7.12</c:v>
                </c:pt>
                <c:pt idx="65">
                  <c:v>8.57</c:v>
                </c:pt>
                <c:pt idx="66">
                  <c:v>2.5099999999999998</c:v>
                </c:pt>
                <c:pt idx="67">
                  <c:v>1.91</c:v>
                </c:pt>
                <c:pt idx="68">
                  <c:v>6.37</c:v>
                </c:pt>
                <c:pt idx="69">
                  <c:v>7.63</c:v>
                </c:pt>
                <c:pt idx="70">
                  <c:v>2.77</c:v>
                </c:pt>
                <c:pt idx="71">
                  <c:v>3.81</c:v>
                </c:pt>
                <c:pt idx="72">
                  <c:v>3.85</c:v>
                </c:pt>
                <c:pt idx="73">
                  <c:v>4.37</c:v>
                </c:pt>
                <c:pt idx="74">
                  <c:v>4.12</c:v>
                </c:pt>
                <c:pt idx="75">
                  <c:v>4.28</c:v>
                </c:pt>
                <c:pt idx="76">
                  <c:v>4.6399999999999997</c:v>
                </c:pt>
                <c:pt idx="77">
                  <c:v>4.09</c:v>
                </c:pt>
                <c:pt idx="78">
                  <c:v>5.37</c:v>
                </c:pt>
                <c:pt idx="79">
                  <c:v>4.7699999999999996</c:v>
                </c:pt>
                <c:pt idx="80">
                  <c:v>5.01</c:v>
                </c:pt>
                <c:pt idx="81">
                  <c:v>5.73</c:v>
                </c:pt>
                <c:pt idx="82">
                  <c:v>3.77</c:v>
                </c:pt>
                <c:pt idx="83">
                  <c:v>6.42</c:v>
                </c:pt>
                <c:pt idx="84">
                  <c:v>6.76</c:v>
                </c:pt>
                <c:pt idx="85">
                  <c:v>8.32</c:v>
                </c:pt>
                <c:pt idx="86">
                  <c:v>4.53</c:v>
                </c:pt>
                <c:pt idx="87">
                  <c:v>3.44</c:v>
                </c:pt>
                <c:pt idx="88">
                  <c:v>3.92</c:v>
                </c:pt>
                <c:pt idx="89">
                  <c:v>4.22</c:v>
                </c:pt>
                <c:pt idx="90">
                  <c:v>4.8</c:v>
                </c:pt>
                <c:pt idx="91">
                  <c:v>4.9000000000000004</c:v>
                </c:pt>
                <c:pt idx="92">
                  <c:v>5.9</c:v>
                </c:pt>
                <c:pt idx="93">
                  <c:v>1.39</c:v>
                </c:pt>
                <c:pt idx="94">
                  <c:v>8.16</c:v>
                </c:pt>
                <c:pt idx="95">
                  <c:v>2.5299999999999998</c:v>
                </c:pt>
                <c:pt idx="96">
                  <c:v>3.47</c:v>
                </c:pt>
                <c:pt idx="97">
                  <c:v>3.69</c:v>
                </c:pt>
                <c:pt idx="98">
                  <c:v>4.01</c:v>
                </c:pt>
                <c:pt idx="99">
                  <c:v>3.71</c:v>
                </c:pt>
                <c:pt idx="100">
                  <c:v>3.81</c:v>
                </c:pt>
                <c:pt idx="101">
                  <c:v>5.33</c:v>
                </c:pt>
                <c:pt idx="102">
                  <c:v>5.18</c:v>
                </c:pt>
                <c:pt idx="103">
                  <c:v>5.76</c:v>
                </c:pt>
                <c:pt idx="104">
                  <c:v>3.31</c:v>
                </c:pt>
                <c:pt idx="105">
                  <c:v>4.6900000000000004</c:v>
                </c:pt>
                <c:pt idx="106">
                  <c:v>4.17</c:v>
                </c:pt>
                <c:pt idx="107">
                  <c:v>4.46</c:v>
                </c:pt>
                <c:pt idx="108">
                  <c:v>4.17</c:v>
                </c:pt>
                <c:pt idx="109">
                  <c:v>4.37</c:v>
                </c:pt>
                <c:pt idx="110">
                  <c:v>4.17</c:v>
                </c:pt>
                <c:pt idx="111">
                  <c:v>4.79</c:v>
                </c:pt>
                <c:pt idx="112">
                  <c:v>4.43</c:v>
                </c:pt>
                <c:pt idx="113">
                  <c:v>5.77</c:v>
                </c:pt>
                <c:pt idx="114">
                  <c:v>3.9</c:v>
                </c:pt>
                <c:pt idx="115">
                  <c:v>3.69</c:v>
                </c:pt>
                <c:pt idx="116">
                  <c:v>3.69</c:v>
                </c:pt>
                <c:pt idx="117">
                  <c:v>4.01</c:v>
                </c:pt>
                <c:pt idx="118">
                  <c:v>4.03</c:v>
                </c:pt>
                <c:pt idx="119">
                  <c:v>4.1100000000000003</c:v>
                </c:pt>
                <c:pt idx="120">
                  <c:v>3.97</c:v>
                </c:pt>
                <c:pt idx="121">
                  <c:v>4.78</c:v>
                </c:pt>
                <c:pt idx="122">
                  <c:v>4.1100000000000003</c:v>
                </c:pt>
                <c:pt idx="123">
                  <c:v>4.4000000000000004</c:v>
                </c:pt>
                <c:pt idx="124">
                  <c:v>4.26</c:v>
                </c:pt>
                <c:pt idx="125">
                  <c:v>6.96</c:v>
                </c:pt>
                <c:pt idx="126">
                  <c:v>5.9</c:v>
                </c:pt>
                <c:pt idx="127">
                  <c:v>5.85</c:v>
                </c:pt>
                <c:pt idx="128">
                  <c:v>4.57</c:v>
                </c:pt>
                <c:pt idx="129">
                  <c:v>4.91</c:v>
                </c:pt>
                <c:pt idx="130">
                  <c:v>6.22</c:v>
                </c:pt>
                <c:pt idx="131">
                  <c:v>6.15</c:v>
                </c:pt>
                <c:pt idx="132">
                  <c:v>4.8899999999999997</c:v>
                </c:pt>
                <c:pt idx="133">
                  <c:v>4.6100000000000003</c:v>
                </c:pt>
                <c:pt idx="134">
                  <c:v>6.81</c:v>
                </c:pt>
                <c:pt idx="135">
                  <c:v>6.97</c:v>
                </c:pt>
                <c:pt idx="136">
                  <c:v>6.78</c:v>
                </c:pt>
                <c:pt idx="137">
                  <c:v>4.0599999999999996</c:v>
                </c:pt>
                <c:pt idx="138">
                  <c:v>2.41</c:v>
                </c:pt>
                <c:pt idx="139">
                  <c:v>6.58</c:v>
                </c:pt>
                <c:pt idx="140">
                  <c:v>6.92</c:v>
                </c:pt>
                <c:pt idx="141">
                  <c:v>8.48</c:v>
                </c:pt>
                <c:pt idx="142">
                  <c:v>5.13</c:v>
                </c:pt>
                <c:pt idx="143">
                  <c:v>5.76</c:v>
                </c:pt>
                <c:pt idx="144">
                  <c:v>5.72</c:v>
                </c:pt>
                <c:pt idx="145">
                  <c:v>10.199999999999999</c:v>
                </c:pt>
                <c:pt idx="146">
                  <c:v>6.04</c:v>
                </c:pt>
                <c:pt idx="147">
                  <c:v>5.91</c:v>
                </c:pt>
                <c:pt idx="148">
                  <c:v>6.77</c:v>
                </c:pt>
                <c:pt idx="149">
                  <c:v>5.44</c:v>
                </c:pt>
                <c:pt idx="150">
                  <c:v>6.16</c:v>
                </c:pt>
                <c:pt idx="151">
                  <c:v>6.66</c:v>
                </c:pt>
                <c:pt idx="152">
                  <c:v>2.5299999999999998</c:v>
                </c:pt>
                <c:pt idx="153">
                  <c:v>2.76</c:v>
                </c:pt>
                <c:pt idx="154">
                  <c:v>6.61</c:v>
                </c:pt>
                <c:pt idx="155">
                  <c:v>3.81</c:v>
                </c:pt>
                <c:pt idx="156">
                  <c:v>6.33</c:v>
                </c:pt>
                <c:pt idx="157">
                  <c:v>7.46</c:v>
                </c:pt>
                <c:pt idx="158">
                  <c:v>4.97</c:v>
                </c:pt>
                <c:pt idx="159">
                  <c:v>5.56</c:v>
                </c:pt>
                <c:pt idx="160">
                  <c:v>6.42</c:v>
                </c:pt>
                <c:pt idx="161">
                  <c:v>5.8</c:v>
                </c:pt>
                <c:pt idx="162">
                  <c:v>5.86</c:v>
                </c:pt>
                <c:pt idx="163">
                  <c:v>7.4</c:v>
                </c:pt>
                <c:pt idx="164">
                  <c:v>5.63</c:v>
                </c:pt>
                <c:pt idx="165">
                  <c:v>6.82</c:v>
                </c:pt>
                <c:pt idx="166">
                  <c:v>6.04</c:v>
                </c:pt>
                <c:pt idx="167">
                  <c:v>7.25</c:v>
                </c:pt>
                <c:pt idx="168">
                  <c:v>6.61</c:v>
                </c:pt>
                <c:pt idx="169">
                  <c:v>7.47</c:v>
                </c:pt>
                <c:pt idx="170">
                  <c:v>7.45</c:v>
                </c:pt>
                <c:pt idx="171">
                  <c:v>7.35</c:v>
                </c:pt>
                <c:pt idx="172">
                  <c:v>6.96</c:v>
                </c:pt>
                <c:pt idx="173">
                  <c:v>3.17</c:v>
                </c:pt>
                <c:pt idx="174">
                  <c:v>7.1</c:v>
                </c:pt>
                <c:pt idx="175">
                  <c:v>5.89</c:v>
                </c:pt>
                <c:pt idx="176">
                  <c:v>7.23</c:v>
                </c:pt>
                <c:pt idx="177">
                  <c:v>3.71</c:v>
                </c:pt>
                <c:pt idx="178">
                  <c:v>5.15</c:v>
                </c:pt>
                <c:pt idx="179">
                  <c:v>9.2799999999999994</c:v>
                </c:pt>
                <c:pt idx="180">
                  <c:v>3.6</c:v>
                </c:pt>
                <c:pt idx="181">
                  <c:v>3.61</c:v>
                </c:pt>
                <c:pt idx="182">
                  <c:v>4.63</c:v>
                </c:pt>
                <c:pt idx="183">
                  <c:v>3.97</c:v>
                </c:pt>
                <c:pt idx="184">
                  <c:v>4.6399999999999997</c:v>
                </c:pt>
                <c:pt idx="185">
                  <c:v>5.34</c:v>
                </c:pt>
                <c:pt idx="186">
                  <c:v>4.88</c:v>
                </c:pt>
                <c:pt idx="187">
                  <c:v>5.3</c:v>
                </c:pt>
                <c:pt idx="188">
                  <c:v>3.97</c:v>
                </c:pt>
                <c:pt idx="189">
                  <c:v>4.1399999999999997</c:v>
                </c:pt>
                <c:pt idx="190">
                  <c:v>5.41</c:v>
                </c:pt>
                <c:pt idx="191">
                  <c:v>6.33</c:v>
                </c:pt>
                <c:pt idx="192">
                  <c:v>7.01</c:v>
                </c:pt>
                <c:pt idx="193">
                  <c:v>7.36</c:v>
                </c:pt>
                <c:pt idx="194">
                  <c:v>7.7</c:v>
                </c:pt>
                <c:pt idx="195">
                  <c:v>6.69</c:v>
                </c:pt>
                <c:pt idx="196">
                  <c:v>7.17</c:v>
                </c:pt>
                <c:pt idx="197">
                  <c:v>8.15</c:v>
                </c:pt>
                <c:pt idx="198">
                  <c:v>3.22</c:v>
                </c:pt>
                <c:pt idx="199">
                  <c:v>5.4</c:v>
                </c:pt>
                <c:pt idx="200">
                  <c:v>7.38</c:v>
                </c:pt>
                <c:pt idx="201">
                  <c:v>4.21</c:v>
                </c:pt>
                <c:pt idx="202">
                  <c:v>4.3899999999999997</c:v>
                </c:pt>
                <c:pt idx="203">
                  <c:v>4.96</c:v>
                </c:pt>
                <c:pt idx="204">
                  <c:v>6.7</c:v>
                </c:pt>
                <c:pt idx="205">
                  <c:v>7.21</c:v>
                </c:pt>
                <c:pt idx="206">
                  <c:v>5.75</c:v>
                </c:pt>
                <c:pt idx="207">
                  <c:v>4.9800000000000004</c:v>
                </c:pt>
                <c:pt idx="208">
                  <c:v>4.87</c:v>
                </c:pt>
                <c:pt idx="209">
                  <c:v>4.9000000000000004</c:v>
                </c:pt>
                <c:pt idx="210">
                  <c:v>5.89</c:v>
                </c:pt>
                <c:pt idx="211">
                  <c:v>5.25</c:v>
                </c:pt>
                <c:pt idx="212">
                  <c:v>5.71</c:v>
                </c:pt>
                <c:pt idx="213">
                  <c:v>6.56</c:v>
                </c:pt>
                <c:pt idx="214">
                  <c:v>7.21</c:v>
                </c:pt>
                <c:pt idx="215">
                  <c:v>7.39</c:v>
                </c:pt>
                <c:pt idx="216">
                  <c:v>6.5</c:v>
                </c:pt>
                <c:pt idx="217">
                  <c:v>6.36</c:v>
                </c:pt>
                <c:pt idx="218">
                  <c:v>4.38</c:v>
                </c:pt>
                <c:pt idx="219">
                  <c:v>6.87</c:v>
                </c:pt>
                <c:pt idx="220">
                  <c:v>4.92</c:v>
                </c:pt>
                <c:pt idx="221">
                  <c:v>5.25</c:v>
                </c:pt>
                <c:pt idx="222">
                  <c:v>6.66</c:v>
                </c:pt>
                <c:pt idx="223">
                  <c:v>7</c:v>
                </c:pt>
                <c:pt idx="224">
                  <c:v>5.25</c:v>
                </c:pt>
                <c:pt idx="225">
                  <c:v>6.72</c:v>
                </c:pt>
                <c:pt idx="226">
                  <c:v>6.91</c:v>
                </c:pt>
                <c:pt idx="227">
                  <c:v>2.2799999999999998</c:v>
                </c:pt>
                <c:pt idx="228">
                  <c:v>2.61</c:v>
                </c:pt>
                <c:pt idx="229">
                  <c:v>3.25</c:v>
                </c:pt>
                <c:pt idx="230">
                  <c:v>3.77</c:v>
                </c:pt>
                <c:pt idx="231">
                  <c:v>7.29</c:v>
                </c:pt>
                <c:pt idx="232">
                  <c:v>6.87</c:v>
                </c:pt>
                <c:pt idx="233">
                  <c:v>7.01</c:v>
                </c:pt>
                <c:pt idx="234">
                  <c:v>6.59</c:v>
                </c:pt>
                <c:pt idx="235">
                  <c:v>2.4700000000000002</c:v>
                </c:pt>
                <c:pt idx="236">
                  <c:v>2.56</c:v>
                </c:pt>
                <c:pt idx="237">
                  <c:v>4.6100000000000003</c:v>
                </c:pt>
                <c:pt idx="238">
                  <c:v>2.34</c:v>
                </c:pt>
                <c:pt idx="239">
                  <c:v>3.31</c:v>
                </c:pt>
                <c:pt idx="240">
                  <c:v>3.11</c:v>
                </c:pt>
                <c:pt idx="241">
                  <c:v>3.31</c:v>
                </c:pt>
                <c:pt idx="242">
                  <c:v>5.33</c:v>
                </c:pt>
                <c:pt idx="243">
                  <c:v>4.28</c:v>
                </c:pt>
                <c:pt idx="244">
                  <c:v>4.42</c:v>
                </c:pt>
                <c:pt idx="245">
                  <c:v>4.6399999999999997</c:v>
                </c:pt>
                <c:pt idx="246">
                  <c:v>4.18</c:v>
                </c:pt>
                <c:pt idx="247">
                  <c:v>4.1500000000000004</c:v>
                </c:pt>
                <c:pt idx="248">
                  <c:v>4.13</c:v>
                </c:pt>
                <c:pt idx="249">
                  <c:v>4.6100000000000003</c:v>
                </c:pt>
                <c:pt idx="250">
                  <c:v>4.6100000000000003</c:v>
                </c:pt>
                <c:pt idx="251">
                  <c:v>5.26</c:v>
                </c:pt>
                <c:pt idx="252">
                  <c:v>5.66</c:v>
                </c:pt>
                <c:pt idx="253">
                  <c:v>4.17</c:v>
                </c:pt>
                <c:pt idx="254">
                  <c:v>4.41</c:v>
                </c:pt>
                <c:pt idx="255">
                  <c:v>5.16</c:v>
                </c:pt>
                <c:pt idx="256">
                  <c:v>5.44</c:v>
                </c:pt>
                <c:pt idx="257">
                  <c:v>5.51</c:v>
                </c:pt>
                <c:pt idx="258">
                  <c:v>6.64</c:v>
                </c:pt>
                <c:pt idx="259">
                  <c:v>5.57</c:v>
                </c:pt>
                <c:pt idx="260">
                  <c:v>5.9</c:v>
                </c:pt>
                <c:pt idx="261">
                  <c:v>5.76</c:v>
                </c:pt>
                <c:pt idx="262">
                  <c:v>7.9</c:v>
                </c:pt>
                <c:pt idx="263">
                  <c:v>7.22</c:v>
                </c:pt>
                <c:pt idx="264">
                  <c:v>7.65</c:v>
                </c:pt>
                <c:pt idx="265">
                  <c:v>6.9</c:v>
                </c:pt>
                <c:pt idx="266">
                  <c:v>7.59</c:v>
                </c:pt>
                <c:pt idx="267">
                  <c:v>5.55</c:v>
                </c:pt>
                <c:pt idx="268">
                  <c:v>7.21</c:v>
                </c:pt>
                <c:pt idx="269">
                  <c:v>7.37</c:v>
                </c:pt>
                <c:pt idx="270">
                  <c:v>7.55</c:v>
                </c:pt>
                <c:pt idx="271">
                  <c:v>6.93</c:v>
                </c:pt>
                <c:pt idx="272">
                  <c:v>4.3899999999999997</c:v>
                </c:pt>
                <c:pt idx="273">
                  <c:v>4.9800000000000004</c:v>
                </c:pt>
                <c:pt idx="274">
                  <c:v>2.5499999999999998</c:v>
                </c:pt>
                <c:pt idx="275">
                  <c:v>6.05</c:v>
                </c:pt>
                <c:pt idx="276">
                  <c:v>6.88</c:v>
                </c:pt>
                <c:pt idx="277">
                  <c:v>3.66</c:v>
                </c:pt>
                <c:pt idx="278">
                  <c:v>4.21</c:v>
                </c:pt>
                <c:pt idx="279">
                  <c:v>8.42</c:v>
                </c:pt>
                <c:pt idx="280">
                  <c:v>7.37</c:v>
                </c:pt>
                <c:pt idx="281">
                  <c:v>17.45</c:v>
                </c:pt>
                <c:pt idx="282">
                  <c:v>4.22</c:v>
                </c:pt>
                <c:pt idx="283">
                  <c:v>4.5599999999999996</c:v>
                </c:pt>
                <c:pt idx="284">
                  <c:v>9.24</c:v>
                </c:pt>
                <c:pt idx="285">
                  <c:v>3.79</c:v>
                </c:pt>
                <c:pt idx="286">
                  <c:v>5.64</c:v>
                </c:pt>
                <c:pt idx="287">
                  <c:v>2.5299999999999998</c:v>
                </c:pt>
                <c:pt idx="288">
                  <c:v>8.8800000000000008</c:v>
                </c:pt>
                <c:pt idx="289">
                  <c:v>5.0599999999999996</c:v>
                </c:pt>
                <c:pt idx="290">
                  <c:v>6.08</c:v>
                </c:pt>
                <c:pt idx="291">
                  <c:v>6.1</c:v>
                </c:pt>
                <c:pt idx="292">
                  <c:v>6.31</c:v>
                </c:pt>
                <c:pt idx="293">
                  <c:v>7.86</c:v>
                </c:pt>
                <c:pt idx="294">
                  <c:v>9.44</c:v>
                </c:pt>
                <c:pt idx="295">
                  <c:v>3.03</c:v>
                </c:pt>
                <c:pt idx="296">
                  <c:v>8.14</c:v>
                </c:pt>
                <c:pt idx="297">
                  <c:v>3.01</c:v>
                </c:pt>
                <c:pt idx="298">
                  <c:v>3.43</c:v>
                </c:pt>
                <c:pt idx="299">
                  <c:v>3.63</c:v>
                </c:pt>
                <c:pt idx="300">
                  <c:v>4.28</c:v>
                </c:pt>
                <c:pt idx="301">
                  <c:v>3.87</c:v>
                </c:pt>
                <c:pt idx="302">
                  <c:v>3.95</c:v>
                </c:pt>
                <c:pt idx="303">
                  <c:v>4.46</c:v>
                </c:pt>
                <c:pt idx="304">
                  <c:v>10.59</c:v>
                </c:pt>
                <c:pt idx="305">
                  <c:v>4.07</c:v>
                </c:pt>
                <c:pt idx="306">
                  <c:v>5.65</c:v>
                </c:pt>
                <c:pt idx="307">
                  <c:v>5.09</c:v>
                </c:pt>
                <c:pt idx="308">
                  <c:v>5.47</c:v>
                </c:pt>
                <c:pt idx="309">
                  <c:v>6.06</c:v>
                </c:pt>
                <c:pt idx="310">
                  <c:v>6.22</c:v>
                </c:pt>
                <c:pt idx="311">
                  <c:v>7.51</c:v>
                </c:pt>
                <c:pt idx="312">
                  <c:v>6.53</c:v>
                </c:pt>
                <c:pt idx="313">
                  <c:v>6.4</c:v>
                </c:pt>
                <c:pt idx="314">
                  <c:v>6.25</c:v>
                </c:pt>
                <c:pt idx="315">
                  <c:v>8.4700000000000006</c:v>
                </c:pt>
                <c:pt idx="316">
                  <c:v>7.98</c:v>
                </c:pt>
                <c:pt idx="317">
                  <c:v>6.69</c:v>
                </c:pt>
                <c:pt idx="318">
                  <c:v>6.43</c:v>
                </c:pt>
                <c:pt idx="319">
                  <c:v>6.75</c:v>
                </c:pt>
                <c:pt idx="320">
                  <c:v>7.21</c:v>
                </c:pt>
                <c:pt idx="321">
                  <c:v>7.48</c:v>
                </c:pt>
                <c:pt idx="322">
                  <c:v>5.13</c:v>
                </c:pt>
                <c:pt idx="323">
                  <c:v>5.52</c:v>
                </c:pt>
                <c:pt idx="324">
                  <c:v>7.31</c:v>
                </c:pt>
                <c:pt idx="325">
                  <c:v>6.05</c:v>
                </c:pt>
                <c:pt idx="326">
                  <c:v>7.96</c:v>
                </c:pt>
                <c:pt idx="327">
                  <c:v>5.25</c:v>
                </c:pt>
                <c:pt idx="328">
                  <c:v>6.58</c:v>
                </c:pt>
                <c:pt idx="329">
                  <c:v>6.05</c:v>
                </c:pt>
                <c:pt idx="330">
                  <c:v>6.58</c:v>
                </c:pt>
                <c:pt idx="331">
                  <c:v>4.17</c:v>
                </c:pt>
                <c:pt idx="332">
                  <c:v>4.92</c:v>
                </c:pt>
                <c:pt idx="333">
                  <c:v>4.58</c:v>
                </c:pt>
                <c:pt idx="334">
                  <c:v>5.19</c:v>
                </c:pt>
                <c:pt idx="335">
                  <c:v>5.42</c:v>
                </c:pt>
                <c:pt idx="336">
                  <c:v>5.12</c:v>
                </c:pt>
                <c:pt idx="337">
                  <c:v>6.3</c:v>
                </c:pt>
                <c:pt idx="338">
                  <c:v>7.86</c:v>
                </c:pt>
                <c:pt idx="339">
                  <c:v>5.38</c:v>
                </c:pt>
                <c:pt idx="340">
                  <c:v>5.35</c:v>
                </c:pt>
                <c:pt idx="341">
                  <c:v>6.75</c:v>
                </c:pt>
                <c:pt idx="342">
                  <c:v>8.66</c:v>
                </c:pt>
                <c:pt idx="343">
                  <c:v>3</c:v>
                </c:pt>
                <c:pt idx="344">
                  <c:v>13.44</c:v>
                </c:pt>
                <c:pt idx="345">
                  <c:v>6.78</c:v>
                </c:pt>
                <c:pt idx="346">
                  <c:v>6.33</c:v>
                </c:pt>
                <c:pt idx="347">
                  <c:v>7.73</c:v>
                </c:pt>
                <c:pt idx="348">
                  <c:v>3.44</c:v>
                </c:pt>
                <c:pt idx="349">
                  <c:v>3.45</c:v>
                </c:pt>
                <c:pt idx="350">
                  <c:v>4.03</c:v>
                </c:pt>
                <c:pt idx="351">
                  <c:v>4.21</c:v>
                </c:pt>
                <c:pt idx="352">
                  <c:v>4.16</c:v>
                </c:pt>
                <c:pt idx="353">
                  <c:v>4.03</c:v>
                </c:pt>
                <c:pt idx="354">
                  <c:v>4.3899999999999997</c:v>
                </c:pt>
                <c:pt idx="355">
                  <c:v>3.93</c:v>
                </c:pt>
                <c:pt idx="356">
                  <c:v>4.84</c:v>
                </c:pt>
                <c:pt idx="357">
                  <c:v>7.82</c:v>
                </c:pt>
                <c:pt idx="358">
                  <c:v>1.87</c:v>
                </c:pt>
                <c:pt idx="359">
                  <c:v>2.94</c:v>
                </c:pt>
                <c:pt idx="360">
                  <c:v>4.3499999999999996</c:v>
                </c:pt>
                <c:pt idx="361">
                  <c:v>9.1199999999999992</c:v>
                </c:pt>
                <c:pt idx="362">
                  <c:v>4.8499999999999996</c:v>
                </c:pt>
                <c:pt idx="363">
                  <c:v>7.62</c:v>
                </c:pt>
                <c:pt idx="364">
                  <c:v>7.29</c:v>
                </c:pt>
                <c:pt idx="365">
                  <c:v>6.86</c:v>
                </c:pt>
                <c:pt idx="366">
                  <c:v>5.14</c:v>
                </c:pt>
                <c:pt idx="367">
                  <c:v>5.98</c:v>
                </c:pt>
                <c:pt idx="368">
                  <c:v>6.09</c:v>
                </c:pt>
                <c:pt idx="369">
                  <c:v>5.57</c:v>
                </c:pt>
                <c:pt idx="370">
                  <c:v>7.42</c:v>
                </c:pt>
                <c:pt idx="371">
                  <c:v>8.6199999999999992</c:v>
                </c:pt>
                <c:pt idx="372">
                  <c:v>7.53</c:v>
                </c:pt>
                <c:pt idx="373">
                  <c:v>6.14</c:v>
                </c:pt>
                <c:pt idx="374">
                  <c:v>2.56</c:v>
                </c:pt>
                <c:pt idx="375">
                  <c:v>3.23</c:v>
                </c:pt>
                <c:pt idx="376">
                  <c:v>3.72</c:v>
                </c:pt>
                <c:pt idx="377">
                  <c:v>5.1100000000000003</c:v>
                </c:pt>
                <c:pt idx="378">
                  <c:v>6.24</c:v>
                </c:pt>
                <c:pt idx="379">
                  <c:v>5.28</c:v>
                </c:pt>
                <c:pt idx="380">
                  <c:v>4.47</c:v>
                </c:pt>
                <c:pt idx="381">
                  <c:v>4.47</c:v>
                </c:pt>
                <c:pt idx="382">
                  <c:v>5.18</c:v>
                </c:pt>
                <c:pt idx="383">
                  <c:v>5.0599999999999996</c:v>
                </c:pt>
                <c:pt idx="384">
                  <c:v>4.91</c:v>
                </c:pt>
                <c:pt idx="385">
                  <c:v>5.08</c:v>
                </c:pt>
                <c:pt idx="386">
                  <c:v>7.43</c:v>
                </c:pt>
                <c:pt idx="387">
                  <c:v>7.29</c:v>
                </c:pt>
                <c:pt idx="388">
                  <c:v>4.9400000000000004</c:v>
                </c:pt>
                <c:pt idx="389">
                  <c:v>4.3</c:v>
                </c:pt>
                <c:pt idx="390">
                  <c:v>3.98</c:v>
                </c:pt>
                <c:pt idx="391">
                  <c:v>4.75</c:v>
                </c:pt>
                <c:pt idx="392">
                  <c:v>3.69</c:v>
                </c:pt>
                <c:pt idx="393">
                  <c:v>7.57</c:v>
                </c:pt>
                <c:pt idx="394">
                  <c:v>3.79</c:v>
                </c:pt>
                <c:pt idx="395">
                  <c:v>2.59</c:v>
                </c:pt>
                <c:pt idx="396">
                  <c:v>4.0199999999999996</c:v>
                </c:pt>
                <c:pt idx="397">
                  <c:v>3.1</c:v>
                </c:pt>
                <c:pt idx="398">
                  <c:v>5.76</c:v>
                </c:pt>
                <c:pt idx="399">
                  <c:v>9.7200000000000006</c:v>
                </c:pt>
                <c:pt idx="400">
                  <c:v>7.22</c:v>
                </c:pt>
                <c:pt idx="401">
                  <c:v>2.99</c:v>
                </c:pt>
                <c:pt idx="402">
                  <c:v>7.46</c:v>
                </c:pt>
                <c:pt idx="403">
                  <c:v>6.42</c:v>
                </c:pt>
                <c:pt idx="404">
                  <c:v>4.6100000000000003</c:v>
                </c:pt>
                <c:pt idx="405">
                  <c:v>5.24</c:v>
                </c:pt>
                <c:pt idx="406">
                  <c:v>4.87</c:v>
                </c:pt>
                <c:pt idx="407">
                  <c:v>6.3</c:v>
                </c:pt>
                <c:pt idx="408">
                  <c:v>3.41</c:v>
                </c:pt>
                <c:pt idx="409">
                  <c:v>3.75</c:v>
                </c:pt>
                <c:pt idx="410">
                  <c:v>4.22</c:v>
                </c:pt>
                <c:pt idx="411">
                  <c:v>4.79</c:v>
                </c:pt>
                <c:pt idx="412">
                  <c:v>4.45</c:v>
                </c:pt>
                <c:pt idx="413">
                  <c:v>4.29</c:v>
                </c:pt>
                <c:pt idx="414">
                  <c:v>4.8</c:v>
                </c:pt>
                <c:pt idx="415">
                  <c:v>4.9800000000000004</c:v>
                </c:pt>
                <c:pt idx="416">
                  <c:v>8.27</c:v>
                </c:pt>
                <c:pt idx="417">
                  <c:v>3.75</c:v>
                </c:pt>
                <c:pt idx="418">
                  <c:v>5.38</c:v>
                </c:pt>
                <c:pt idx="419">
                  <c:v>4.9000000000000004</c:v>
                </c:pt>
                <c:pt idx="420">
                  <c:v>5</c:v>
                </c:pt>
                <c:pt idx="421">
                  <c:v>6.39</c:v>
                </c:pt>
                <c:pt idx="422">
                  <c:v>4.51</c:v>
                </c:pt>
                <c:pt idx="423">
                  <c:v>2.38</c:v>
                </c:pt>
                <c:pt idx="424">
                  <c:v>3.31</c:v>
                </c:pt>
                <c:pt idx="425">
                  <c:v>3.71</c:v>
                </c:pt>
                <c:pt idx="426">
                  <c:v>4.55</c:v>
                </c:pt>
                <c:pt idx="427">
                  <c:v>5.18</c:v>
                </c:pt>
                <c:pt idx="428">
                  <c:v>6.88</c:v>
                </c:pt>
                <c:pt idx="429">
                  <c:v>7.43</c:v>
                </c:pt>
                <c:pt idx="430">
                  <c:v>9.9600000000000009</c:v>
                </c:pt>
                <c:pt idx="431">
                  <c:v>6.42</c:v>
                </c:pt>
                <c:pt idx="432">
                  <c:v>5.71</c:v>
                </c:pt>
                <c:pt idx="433">
                  <c:v>7.96</c:v>
                </c:pt>
                <c:pt idx="434">
                  <c:v>4.5599999999999996</c:v>
                </c:pt>
                <c:pt idx="435">
                  <c:v>2.77</c:v>
                </c:pt>
                <c:pt idx="436">
                  <c:v>4.25</c:v>
                </c:pt>
                <c:pt idx="437">
                  <c:v>3.24</c:v>
                </c:pt>
                <c:pt idx="438">
                  <c:v>4.91</c:v>
                </c:pt>
                <c:pt idx="439">
                  <c:v>4.33</c:v>
                </c:pt>
                <c:pt idx="440">
                  <c:v>5.41</c:v>
                </c:pt>
                <c:pt idx="441">
                  <c:v>6.18</c:v>
                </c:pt>
                <c:pt idx="442">
                  <c:v>5.25</c:v>
                </c:pt>
                <c:pt idx="443">
                  <c:v>3.81</c:v>
                </c:pt>
                <c:pt idx="444">
                  <c:v>5.0199999999999996</c:v>
                </c:pt>
                <c:pt idx="445">
                  <c:v>7.93</c:v>
                </c:pt>
                <c:pt idx="446">
                  <c:v>6.51</c:v>
                </c:pt>
                <c:pt idx="447">
                  <c:v>6.37</c:v>
                </c:pt>
                <c:pt idx="448">
                  <c:v>7.75</c:v>
                </c:pt>
                <c:pt idx="449">
                  <c:v>8.86</c:v>
                </c:pt>
                <c:pt idx="450">
                  <c:v>3.98</c:v>
                </c:pt>
                <c:pt idx="451">
                  <c:v>4.5999999999999996</c:v>
                </c:pt>
                <c:pt idx="452">
                  <c:v>5.16</c:v>
                </c:pt>
                <c:pt idx="453">
                  <c:v>7.14</c:v>
                </c:pt>
                <c:pt idx="454">
                  <c:v>5.22</c:v>
                </c:pt>
                <c:pt idx="455">
                  <c:v>7</c:v>
                </c:pt>
                <c:pt idx="456">
                  <c:v>4.01</c:v>
                </c:pt>
                <c:pt idx="457">
                  <c:v>4.62</c:v>
                </c:pt>
                <c:pt idx="458">
                  <c:v>5.9</c:v>
                </c:pt>
                <c:pt idx="459">
                  <c:v>5.61</c:v>
                </c:pt>
                <c:pt idx="460">
                  <c:v>6.07</c:v>
                </c:pt>
                <c:pt idx="461">
                  <c:v>4.3499999999999996</c:v>
                </c:pt>
                <c:pt idx="462">
                  <c:v>5.89</c:v>
                </c:pt>
                <c:pt idx="463">
                  <c:v>3.65</c:v>
                </c:pt>
                <c:pt idx="464">
                  <c:v>4.04</c:v>
                </c:pt>
                <c:pt idx="465">
                  <c:v>3.81</c:v>
                </c:pt>
                <c:pt idx="466">
                  <c:v>3.93</c:v>
                </c:pt>
                <c:pt idx="467">
                  <c:v>3.4</c:v>
                </c:pt>
                <c:pt idx="468">
                  <c:v>7.21</c:v>
                </c:pt>
                <c:pt idx="469">
                  <c:v>5.08</c:v>
                </c:pt>
                <c:pt idx="470">
                  <c:v>8.4700000000000006</c:v>
                </c:pt>
                <c:pt idx="471">
                  <c:v>7.3</c:v>
                </c:pt>
                <c:pt idx="472">
                  <c:v>6.28</c:v>
                </c:pt>
                <c:pt idx="473">
                  <c:v>5.9</c:v>
                </c:pt>
                <c:pt idx="474">
                  <c:v>7.1</c:v>
                </c:pt>
                <c:pt idx="475">
                  <c:v>3.97</c:v>
                </c:pt>
                <c:pt idx="476">
                  <c:v>4.92</c:v>
                </c:pt>
                <c:pt idx="477">
                  <c:v>5.38</c:v>
                </c:pt>
                <c:pt idx="478">
                  <c:v>4.3899999999999997</c:v>
                </c:pt>
                <c:pt idx="479">
                  <c:v>5.79</c:v>
                </c:pt>
                <c:pt idx="480">
                  <c:v>5.62</c:v>
                </c:pt>
                <c:pt idx="481">
                  <c:v>6.63</c:v>
                </c:pt>
                <c:pt idx="482">
                  <c:v>6.95</c:v>
                </c:pt>
                <c:pt idx="483">
                  <c:v>6.45</c:v>
                </c:pt>
                <c:pt idx="484">
                  <c:v>6.71</c:v>
                </c:pt>
                <c:pt idx="485">
                  <c:v>7.25</c:v>
                </c:pt>
                <c:pt idx="486">
                  <c:v>6.63</c:v>
                </c:pt>
                <c:pt idx="487">
                  <c:v>9.3000000000000007</c:v>
                </c:pt>
                <c:pt idx="488">
                  <c:v>7.28</c:v>
                </c:pt>
                <c:pt idx="489">
                  <c:v>6.57</c:v>
                </c:pt>
                <c:pt idx="490">
                  <c:v>8.34</c:v>
                </c:pt>
                <c:pt idx="491">
                  <c:v>6.3</c:v>
                </c:pt>
                <c:pt idx="492">
                  <c:v>7.6</c:v>
                </c:pt>
                <c:pt idx="493">
                  <c:v>7.28</c:v>
                </c:pt>
                <c:pt idx="494">
                  <c:v>6.18</c:v>
                </c:pt>
                <c:pt idx="495">
                  <c:v>3.22</c:v>
                </c:pt>
                <c:pt idx="496">
                  <c:v>7.25</c:v>
                </c:pt>
                <c:pt idx="497">
                  <c:v>6.11</c:v>
                </c:pt>
                <c:pt idx="498">
                  <c:v>7.06</c:v>
                </c:pt>
                <c:pt idx="499">
                  <c:v>7.78</c:v>
                </c:pt>
                <c:pt idx="500">
                  <c:v>7.54</c:v>
                </c:pt>
                <c:pt idx="501">
                  <c:v>5.08</c:v>
                </c:pt>
                <c:pt idx="502">
                  <c:v>3.47</c:v>
                </c:pt>
                <c:pt idx="503">
                  <c:v>3.01</c:v>
                </c:pt>
                <c:pt idx="504">
                  <c:v>10</c:v>
                </c:pt>
                <c:pt idx="505">
                  <c:v>2.09</c:v>
                </c:pt>
                <c:pt idx="506">
                  <c:v>6.74</c:v>
                </c:pt>
                <c:pt idx="507">
                  <c:v>8.41</c:v>
                </c:pt>
                <c:pt idx="508">
                  <c:v>6.61</c:v>
                </c:pt>
                <c:pt idx="509">
                  <c:v>7.58</c:v>
                </c:pt>
                <c:pt idx="510">
                  <c:v>8.5</c:v>
                </c:pt>
                <c:pt idx="511">
                  <c:v>6.58</c:v>
                </c:pt>
                <c:pt idx="512">
                  <c:v>7.6</c:v>
                </c:pt>
                <c:pt idx="513">
                  <c:v>6.39</c:v>
                </c:pt>
                <c:pt idx="514">
                  <c:v>5.71</c:v>
                </c:pt>
                <c:pt idx="515">
                  <c:v>3.41</c:v>
                </c:pt>
                <c:pt idx="516">
                  <c:v>5.98</c:v>
                </c:pt>
                <c:pt idx="517">
                  <c:v>4.21</c:v>
                </c:pt>
                <c:pt idx="518">
                  <c:v>6.75</c:v>
                </c:pt>
                <c:pt idx="519">
                  <c:v>7.09</c:v>
                </c:pt>
                <c:pt idx="520">
                  <c:v>5.71</c:v>
                </c:pt>
                <c:pt idx="521">
                  <c:v>6.04</c:v>
                </c:pt>
                <c:pt idx="522">
                  <c:v>6.43</c:v>
                </c:pt>
                <c:pt idx="523">
                  <c:v>6.85</c:v>
                </c:pt>
                <c:pt idx="524">
                  <c:v>2.84</c:v>
                </c:pt>
                <c:pt idx="525">
                  <c:v>5.15</c:v>
                </c:pt>
                <c:pt idx="526">
                  <c:v>2.95</c:v>
                </c:pt>
                <c:pt idx="527">
                  <c:v>3.57</c:v>
                </c:pt>
                <c:pt idx="528">
                  <c:v>3.99</c:v>
                </c:pt>
                <c:pt idx="529">
                  <c:v>3.99</c:v>
                </c:pt>
                <c:pt idx="530">
                  <c:v>5.0199999999999996</c:v>
                </c:pt>
                <c:pt idx="531">
                  <c:v>4.05</c:v>
                </c:pt>
                <c:pt idx="532">
                  <c:v>3.85</c:v>
                </c:pt>
                <c:pt idx="533">
                  <c:v>3.45</c:v>
                </c:pt>
                <c:pt idx="534">
                  <c:v>4.28</c:v>
                </c:pt>
                <c:pt idx="535">
                  <c:v>3.78</c:v>
                </c:pt>
                <c:pt idx="536">
                  <c:v>4.97</c:v>
                </c:pt>
                <c:pt idx="537">
                  <c:v>3.96</c:v>
                </c:pt>
                <c:pt idx="538">
                  <c:v>3.98</c:v>
                </c:pt>
                <c:pt idx="539">
                  <c:v>4.46</c:v>
                </c:pt>
                <c:pt idx="540">
                  <c:v>4.26</c:v>
                </c:pt>
                <c:pt idx="541">
                  <c:v>5.76</c:v>
                </c:pt>
                <c:pt idx="542">
                  <c:v>4.42</c:v>
                </c:pt>
                <c:pt idx="543">
                  <c:v>4.32</c:v>
                </c:pt>
                <c:pt idx="544">
                  <c:v>4.6500000000000004</c:v>
                </c:pt>
                <c:pt idx="545">
                  <c:v>4.4800000000000004</c:v>
                </c:pt>
                <c:pt idx="546">
                  <c:v>4.8499999999999996</c:v>
                </c:pt>
                <c:pt idx="547">
                  <c:v>4.8499999999999996</c:v>
                </c:pt>
                <c:pt idx="548">
                  <c:v>4.9800000000000004</c:v>
                </c:pt>
                <c:pt idx="549">
                  <c:v>5.16</c:v>
                </c:pt>
                <c:pt idx="550">
                  <c:v>5.31</c:v>
                </c:pt>
                <c:pt idx="551">
                  <c:v>4.1100000000000003</c:v>
                </c:pt>
                <c:pt idx="552">
                  <c:v>5.16</c:v>
                </c:pt>
                <c:pt idx="553">
                  <c:v>6.54</c:v>
                </c:pt>
                <c:pt idx="554">
                  <c:v>4.5599999999999996</c:v>
                </c:pt>
                <c:pt idx="555">
                  <c:v>5.12</c:v>
                </c:pt>
                <c:pt idx="556">
                  <c:v>5.67</c:v>
                </c:pt>
                <c:pt idx="557">
                  <c:v>6</c:v>
                </c:pt>
                <c:pt idx="558">
                  <c:v>6.28</c:v>
                </c:pt>
                <c:pt idx="559">
                  <c:v>7.04</c:v>
                </c:pt>
                <c:pt idx="560">
                  <c:v>2.0299999999999998</c:v>
                </c:pt>
                <c:pt idx="561">
                  <c:v>3.97</c:v>
                </c:pt>
                <c:pt idx="562">
                  <c:v>3.92</c:v>
                </c:pt>
                <c:pt idx="563">
                  <c:v>8.7799999999999994</c:v>
                </c:pt>
                <c:pt idx="564">
                  <c:v>5.26</c:v>
                </c:pt>
                <c:pt idx="565">
                  <c:v>6.5</c:v>
                </c:pt>
                <c:pt idx="566">
                  <c:v>6.2</c:v>
                </c:pt>
                <c:pt idx="567">
                  <c:v>6.05</c:v>
                </c:pt>
                <c:pt idx="568">
                  <c:v>9.57</c:v>
                </c:pt>
                <c:pt idx="569">
                  <c:v>7.68</c:v>
                </c:pt>
                <c:pt idx="570">
                  <c:v>5.67</c:v>
                </c:pt>
                <c:pt idx="571">
                  <c:v>6.83</c:v>
                </c:pt>
                <c:pt idx="572">
                  <c:v>6.54</c:v>
                </c:pt>
                <c:pt idx="573">
                  <c:v>6.65</c:v>
                </c:pt>
                <c:pt idx="574">
                  <c:v>5.33</c:v>
                </c:pt>
                <c:pt idx="575">
                  <c:v>4.18</c:v>
                </c:pt>
                <c:pt idx="576">
                  <c:v>4.5199999999999996</c:v>
                </c:pt>
                <c:pt idx="577">
                  <c:v>4.9800000000000004</c:v>
                </c:pt>
                <c:pt idx="578">
                  <c:v>5.57</c:v>
                </c:pt>
                <c:pt idx="579">
                  <c:v>5.24</c:v>
                </c:pt>
                <c:pt idx="580">
                  <c:v>5.69</c:v>
                </c:pt>
                <c:pt idx="581">
                  <c:v>5.31</c:v>
                </c:pt>
                <c:pt idx="582">
                  <c:v>5.85</c:v>
                </c:pt>
                <c:pt idx="583">
                  <c:v>5.25</c:v>
                </c:pt>
                <c:pt idx="584">
                  <c:v>5.4</c:v>
                </c:pt>
                <c:pt idx="585">
                  <c:v>6.27</c:v>
                </c:pt>
                <c:pt idx="586">
                  <c:v>6.22</c:v>
                </c:pt>
                <c:pt idx="587">
                  <c:v>4.1500000000000004</c:v>
                </c:pt>
                <c:pt idx="588">
                  <c:v>5.26</c:v>
                </c:pt>
                <c:pt idx="589">
                  <c:v>5.73</c:v>
                </c:pt>
                <c:pt idx="590">
                  <c:v>5.49</c:v>
                </c:pt>
                <c:pt idx="591">
                  <c:v>8.1</c:v>
                </c:pt>
                <c:pt idx="592">
                  <c:v>6.69</c:v>
                </c:pt>
                <c:pt idx="593">
                  <c:v>4.91</c:v>
                </c:pt>
                <c:pt idx="594">
                  <c:v>4.25</c:v>
                </c:pt>
                <c:pt idx="595">
                  <c:v>3.25</c:v>
                </c:pt>
                <c:pt idx="596">
                  <c:v>4.62</c:v>
                </c:pt>
                <c:pt idx="597">
                  <c:v>3.93</c:v>
                </c:pt>
                <c:pt idx="598">
                  <c:v>3.28</c:v>
                </c:pt>
                <c:pt idx="599">
                  <c:v>3.79</c:v>
                </c:pt>
                <c:pt idx="600">
                  <c:v>4.62</c:v>
                </c:pt>
                <c:pt idx="601">
                  <c:v>2.65</c:v>
                </c:pt>
                <c:pt idx="602">
                  <c:v>3.05</c:v>
                </c:pt>
                <c:pt idx="603">
                  <c:v>4.1100000000000003</c:v>
                </c:pt>
                <c:pt idx="604">
                  <c:v>3.85</c:v>
                </c:pt>
                <c:pt idx="605">
                  <c:v>5.22</c:v>
                </c:pt>
                <c:pt idx="606">
                  <c:v>5.52</c:v>
                </c:pt>
                <c:pt idx="607">
                  <c:v>5.24</c:v>
                </c:pt>
                <c:pt idx="608">
                  <c:v>4.62</c:v>
                </c:pt>
                <c:pt idx="609">
                  <c:v>4.53</c:v>
                </c:pt>
                <c:pt idx="610">
                  <c:v>2.97</c:v>
                </c:pt>
                <c:pt idx="611">
                  <c:v>2.5299999999999998</c:v>
                </c:pt>
                <c:pt idx="612">
                  <c:v>3.05</c:v>
                </c:pt>
                <c:pt idx="613">
                  <c:v>6.64</c:v>
                </c:pt>
                <c:pt idx="614">
                  <c:v>4.8499999999999996</c:v>
                </c:pt>
                <c:pt idx="615">
                  <c:v>4.49</c:v>
                </c:pt>
                <c:pt idx="616">
                  <c:v>3.57</c:v>
                </c:pt>
                <c:pt idx="617">
                  <c:v>4.24</c:v>
                </c:pt>
                <c:pt idx="618">
                  <c:v>4.4800000000000004</c:v>
                </c:pt>
                <c:pt idx="619">
                  <c:v>4.72</c:v>
                </c:pt>
                <c:pt idx="620">
                  <c:v>3.85</c:v>
                </c:pt>
                <c:pt idx="621">
                  <c:v>5.05</c:v>
                </c:pt>
                <c:pt idx="622">
                  <c:v>4.41</c:v>
                </c:pt>
                <c:pt idx="623">
                  <c:v>5.26</c:v>
                </c:pt>
                <c:pt idx="624">
                  <c:v>3.5</c:v>
                </c:pt>
                <c:pt idx="625">
                  <c:v>4.9000000000000004</c:v>
                </c:pt>
                <c:pt idx="626">
                  <c:v>3.81</c:v>
                </c:pt>
                <c:pt idx="627">
                  <c:v>4.79</c:v>
                </c:pt>
                <c:pt idx="628">
                  <c:v>4.93</c:v>
                </c:pt>
                <c:pt idx="629">
                  <c:v>4.4800000000000004</c:v>
                </c:pt>
                <c:pt idx="630">
                  <c:v>4.24</c:v>
                </c:pt>
                <c:pt idx="631">
                  <c:v>4.63</c:v>
                </c:pt>
                <c:pt idx="632">
                  <c:v>3.85</c:v>
                </c:pt>
                <c:pt idx="633">
                  <c:v>5.26</c:v>
                </c:pt>
                <c:pt idx="634">
                  <c:v>4.2699999999999996</c:v>
                </c:pt>
                <c:pt idx="635">
                  <c:v>5.67</c:v>
                </c:pt>
                <c:pt idx="636">
                  <c:v>4.9400000000000004</c:v>
                </c:pt>
                <c:pt idx="637">
                  <c:v>6.26</c:v>
                </c:pt>
                <c:pt idx="638">
                  <c:v>4.3</c:v>
                </c:pt>
                <c:pt idx="639">
                  <c:v>4.75</c:v>
                </c:pt>
                <c:pt idx="640">
                  <c:v>3.48</c:v>
                </c:pt>
                <c:pt idx="641">
                  <c:v>7.36</c:v>
                </c:pt>
                <c:pt idx="642">
                  <c:v>6.92</c:v>
                </c:pt>
                <c:pt idx="643">
                  <c:v>7.58</c:v>
                </c:pt>
                <c:pt idx="644">
                  <c:v>7.53</c:v>
                </c:pt>
                <c:pt idx="645">
                  <c:v>8.4</c:v>
                </c:pt>
                <c:pt idx="646">
                  <c:v>4.9800000000000004</c:v>
                </c:pt>
                <c:pt idx="647">
                  <c:v>4.33</c:v>
                </c:pt>
                <c:pt idx="648">
                  <c:v>2.92</c:v>
                </c:pt>
                <c:pt idx="649">
                  <c:v>5.04</c:v>
                </c:pt>
                <c:pt idx="650">
                  <c:v>4.0999999999999996</c:v>
                </c:pt>
                <c:pt idx="651">
                  <c:v>4.05</c:v>
                </c:pt>
                <c:pt idx="652">
                  <c:v>7.01</c:v>
                </c:pt>
                <c:pt idx="653">
                  <c:v>4.34</c:v>
                </c:pt>
                <c:pt idx="654">
                  <c:v>5.73</c:v>
                </c:pt>
                <c:pt idx="655">
                  <c:v>5.61</c:v>
                </c:pt>
                <c:pt idx="656">
                  <c:v>6.76</c:v>
                </c:pt>
                <c:pt idx="657">
                  <c:v>5.59</c:v>
                </c:pt>
                <c:pt idx="658">
                  <c:v>3.76</c:v>
                </c:pt>
                <c:pt idx="659">
                  <c:v>4.6500000000000004</c:v>
                </c:pt>
                <c:pt idx="660">
                  <c:v>5</c:v>
                </c:pt>
                <c:pt idx="661">
                  <c:v>4.8499999999999996</c:v>
                </c:pt>
                <c:pt idx="662">
                  <c:v>8.83</c:v>
                </c:pt>
                <c:pt idx="663">
                  <c:v>6.61</c:v>
                </c:pt>
                <c:pt idx="664">
                  <c:v>6.74</c:v>
                </c:pt>
                <c:pt idx="665">
                  <c:v>6.99</c:v>
                </c:pt>
                <c:pt idx="666">
                  <c:v>6.57</c:v>
                </c:pt>
                <c:pt idx="667">
                  <c:v>8.32</c:v>
                </c:pt>
                <c:pt idx="668">
                  <c:v>9.2899999999999991</c:v>
                </c:pt>
                <c:pt idx="669">
                  <c:v>7.89</c:v>
                </c:pt>
                <c:pt idx="670">
                  <c:v>1.2</c:v>
                </c:pt>
                <c:pt idx="671">
                  <c:v>4.6399999999999997</c:v>
                </c:pt>
                <c:pt idx="672">
                  <c:v>3.22</c:v>
                </c:pt>
                <c:pt idx="673">
                  <c:v>3.84</c:v>
                </c:pt>
                <c:pt idx="674">
                  <c:v>6.72</c:v>
                </c:pt>
                <c:pt idx="675">
                  <c:v>6.42</c:v>
                </c:pt>
                <c:pt idx="676">
                  <c:v>8.3800000000000008</c:v>
                </c:pt>
                <c:pt idx="677">
                  <c:v>5.05</c:v>
                </c:pt>
                <c:pt idx="678">
                  <c:v>5.45</c:v>
                </c:pt>
                <c:pt idx="679">
                  <c:v>5.45</c:v>
                </c:pt>
                <c:pt idx="680">
                  <c:v>5.57</c:v>
                </c:pt>
                <c:pt idx="681">
                  <c:v>6.11</c:v>
                </c:pt>
                <c:pt idx="682">
                  <c:v>6.64</c:v>
                </c:pt>
                <c:pt idx="683">
                  <c:v>9.41</c:v>
                </c:pt>
                <c:pt idx="684">
                  <c:v>6.02</c:v>
                </c:pt>
                <c:pt idx="685">
                  <c:v>6.58</c:v>
                </c:pt>
                <c:pt idx="686">
                  <c:v>3.38</c:v>
                </c:pt>
                <c:pt idx="687">
                  <c:v>4.8600000000000003</c:v>
                </c:pt>
                <c:pt idx="688">
                  <c:v>6.19</c:v>
                </c:pt>
                <c:pt idx="689">
                  <c:v>6.96</c:v>
                </c:pt>
                <c:pt idx="690">
                  <c:v>7.77</c:v>
                </c:pt>
                <c:pt idx="691">
                  <c:v>6.73</c:v>
                </c:pt>
                <c:pt idx="692">
                  <c:v>7.89</c:v>
                </c:pt>
                <c:pt idx="693">
                  <c:v>7.57</c:v>
                </c:pt>
                <c:pt idx="694">
                  <c:v>3.35</c:v>
                </c:pt>
                <c:pt idx="695">
                  <c:v>1.98</c:v>
                </c:pt>
                <c:pt idx="696">
                  <c:v>2.84</c:v>
                </c:pt>
                <c:pt idx="697">
                  <c:v>2.81</c:v>
                </c:pt>
                <c:pt idx="698">
                  <c:v>4.13</c:v>
                </c:pt>
                <c:pt idx="699">
                  <c:v>3.41</c:v>
                </c:pt>
                <c:pt idx="700">
                  <c:v>8.59</c:v>
                </c:pt>
                <c:pt idx="701">
                  <c:v>3.21</c:v>
                </c:pt>
                <c:pt idx="702">
                  <c:v>4.2699999999999996</c:v>
                </c:pt>
                <c:pt idx="703">
                  <c:v>5.47</c:v>
                </c:pt>
                <c:pt idx="704">
                  <c:v>7.1</c:v>
                </c:pt>
                <c:pt idx="705">
                  <c:v>6.08</c:v>
                </c:pt>
                <c:pt idx="706">
                  <c:v>10.39</c:v>
                </c:pt>
                <c:pt idx="707">
                  <c:v>3.31</c:v>
                </c:pt>
                <c:pt idx="708">
                  <c:v>4.79</c:v>
                </c:pt>
                <c:pt idx="709">
                  <c:v>7.94</c:v>
                </c:pt>
                <c:pt idx="710">
                  <c:v>9.52</c:v>
                </c:pt>
                <c:pt idx="711">
                  <c:v>6.67</c:v>
                </c:pt>
                <c:pt idx="712">
                  <c:v>4.1399999999999997</c:v>
                </c:pt>
                <c:pt idx="713">
                  <c:v>4.1500000000000004</c:v>
                </c:pt>
                <c:pt idx="714">
                  <c:v>4.46</c:v>
                </c:pt>
                <c:pt idx="715">
                  <c:v>4.8099999999999996</c:v>
                </c:pt>
                <c:pt idx="716">
                  <c:v>5.0999999999999996</c:v>
                </c:pt>
                <c:pt idx="717">
                  <c:v>5.45</c:v>
                </c:pt>
                <c:pt idx="718">
                  <c:v>4.96</c:v>
                </c:pt>
                <c:pt idx="719">
                  <c:v>5.08</c:v>
                </c:pt>
                <c:pt idx="720">
                  <c:v>5.38</c:v>
                </c:pt>
                <c:pt idx="721">
                  <c:v>4.88</c:v>
                </c:pt>
                <c:pt idx="722">
                  <c:v>5.87</c:v>
                </c:pt>
                <c:pt idx="723">
                  <c:v>2.75</c:v>
                </c:pt>
                <c:pt idx="724">
                  <c:v>0.61</c:v>
                </c:pt>
                <c:pt idx="725">
                  <c:v>4.1100000000000003</c:v>
                </c:pt>
                <c:pt idx="726">
                  <c:v>4.76</c:v>
                </c:pt>
                <c:pt idx="727">
                  <c:v>4.63</c:v>
                </c:pt>
                <c:pt idx="728">
                  <c:v>4.17</c:v>
                </c:pt>
                <c:pt idx="729">
                  <c:v>4.57</c:v>
                </c:pt>
                <c:pt idx="730">
                  <c:v>5.27</c:v>
                </c:pt>
                <c:pt idx="731">
                  <c:v>4.97</c:v>
                </c:pt>
                <c:pt idx="732">
                  <c:v>6.7</c:v>
                </c:pt>
                <c:pt idx="733">
                  <c:v>4.05</c:v>
                </c:pt>
                <c:pt idx="734">
                  <c:v>4.05</c:v>
                </c:pt>
                <c:pt idx="735">
                  <c:v>4.5199999999999996</c:v>
                </c:pt>
                <c:pt idx="736">
                  <c:v>5.16</c:v>
                </c:pt>
                <c:pt idx="737">
                  <c:v>3.63</c:v>
                </c:pt>
                <c:pt idx="738">
                  <c:v>4.79</c:v>
                </c:pt>
                <c:pt idx="739">
                  <c:v>4.13</c:v>
                </c:pt>
                <c:pt idx="740">
                  <c:v>6.05</c:v>
                </c:pt>
                <c:pt idx="741">
                  <c:v>5.5</c:v>
                </c:pt>
                <c:pt idx="742">
                  <c:v>5.73</c:v>
                </c:pt>
                <c:pt idx="743">
                  <c:v>5.04</c:v>
                </c:pt>
                <c:pt idx="744">
                  <c:v>5.25</c:v>
                </c:pt>
                <c:pt idx="745">
                  <c:v>5.43</c:v>
                </c:pt>
                <c:pt idx="746">
                  <c:v>5.17</c:v>
                </c:pt>
                <c:pt idx="747">
                  <c:v>4.82</c:v>
                </c:pt>
                <c:pt idx="748">
                  <c:v>4.8099999999999996</c:v>
                </c:pt>
                <c:pt idx="749">
                  <c:v>6.8</c:v>
                </c:pt>
                <c:pt idx="750">
                  <c:v>7.33</c:v>
                </c:pt>
                <c:pt idx="751">
                  <c:v>5.77</c:v>
                </c:pt>
                <c:pt idx="752">
                  <c:v>5.78</c:v>
                </c:pt>
                <c:pt idx="753">
                  <c:v>5.43</c:v>
                </c:pt>
                <c:pt idx="754">
                  <c:v>5.83</c:v>
                </c:pt>
                <c:pt idx="755">
                  <c:v>5.43</c:v>
                </c:pt>
                <c:pt idx="756">
                  <c:v>6.16</c:v>
                </c:pt>
                <c:pt idx="757">
                  <c:v>5.5</c:v>
                </c:pt>
                <c:pt idx="758">
                  <c:v>5.5</c:v>
                </c:pt>
                <c:pt idx="759">
                  <c:v>5.44</c:v>
                </c:pt>
                <c:pt idx="760">
                  <c:v>5.67</c:v>
                </c:pt>
                <c:pt idx="761">
                  <c:v>5.67</c:v>
                </c:pt>
                <c:pt idx="762">
                  <c:v>6.85</c:v>
                </c:pt>
                <c:pt idx="763">
                  <c:v>2.42</c:v>
                </c:pt>
                <c:pt idx="764">
                  <c:v>2.5</c:v>
                </c:pt>
                <c:pt idx="765">
                  <c:v>2.99</c:v>
                </c:pt>
                <c:pt idx="766">
                  <c:v>1.51</c:v>
                </c:pt>
                <c:pt idx="767">
                  <c:v>3.41</c:v>
                </c:pt>
                <c:pt idx="768">
                  <c:v>4.1500000000000004</c:v>
                </c:pt>
                <c:pt idx="769">
                  <c:v>5.3</c:v>
                </c:pt>
                <c:pt idx="770">
                  <c:v>5.03</c:v>
                </c:pt>
                <c:pt idx="771">
                  <c:v>5.43</c:v>
                </c:pt>
                <c:pt idx="772">
                  <c:v>5.29</c:v>
                </c:pt>
                <c:pt idx="773">
                  <c:v>5.86</c:v>
                </c:pt>
                <c:pt idx="774">
                  <c:v>6.86</c:v>
                </c:pt>
                <c:pt idx="775">
                  <c:v>7.38</c:v>
                </c:pt>
                <c:pt idx="776">
                  <c:v>5.48</c:v>
                </c:pt>
                <c:pt idx="777">
                  <c:v>7.29</c:v>
                </c:pt>
                <c:pt idx="778">
                  <c:v>6.08</c:v>
                </c:pt>
                <c:pt idx="779">
                  <c:v>8.48</c:v>
                </c:pt>
                <c:pt idx="780">
                  <c:v>6.25</c:v>
                </c:pt>
                <c:pt idx="781">
                  <c:v>7.06</c:v>
                </c:pt>
                <c:pt idx="782">
                  <c:v>7.18</c:v>
                </c:pt>
                <c:pt idx="783">
                  <c:v>8.2899999999999991</c:v>
                </c:pt>
                <c:pt idx="784">
                  <c:v>8.0299999999999994</c:v>
                </c:pt>
                <c:pt idx="785">
                  <c:v>8.35</c:v>
                </c:pt>
                <c:pt idx="786">
                  <c:v>4.17</c:v>
                </c:pt>
                <c:pt idx="787">
                  <c:v>4.01</c:v>
                </c:pt>
                <c:pt idx="788">
                  <c:v>4.1900000000000004</c:v>
                </c:pt>
                <c:pt idx="789">
                  <c:v>3.82</c:v>
                </c:pt>
                <c:pt idx="790">
                  <c:v>4.3</c:v>
                </c:pt>
                <c:pt idx="791">
                  <c:v>4.5999999999999996</c:v>
                </c:pt>
                <c:pt idx="792">
                  <c:v>4.03</c:v>
                </c:pt>
                <c:pt idx="793">
                  <c:v>6.58</c:v>
                </c:pt>
                <c:pt idx="794">
                  <c:v>6.3</c:v>
                </c:pt>
                <c:pt idx="795">
                  <c:v>7.43</c:v>
                </c:pt>
                <c:pt idx="796">
                  <c:v>8.09</c:v>
                </c:pt>
                <c:pt idx="797">
                  <c:v>8.44</c:v>
                </c:pt>
                <c:pt idx="798">
                  <c:v>5.98</c:v>
                </c:pt>
                <c:pt idx="799">
                  <c:v>2.58</c:v>
                </c:pt>
                <c:pt idx="800">
                  <c:v>4.4400000000000004</c:v>
                </c:pt>
                <c:pt idx="801">
                  <c:v>5.0599999999999996</c:v>
                </c:pt>
                <c:pt idx="802">
                  <c:v>4.1100000000000003</c:v>
                </c:pt>
                <c:pt idx="803">
                  <c:v>4.49</c:v>
                </c:pt>
                <c:pt idx="804">
                  <c:v>4.62</c:v>
                </c:pt>
                <c:pt idx="805">
                  <c:v>6.28</c:v>
                </c:pt>
                <c:pt idx="806">
                  <c:v>5.33</c:v>
                </c:pt>
                <c:pt idx="807">
                  <c:v>5.38</c:v>
                </c:pt>
                <c:pt idx="808">
                  <c:v>5.85</c:v>
                </c:pt>
                <c:pt idx="809">
                  <c:v>5.85</c:v>
                </c:pt>
                <c:pt idx="810">
                  <c:v>7.02</c:v>
                </c:pt>
                <c:pt idx="811">
                  <c:v>6.44</c:v>
                </c:pt>
                <c:pt idx="812">
                  <c:v>4.29</c:v>
                </c:pt>
                <c:pt idx="813">
                  <c:v>5.45</c:v>
                </c:pt>
                <c:pt idx="814">
                  <c:v>5.0999999999999996</c:v>
                </c:pt>
                <c:pt idx="815">
                  <c:v>5.48</c:v>
                </c:pt>
                <c:pt idx="816">
                  <c:v>6.43</c:v>
                </c:pt>
                <c:pt idx="817">
                  <c:v>6.81</c:v>
                </c:pt>
                <c:pt idx="818">
                  <c:v>6.9</c:v>
                </c:pt>
                <c:pt idx="819">
                  <c:v>6.6</c:v>
                </c:pt>
                <c:pt idx="820">
                  <c:v>3.89</c:v>
                </c:pt>
                <c:pt idx="821">
                  <c:v>3.47</c:v>
                </c:pt>
                <c:pt idx="822">
                  <c:v>3.9</c:v>
                </c:pt>
                <c:pt idx="823">
                  <c:v>3.69</c:v>
                </c:pt>
                <c:pt idx="824">
                  <c:v>4.01</c:v>
                </c:pt>
                <c:pt idx="825">
                  <c:v>4.91</c:v>
                </c:pt>
                <c:pt idx="826">
                  <c:v>4.4000000000000004</c:v>
                </c:pt>
                <c:pt idx="827">
                  <c:v>4.9400000000000004</c:v>
                </c:pt>
                <c:pt idx="828">
                  <c:v>4.71</c:v>
                </c:pt>
                <c:pt idx="829">
                  <c:v>7.46</c:v>
                </c:pt>
                <c:pt idx="830">
                  <c:v>5.42</c:v>
                </c:pt>
                <c:pt idx="831">
                  <c:v>3.83</c:v>
                </c:pt>
                <c:pt idx="832">
                  <c:v>4.24</c:v>
                </c:pt>
                <c:pt idx="833">
                  <c:v>3.78</c:v>
                </c:pt>
                <c:pt idx="834">
                  <c:v>5.0199999999999996</c:v>
                </c:pt>
                <c:pt idx="835">
                  <c:v>4.07</c:v>
                </c:pt>
                <c:pt idx="836">
                  <c:v>4.05</c:v>
                </c:pt>
                <c:pt idx="837">
                  <c:v>4.66</c:v>
                </c:pt>
                <c:pt idx="838">
                  <c:v>4.5599999999999996</c:v>
                </c:pt>
                <c:pt idx="839">
                  <c:v>5.26</c:v>
                </c:pt>
                <c:pt idx="840">
                  <c:v>4.96</c:v>
                </c:pt>
                <c:pt idx="841">
                  <c:v>4.55</c:v>
                </c:pt>
                <c:pt idx="842">
                  <c:v>6.28</c:v>
                </c:pt>
                <c:pt idx="843">
                  <c:v>6.25</c:v>
                </c:pt>
                <c:pt idx="844">
                  <c:v>7.07</c:v>
                </c:pt>
                <c:pt idx="845">
                  <c:v>2.65</c:v>
                </c:pt>
                <c:pt idx="846">
                  <c:v>2.42</c:v>
                </c:pt>
                <c:pt idx="847">
                  <c:v>4.2</c:v>
                </c:pt>
                <c:pt idx="848">
                  <c:v>4.62</c:v>
                </c:pt>
                <c:pt idx="849">
                  <c:v>2.59</c:v>
                </c:pt>
                <c:pt idx="850">
                  <c:v>3.46</c:v>
                </c:pt>
                <c:pt idx="851">
                  <c:v>6.62</c:v>
                </c:pt>
                <c:pt idx="852">
                  <c:v>6.47</c:v>
                </c:pt>
                <c:pt idx="853">
                  <c:v>6.04</c:v>
                </c:pt>
                <c:pt idx="854">
                  <c:v>6.92</c:v>
                </c:pt>
                <c:pt idx="855">
                  <c:v>6.28</c:v>
                </c:pt>
                <c:pt idx="856">
                  <c:v>7.24</c:v>
                </c:pt>
                <c:pt idx="857">
                  <c:v>8.51</c:v>
                </c:pt>
                <c:pt idx="858">
                  <c:v>7.5</c:v>
                </c:pt>
                <c:pt idx="859">
                  <c:v>6.19</c:v>
                </c:pt>
                <c:pt idx="860">
                  <c:v>6.66</c:v>
                </c:pt>
                <c:pt idx="861">
                  <c:v>5.83</c:v>
                </c:pt>
                <c:pt idx="862">
                  <c:v>6.67</c:v>
                </c:pt>
                <c:pt idx="863">
                  <c:v>5.91</c:v>
                </c:pt>
                <c:pt idx="864">
                  <c:v>5.91</c:v>
                </c:pt>
                <c:pt idx="865">
                  <c:v>7.58</c:v>
                </c:pt>
                <c:pt idx="866">
                  <c:v>7.58</c:v>
                </c:pt>
                <c:pt idx="867">
                  <c:v>6.96</c:v>
                </c:pt>
                <c:pt idx="868">
                  <c:v>7.94</c:v>
                </c:pt>
                <c:pt idx="869">
                  <c:v>8.07</c:v>
                </c:pt>
                <c:pt idx="870">
                  <c:v>8.2100000000000009</c:v>
                </c:pt>
                <c:pt idx="871">
                  <c:v>8.33</c:v>
                </c:pt>
                <c:pt idx="872">
                  <c:v>8.6999999999999993</c:v>
                </c:pt>
                <c:pt idx="873">
                  <c:v>6.77</c:v>
                </c:pt>
                <c:pt idx="874">
                  <c:v>6.13</c:v>
                </c:pt>
                <c:pt idx="875">
                  <c:v>6.49</c:v>
                </c:pt>
                <c:pt idx="876">
                  <c:v>7</c:v>
                </c:pt>
                <c:pt idx="877">
                  <c:v>7.72</c:v>
                </c:pt>
                <c:pt idx="878">
                  <c:v>6.61</c:v>
                </c:pt>
                <c:pt idx="879">
                  <c:v>7.01</c:v>
                </c:pt>
                <c:pt idx="880">
                  <c:v>8.32</c:v>
                </c:pt>
                <c:pt idx="881">
                  <c:v>7.78</c:v>
                </c:pt>
                <c:pt idx="882">
                  <c:v>7.23</c:v>
                </c:pt>
                <c:pt idx="883">
                  <c:v>4.8499999999999996</c:v>
                </c:pt>
                <c:pt idx="884">
                  <c:v>5.16</c:v>
                </c:pt>
                <c:pt idx="885">
                  <c:v>5.76</c:v>
                </c:pt>
                <c:pt idx="886">
                  <c:v>5.43</c:v>
                </c:pt>
                <c:pt idx="887">
                  <c:v>5.14</c:v>
                </c:pt>
                <c:pt idx="888">
                  <c:v>4.41</c:v>
                </c:pt>
                <c:pt idx="889">
                  <c:v>4.62</c:v>
                </c:pt>
                <c:pt idx="890">
                  <c:v>5.15</c:v>
                </c:pt>
                <c:pt idx="891">
                  <c:v>5.83</c:v>
                </c:pt>
                <c:pt idx="892">
                  <c:v>4.3499999999999996</c:v>
                </c:pt>
                <c:pt idx="893">
                  <c:v>6.39</c:v>
                </c:pt>
                <c:pt idx="894">
                  <c:v>6.19</c:v>
                </c:pt>
                <c:pt idx="895">
                  <c:v>5.83</c:v>
                </c:pt>
                <c:pt idx="896">
                  <c:v>5</c:v>
                </c:pt>
                <c:pt idx="897">
                  <c:v>6.42</c:v>
                </c:pt>
                <c:pt idx="898">
                  <c:v>5.61</c:v>
                </c:pt>
                <c:pt idx="899">
                  <c:v>6.88</c:v>
                </c:pt>
                <c:pt idx="900">
                  <c:v>4.7300000000000004</c:v>
                </c:pt>
                <c:pt idx="901">
                  <c:v>6.95</c:v>
                </c:pt>
                <c:pt idx="902">
                  <c:v>7.92</c:v>
                </c:pt>
                <c:pt idx="903">
                  <c:v>6.49</c:v>
                </c:pt>
                <c:pt idx="904">
                  <c:v>7.25</c:v>
                </c:pt>
                <c:pt idx="905">
                  <c:v>3.41</c:v>
                </c:pt>
                <c:pt idx="906">
                  <c:v>3.66</c:v>
                </c:pt>
                <c:pt idx="907">
                  <c:v>6.1</c:v>
                </c:pt>
                <c:pt idx="908">
                  <c:v>2.5099999999999998</c:v>
                </c:pt>
                <c:pt idx="909">
                  <c:v>3.84</c:v>
                </c:pt>
                <c:pt idx="910">
                  <c:v>4.8099999999999996</c:v>
                </c:pt>
                <c:pt idx="911">
                  <c:v>5.74</c:v>
                </c:pt>
                <c:pt idx="912">
                  <c:v>8.51</c:v>
                </c:pt>
                <c:pt idx="913">
                  <c:v>6.5</c:v>
                </c:pt>
                <c:pt idx="914">
                  <c:v>8.39</c:v>
                </c:pt>
                <c:pt idx="915">
                  <c:v>9.02</c:v>
                </c:pt>
                <c:pt idx="916">
                  <c:v>8.92</c:v>
                </c:pt>
                <c:pt idx="917">
                  <c:v>3.21</c:v>
                </c:pt>
                <c:pt idx="918">
                  <c:v>8.3800000000000008</c:v>
                </c:pt>
                <c:pt idx="919">
                  <c:v>6.77</c:v>
                </c:pt>
                <c:pt idx="920">
                  <c:v>6.77</c:v>
                </c:pt>
                <c:pt idx="921">
                  <c:v>4.5599999999999996</c:v>
                </c:pt>
                <c:pt idx="922">
                  <c:v>6.19</c:v>
                </c:pt>
                <c:pt idx="923">
                  <c:v>6.04</c:v>
                </c:pt>
                <c:pt idx="924">
                  <c:v>4.0999999999999996</c:v>
                </c:pt>
                <c:pt idx="925">
                  <c:v>6.19</c:v>
                </c:pt>
                <c:pt idx="926">
                  <c:v>6.82</c:v>
                </c:pt>
                <c:pt idx="927">
                  <c:v>6.74</c:v>
                </c:pt>
                <c:pt idx="928">
                  <c:v>6.94</c:v>
                </c:pt>
                <c:pt idx="929">
                  <c:v>6.8</c:v>
                </c:pt>
                <c:pt idx="930">
                  <c:v>7.07</c:v>
                </c:pt>
                <c:pt idx="931">
                  <c:v>6.86</c:v>
                </c:pt>
                <c:pt idx="932">
                  <c:v>5.89</c:v>
                </c:pt>
                <c:pt idx="933">
                  <c:v>5.31</c:v>
                </c:pt>
                <c:pt idx="934">
                  <c:v>4.97</c:v>
                </c:pt>
                <c:pt idx="935">
                  <c:v>6.95</c:v>
                </c:pt>
                <c:pt idx="936">
                  <c:v>5.22</c:v>
                </c:pt>
                <c:pt idx="937">
                  <c:v>6.84</c:v>
                </c:pt>
                <c:pt idx="938">
                  <c:v>5</c:v>
                </c:pt>
                <c:pt idx="939">
                  <c:v>6.74</c:v>
                </c:pt>
                <c:pt idx="940">
                  <c:v>6.6</c:v>
                </c:pt>
                <c:pt idx="941">
                  <c:v>3.68</c:v>
                </c:pt>
                <c:pt idx="942">
                  <c:v>16.93</c:v>
                </c:pt>
                <c:pt idx="943">
                  <c:v>3.4</c:v>
                </c:pt>
                <c:pt idx="944">
                  <c:v>5.13</c:v>
                </c:pt>
                <c:pt idx="945">
                  <c:v>6.66</c:v>
                </c:pt>
                <c:pt idx="946">
                  <c:v>5.52</c:v>
                </c:pt>
                <c:pt idx="947">
                  <c:v>4.59</c:v>
                </c:pt>
                <c:pt idx="948">
                  <c:v>5.0199999999999996</c:v>
                </c:pt>
                <c:pt idx="949">
                  <c:v>4.67</c:v>
                </c:pt>
                <c:pt idx="950">
                  <c:v>4.67</c:v>
                </c:pt>
                <c:pt idx="951">
                  <c:v>5.57</c:v>
                </c:pt>
                <c:pt idx="952">
                  <c:v>5.29</c:v>
                </c:pt>
                <c:pt idx="953">
                  <c:v>5.53</c:v>
                </c:pt>
                <c:pt idx="954">
                  <c:v>5.57</c:v>
                </c:pt>
                <c:pt idx="955">
                  <c:v>7.01</c:v>
                </c:pt>
                <c:pt idx="956">
                  <c:v>4.1399999999999997</c:v>
                </c:pt>
                <c:pt idx="957">
                  <c:v>5.76</c:v>
                </c:pt>
                <c:pt idx="958">
                  <c:v>3.01</c:v>
                </c:pt>
                <c:pt idx="959">
                  <c:v>3.77</c:v>
                </c:pt>
                <c:pt idx="960">
                  <c:v>1.26</c:v>
                </c:pt>
                <c:pt idx="961">
                  <c:v>2.34</c:v>
                </c:pt>
                <c:pt idx="962">
                  <c:v>1.92</c:v>
                </c:pt>
                <c:pt idx="963">
                  <c:v>3.01</c:v>
                </c:pt>
                <c:pt idx="964">
                  <c:v>3.79</c:v>
                </c:pt>
                <c:pt idx="965">
                  <c:v>3.94</c:v>
                </c:pt>
                <c:pt idx="966">
                  <c:v>3.21</c:v>
                </c:pt>
                <c:pt idx="967">
                  <c:v>3.24</c:v>
                </c:pt>
                <c:pt idx="968">
                  <c:v>2.66</c:v>
                </c:pt>
                <c:pt idx="969">
                  <c:v>2.4900000000000002</c:v>
                </c:pt>
                <c:pt idx="970">
                  <c:v>6.8</c:v>
                </c:pt>
                <c:pt idx="971">
                  <c:v>5.57</c:v>
                </c:pt>
                <c:pt idx="972">
                  <c:v>5.57</c:v>
                </c:pt>
                <c:pt idx="973">
                  <c:v>5.57</c:v>
                </c:pt>
                <c:pt idx="974">
                  <c:v>3.85</c:v>
                </c:pt>
                <c:pt idx="975">
                  <c:v>3.63</c:v>
                </c:pt>
                <c:pt idx="976">
                  <c:v>4.49</c:v>
                </c:pt>
                <c:pt idx="977">
                  <c:v>9.7100000000000009</c:v>
                </c:pt>
                <c:pt idx="978">
                  <c:v>6.02</c:v>
                </c:pt>
                <c:pt idx="979">
                  <c:v>3.88</c:v>
                </c:pt>
                <c:pt idx="980">
                  <c:v>7.26</c:v>
                </c:pt>
                <c:pt idx="981">
                  <c:v>2.76</c:v>
                </c:pt>
                <c:pt idx="982">
                  <c:v>3.57</c:v>
                </c:pt>
                <c:pt idx="983">
                  <c:v>4.03</c:v>
                </c:pt>
                <c:pt idx="984">
                  <c:v>5.52</c:v>
                </c:pt>
                <c:pt idx="985">
                  <c:v>6.98</c:v>
                </c:pt>
                <c:pt idx="986">
                  <c:v>3.35</c:v>
                </c:pt>
                <c:pt idx="987">
                  <c:v>6</c:v>
                </c:pt>
                <c:pt idx="988">
                  <c:v>5.89</c:v>
                </c:pt>
                <c:pt idx="989">
                  <c:v>6.36</c:v>
                </c:pt>
                <c:pt idx="990">
                  <c:v>5.73</c:v>
                </c:pt>
                <c:pt idx="991">
                  <c:v>5.58</c:v>
                </c:pt>
                <c:pt idx="992">
                  <c:v>6.3</c:v>
                </c:pt>
                <c:pt idx="993">
                  <c:v>6.3</c:v>
                </c:pt>
                <c:pt idx="994">
                  <c:v>6.75</c:v>
                </c:pt>
                <c:pt idx="995">
                  <c:v>6.75</c:v>
                </c:pt>
                <c:pt idx="996">
                  <c:v>6.76</c:v>
                </c:pt>
                <c:pt idx="997">
                  <c:v>6.76</c:v>
                </c:pt>
                <c:pt idx="998">
                  <c:v>6.77</c:v>
                </c:pt>
                <c:pt idx="999">
                  <c:v>6.25</c:v>
                </c:pt>
                <c:pt idx="1000">
                  <c:v>8.6999999999999993</c:v>
                </c:pt>
                <c:pt idx="1001">
                  <c:v>7.63</c:v>
                </c:pt>
                <c:pt idx="1002">
                  <c:v>7.34</c:v>
                </c:pt>
                <c:pt idx="1003">
                  <c:v>2.85</c:v>
                </c:pt>
                <c:pt idx="1004">
                  <c:v>2.85</c:v>
                </c:pt>
                <c:pt idx="1005">
                  <c:v>3.63</c:v>
                </c:pt>
                <c:pt idx="1006">
                  <c:v>4.09</c:v>
                </c:pt>
                <c:pt idx="1007">
                  <c:v>7.1</c:v>
                </c:pt>
                <c:pt idx="1008">
                  <c:v>5.89</c:v>
                </c:pt>
                <c:pt idx="1009">
                  <c:v>6.13</c:v>
                </c:pt>
                <c:pt idx="1010">
                  <c:v>4.4400000000000004</c:v>
                </c:pt>
                <c:pt idx="1011">
                  <c:v>5.38</c:v>
                </c:pt>
                <c:pt idx="1012">
                  <c:v>6.01</c:v>
                </c:pt>
                <c:pt idx="1013">
                  <c:v>8.25</c:v>
                </c:pt>
                <c:pt idx="1014">
                  <c:v>2.99</c:v>
                </c:pt>
                <c:pt idx="1015">
                  <c:v>7.49</c:v>
                </c:pt>
                <c:pt idx="1016">
                  <c:v>6.6</c:v>
                </c:pt>
                <c:pt idx="1017">
                  <c:v>6.3</c:v>
                </c:pt>
                <c:pt idx="1018">
                  <c:v>1.47</c:v>
                </c:pt>
                <c:pt idx="1019">
                  <c:v>4.33</c:v>
                </c:pt>
                <c:pt idx="1020">
                  <c:v>7.85</c:v>
                </c:pt>
                <c:pt idx="1021">
                  <c:v>4.6100000000000003</c:v>
                </c:pt>
                <c:pt idx="1022">
                  <c:v>7.92</c:v>
                </c:pt>
                <c:pt idx="1023">
                  <c:v>6.36</c:v>
                </c:pt>
                <c:pt idx="1024">
                  <c:v>6.58</c:v>
                </c:pt>
                <c:pt idx="1025">
                  <c:v>7.58</c:v>
                </c:pt>
                <c:pt idx="1026">
                  <c:v>7.43</c:v>
                </c:pt>
                <c:pt idx="1027">
                  <c:v>8.5</c:v>
                </c:pt>
                <c:pt idx="1028">
                  <c:v>4.01</c:v>
                </c:pt>
                <c:pt idx="1029">
                  <c:v>5.68</c:v>
                </c:pt>
                <c:pt idx="1030">
                  <c:v>6.27</c:v>
                </c:pt>
                <c:pt idx="1031">
                  <c:v>3.48</c:v>
                </c:pt>
                <c:pt idx="1032">
                  <c:v>5.98</c:v>
                </c:pt>
                <c:pt idx="1033">
                  <c:v>6.72</c:v>
                </c:pt>
                <c:pt idx="1034">
                  <c:v>3.17</c:v>
                </c:pt>
                <c:pt idx="1035">
                  <c:v>7.26</c:v>
                </c:pt>
                <c:pt idx="1036">
                  <c:v>8.3699999999999992</c:v>
                </c:pt>
                <c:pt idx="1037">
                  <c:v>7.68</c:v>
                </c:pt>
                <c:pt idx="1038">
                  <c:v>3.45</c:v>
                </c:pt>
                <c:pt idx="1039">
                  <c:v>5.36</c:v>
                </c:pt>
                <c:pt idx="1040">
                  <c:v>4.92</c:v>
                </c:pt>
                <c:pt idx="1041">
                  <c:v>5.95</c:v>
                </c:pt>
                <c:pt idx="1042">
                  <c:v>7.37</c:v>
                </c:pt>
                <c:pt idx="1043">
                  <c:v>7.2</c:v>
                </c:pt>
                <c:pt idx="1044">
                  <c:v>7.64</c:v>
                </c:pt>
                <c:pt idx="1045">
                  <c:v>6.74</c:v>
                </c:pt>
                <c:pt idx="1046">
                  <c:v>5.85</c:v>
                </c:pt>
                <c:pt idx="1047">
                  <c:v>8.26</c:v>
                </c:pt>
                <c:pt idx="1048">
                  <c:v>7.07</c:v>
                </c:pt>
                <c:pt idx="1049">
                  <c:v>5.0199999999999996</c:v>
                </c:pt>
                <c:pt idx="1050">
                  <c:v>5.14</c:v>
                </c:pt>
                <c:pt idx="1051">
                  <c:v>9.07</c:v>
                </c:pt>
                <c:pt idx="1052">
                  <c:v>4.17</c:v>
                </c:pt>
                <c:pt idx="1053">
                  <c:v>6</c:v>
                </c:pt>
                <c:pt idx="1054">
                  <c:v>6.18</c:v>
                </c:pt>
                <c:pt idx="1055">
                  <c:v>7.12</c:v>
                </c:pt>
                <c:pt idx="1056">
                  <c:v>2.31</c:v>
                </c:pt>
                <c:pt idx="1057">
                  <c:v>5.89</c:v>
                </c:pt>
                <c:pt idx="1058">
                  <c:v>0</c:v>
                </c:pt>
                <c:pt idx="1059">
                  <c:v>3.61</c:v>
                </c:pt>
                <c:pt idx="1060">
                  <c:v>4.84</c:v>
                </c:pt>
                <c:pt idx="1061">
                  <c:v>3.85</c:v>
                </c:pt>
                <c:pt idx="1062">
                  <c:v>3.81</c:v>
                </c:pt>
                <c:pt idx="1063">
                  <c:v>3.97</c:v>
                </c:pt>
                <c:pt idx="1064">
                  <c:v>4.25</c:v>
                </c:pt>
                <c:pt idx="1065">
                  <c:v>4.4800000000000004</c:v>
                </c:pt>
                <c:pt idx="1066">
                  <c:v>4.72</c:v>
                </c:pt>
              </c:numCache>
            </c:numRef>
          </c:yVal>
          <c:smooth val="0"/>
          <c:extLst>
            <c:ext xmlns:c16="http://schemas.microsoft.com/office/drawing/2014/chart" uri="{C3380CC4-5D6E-409C-BE32-E72D297353CC}">
              <c16:uniqueId val="{00000001-646B-4DC6-9E1B-B997534EE41A}"/>
            </c:ext>
          </c:extLst>
        </c:ser>
        <c:dLbls>
          <c:showLegendKey val="0"/>
          <c:showVal val="0"/>
          <c:showCatName val="0"/>
          <c:showSerName val="0"/>
          <c:showPercent val="0"/>
          <c:showBubbleSize val="0"/>
        </c:dLbls>
        <c:axId val="697677840"/>
        <c:axId val="1"/>
      </c:scatterChart>
      <c:valAx>
        <c:axId val="697677840"/>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D/L  vs P/B</a:t>
                </a:r>
              </a:p>
            </c:rich>
          </c:tx>
          <c:layout>
            <c:manualLayout>
              <c:xMode val="edge"/>
              <c:yMode val="edge"/>
              <c:x val="0.41806847051988943"/>
              <c:y val="0.89345233274366964"/>
            </c:manualLayout>
          </c:layout>
          <c:overlay val="0"/>
          <c:spPr>
            <a:noFill/>
            <a:ln w="25400">
              <a:noFill/>
            </a:ln>
          </c:spPr>
        </c:title>
        <c:numFmt formatCode="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97677840"/>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735" b="0" i="0" u="none" strike="noStrike" baseline="0">
                <a:solidFill>
                  <a:srgbClr val="000000"/>
                </a:solidFill>
                <a:latin typeface="Arial"/>
                <a:ea typeface="Arial"/>
                <a:cs typeface="Arial"/>
              </a:defRPr>
            </a:pPr>
            <a:endParaRPr lang="en-US"/>
          </a:p>
        </c:txPr>
      </c:legendEntry>
      <c:layout>
        <c:manualLayout>
          <c:xMode val="edge"/>
          <c:yMode val="edge"/>
          <c:x val="0.87363809952495175"/>
          <c:y val="0.39910561056570015"/>
          <c:w val="0.10139202108954129"/>
          <c:h val="0.1043116936705807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381369087262142E-2"/>
          <c:y val="6.5612969292184159E-2"/>
          <c:w val="0.75591819289774387"/>
          <c:h val="0.75794292113385153"/>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BASE'!$O$8:$O$1074</c:f>
              <c:numCache>
                <c:formatCode>0.0</c:formatCode>
                <c:ptCount val="1067"/>
                <c:pt idx="0">
                  <c:v>32.6</c:v>
                </c:pt>
                <c:pt idx="1">
                  <c:v>24.6</c:v>
                </c:pt>
                <c:pt idx="2">
                  <c:v>42</c:v>
                </c:pt>
                <c:pt idx="3">
                  <c:v>30.5</c:v>
                </c:pt>
                <c:pt idx="4">
                  <c:v>30.3</c:v>
                </c:pt>
                <c:pt idx="5">
                  <c:v>42.6</c:v>
                </c:pt>
                <c:pt idx="6">
                  <c:v>20.6</c:v>
                </c:pt>
                <c:pt idx="7">
                  <c:v>20.100000000000001</c:v>
                </c:pt>
                <c:pt idx="8">
                  <c:v>23.1</c:v>
                </c:pt>
                <c:pt idx="9">
                  <c:v>39.6</c:v>
                </c:pt>
                <c:pt idx="10">
                  <c:v>51.3</c:v>
                </c:pt>
                <c:pt idx="11">
                  <c:v>16.2</c:v>
                </c:pt>
                <c:pt idx="12">
                  <c:v>19</c:v>
                </c:pt>
                <c:pt idx="13">
                  <c:v>47.1</c:v>
                </c:pt>
                <c:pt idx="14">
                  <c:v>40</c:v>
                </c:pt>
                <c:pt idx="15">
                  <c:v>20</c:v>
                </c:pt>
                <c:pt idx="16">
                  <c:v>31.6</c:v>
                </c:pt>
                <c:pt idx="17">
                  <c:v>34.700000000000003</c:v>
                </c:pt>
                <c:pt idx="18">
                  <c:v>39.6</c:v>
                </c:pt>
                <c:pt idx="19">
                  <c:v>67.599999999999994</c:v>
                </c:pt>
                <c:pt idx="20">
                  <c:v>35.6</c:v>
                </c:pt>
                <c:pt idx="21">
                  <c:v>39.9</c:v>
                </c:pt>
                <c:pt idx="22">
                  <c:v>33.200000000000003</c:v>
                </c:pt>
                <c:pt idx="23">
                  <c:v>36.9</c:v>
                </c:pt>
                <c:pt idx="24">
                  <c:v>32.9</c:v>
                </c:pt>
                <c:pt idx="25">
                  <c:v>38.4</c:v>
                </c:pt>
                <c:pt idx="26">
                  <c:v>38</c:v>
                </c:pt>
                <c:pt idx="27">
                  <c:v>50.3</c:v>
                </c:pt>
                <c:pt idx="28">
                  <c:v>40</c:v>
                </c:pt>
                <c:pt idx="29">
                  <c:v>44.3</c:v>
                </c:pt>
                <c:pt idx="30">
                  <c:v>40.4</c:v>
                </c:pt>
                <c:pt idx="31">
                  <c:v>17.100000000000001</c:v>
                </c:pt>
                <c:pt idx="32">
                  <c:v>20.7</c:v>
                </c:pt>
                <c:pt idx="33">
                  <c:v>28</c:v>
                </c:pt>
                <c:pt idx="34">
                  <c:v>12.7</c:v>
                </c:pt>
                <c:pt idx="35">
                  <c:v>36.1</c:v>
                </c:pt>
                <c:pt idx="36">
                  <c:v>30.4</c:v>
                </c:pt>
                <c:pt idx="37">
                  <c:v>34.1</c:v>
                </c:pt>
                <c:pt idx="38">
                  <c:v>37.200000000000003</c:v>
                </c:pt>
                <c:pt idx="39">
                  <c:v>18.100000000000001</c:v>
                </c:pt>
                <c:pt idx="40">
                  <c:v>31.4</c:v>
                </c:pt>
                <c:pt idx="41">
                  <c:v>38.200000000000003</c:v>
                </c:pt>
                <c:pt idx="42">
                  <c:v>36.200000000000003</c:v>
                </c:pt>
                <c:pt idx="43">
                  <c:v>40.799999999999997</c:v>
                </c:pt>
                <c:pt idx="44">
                  <c:v>37.299999999999997</c:v>
                </c:pt>
                <c:pt idx="45">
                  <c:v>62</c:v>
                </c:pt>
                <c:pt idx="46">
                  <c:v>19.5</c:v>
                </c:pt>
                <c:pt idx="47">
                  <c:v>14.3</c:v>
                </c:pt>
                <c:pt idx="48">
                  <c:v>17.7</c:v>
                </c:pt>
                <c:pt idx="49">
                  <c:v>17</c:v>
                </c:pt>
                <c:pt idx="50">
                  <c:v>22.9</c:v>
                </c:pt>
                <c:pt idx="51">
                  <c:v>49.1</c:v>
                </c:pt>
                <c:pt idx="52">
                  <c:v>72.400000000000006</c:v>
                </c:pt>
                <c:pt idx="53">
                  <c:v>12.4</c:v>
                </c:pt>
                <c:pt idx="54">
                  <c:v>25.9</c:v>
                </c:pt>
                <c:pt idx="55">
                  <c:v>24</c:v>
                </c:pt>
                <c:pt idx="56">
                  <c:v>28.3</c:v>
                </c:pt>
                <c:pt idx="57">
                  <c:v>32.299999999999997</c:v>
                </c:pt>
                <c:pt idx="58">
                  <c:v>9.8000000000000007</c:v>
                </c:pt>
                <c:pt idx="59">
                  <c:v>10.4</c:v>
                </c:pt>
                <c:pt idx="60">
                  <c:v>31.1</c:v>
                </c:pt>
                <c:pt idx="61">
                  <c:v>36.9</c:v>
                </c:pt>
                <c:pt idx="62">
                  <c:v>26</c:v>
                </c:pt>
                <c:pt idx="63">
                  <c:v>6.2</c:v>
                </c:pt>
                <c:pt idx="64">
                  <c:v>24</c:v>
                </c:pt>
                <c:pt idx="65">
                  <c:v>50</c:v>
                </c:pt>
                <c:pt idx="66">
                  <c:v>10.7</c:v>
                </c:pt>
                <c:pt idx="67">
                  <c:v>8.6999999999999993</c:v>
                </c:pt>
                <c:pt idx="68">
                  <c:v>33.1</c:v>
                </c:pt>
                <c:pt idx="69">
                  <c:v>42</c:v>
                </c:pt>
                <c:pt idx="70">
                  <c:v>10.6</c:v>
                </c:pt>
                <c:pt idx="71">
                  <c:v>15.6</c:v>
                </c:pt>
                <c:pt idx="72">
                  <c:v>19.5</c:v>
                </c:pt>
                <c:pt idx="73">
                  <c:v>23.4</c:v>
                </c:pt>
                <c:pt idx="74">
                  <c:v>22.4</c:v>
                </c:pt>
                <c:pt idx="75">
                  <c:v>24.3</c:v>
                </c:pt>
                <c:pt idx="76">
                  <c:v>26.1</c:v>
                </c:pt>
                <c:pt idx="77">
                  <c:v>21.3</c:v>
                </c:pt>
                <c:pt idx="78">
                  <c:v>32</c:v>
                </c:pt>
                <c:pt idx="79">
                  <c:v>28.2</c:v>
                </c:pt>
                <c:pt idx="80">
                  <c:v>30.2</c:v>
                </c:pt>
                <c:pt idx="81">
                  <c:v>35.299999999999997</c:v>
                </c:pt>
                <c:pt idx="82">
                  <c:v>22.2</c:v>
                </c:pt>
                <c:pt idx="83">
                  <c:v>41.5</c:v>
                </c:pt>
                <c:pt idx="84">
                  <c:v>41.7</c:v>
                </c:pt>
                <c:pt idx="85">
                  <c:v>39</c:v>
                </c:pt>
                <c:pt idx="86">
                  <c:v>20.6</c:v>
                </c:pt>
                <c:pt idx="87">
                  <c:v>16.7</c:v>
                </c:pt>
                <c:pt idx="88">
                  <c:v>20.7</c:v>
                </c:pt>
                <c:pt idx="89">
                  <c:v>24</c:v>
                </c:pt>
                <c:pt idx="90">
                  <c:v>24.7</c:v>
                </c:pt>
                <c:pt idx="91">
                  <c:v>25</c:v>
                </c:pt>
                <c:pt idx="92">
                  <c:v>32.5</c:v>
                </c:pt>
                <c:pt idx="93">
                  <c:v>5.3</c:v>
                </c:pt>
                <c:pt idx="94">
                  <c:v>44.2</c:v>
                </c:pt>
                <c:pt idx="95">
                  <c:v>10.8</c:v>
                </c:pt>
                <c:pt idx="96">
                  <c:v>17</c:v>
                </c:pt>
                <c:pt idx="97">
                  <c:v>19.100000000000001</c:v>
                </c:pt>
                <c:pt idx="98">
                  <c:v>22</c:v>
                </c:pt>
                <c:pt idx="99">
                  <c:v>19.399999999999999</c:v>
                </c:pt>
                <c:pt idx="100">
                  <c:v>19.7</c:v>
                </c:pt>
                <c:pt idx="101">
                  <c:v>30.3</c:v>
                </c:pt>
                <c:pt idx="102">
                  <c:v>29.2</c:v>
                </c:pt>
                <c:pt idx="103">
                  <c:v>35.700000000000003</c:v>
                </c:pt>
                <c:pt idx="104">
                  <c:v>16</c:v>
                </c:pt>
                <c:pt idx="105">
                  <c:v>24.7</c:v>
                </c:pt>
                <c:pt idx="106">
                  <c:v>21.3</c:v>
                </c:pt>
                <c:pt idx="107">
                  <c:v>24</c:v>
                </c:pt>
                <c:pt idx="108">
                  <c:v>22.6</c:v>
                </c:pt>
                <c:pt idx="109">
                  <c:v>22.9</c:v>
                </c:pt>
                <c:pt idx="110">
                  <c:v>23.3</c:v>
                </c:pt>
                <c:pt idx="111">
                  <c:v>26.3</c:v>
                </c:pt>
                <c:pt idx="112">
                  <c:v>25</c:v>
                </c:pt>
                <c:pt idx="113">
                  <c:v>34.1</c:v>
                </c:pt>
                <c:pt idx="114">
                  <c:v>19.7</c:v>
                </c:pt>
                <c:pt idx="115">
                  <c:v>19.899999999999999</c:v>
                </c:pt>
                <c:pt idx="116">
                  <c:v>19.899999999999999</c:v>
                </c:pt>
                <c:pt idx="117">
                  <c:v>22</c:v>
                </c:pt>
                <c:pt idx="118">
                  <c:v>21.8</c:v>
                </c:pt>
                <c:pt idx="119">
                  <c:v>22.2</c:v>
                </c:pt>
                <c:pt idx="120">
                  <c:v>21.4</c:v>
                </c:pt>
                <c:pt idx="121">
                  <c:v>25.8</c:v>
                </c:pt>
                <c:pt idx="122">
                  <c:v>22.6</c:v>
                </c:pt>
                <c:pt idx="123">
                  <c:v>24.6</c:v>
                </c:pt>
                <c:pt idx="124">
                  <c:v>23.6</c:v>
                </c:pt>
                <c:pt idx="125">
                  <c:v>45.7</c:v>
                </c:pt>
                <c:pt idx="126">
                  <c:v>31.7</c:v>
                </c:pt>
                <c:pt idx="127">
                  <c:v>34.1</c:v>
                </c:pt>
                <c:pt idx="128">
                  <c:v>25.3</c:v>
                </c:pt>
                <c:pt idx="129">
                  <c:v>26.7</c:v>
                </c:pt>
                <c:pt idx="130">
                  <c:v>35.4</c:v>
                </c:pt>
                <c:pt idx="131">
                  <c:v>36.5</c:v>
                </c:pt>
                <c:pt idx="132">
                  <c:v>29.3</c:v>
                </c:pt>
                <c:pt idx="133">
                  <c:v>28.3</c:v>
                </c:pt>
                <c:pt idx="134">
                  <c:v>23</c:v>
                </c:pt>
                <c:pt idx="135">
                  <c:v>36.799999999999997</c:v>
                </c:pt>
                <c:pt idx="136">
                  <c:v>44.6</c:v>
                </c:pt>
                <c:pt idx="137">
                  <c:v>13.5</c:v>
                </c:pt>
                <c:pt idx="138">
                  <c:v>11.2</c:v>
                </c:pt>
                <c:pt idx="139">
                  <c:v>35.1</c:v>
                </c:pt>
                <c:pt idx="140">
                  <c:v>33.299999999999997</c:v>
                </c:pt>
                <c:pt idx="141">
                  <c:v>43.6</c:v>
                </c:pt>
                <c:pt idx="142">
                  <c:v>30</c:v>
                </c:pt>
                <c:pt idx="143">
                  <c:v>34</c:v>
                </c:pt>
                <c:pt idx="144">
                  <c:v>37.200000000000003</c:v>
                </c:pt>
                <c:pt idx="145">
                  <c:v>79</c:v>
                </c:pt>
                <c:pt idx="146">
                  <c:v>33.1</c:v>
                </c:pt>
                <c:pt idx="147">
                  <c:v>33</c:v>
                </c:pt>
                <c:pt idx="148">
                  <c:v>38.200000000000003</c:v>
                </c:pt>
                <c:pt idx="149">
                  <c:v>29.3</c:v>
                </c:pt>
                <c:pt idx="150">
                  <c:v>33.4</c:v>
                </c:pt>
                <c:pt idx="151">
                  <c:v>37.4</c:v>
                </c:pt>
                <c:pt idx="152">
                  <c:v>12.1</c:v>
                </c:pt>
                <c:pt idx="153">
                  <c:v>12.1</c:v>
                </c:pt>
                <c:pt idx="154">
                  <c:v>37.700000000000003</c:v>
                </c:pt>
                <c:pt idx="155">
                  <c:v>15.8</c:v>
                </c:pt>
                <c:pt idx="156">
                  <c:v>37.1</c:v>
                </c:pt>
                <c:pt idx="157">
                  <c:v>45.2</c:v>
                </c:pt>
                <c:pt idx="158">
                  <c:v>20.5</c:v>
                </c:pt>
                <c:pt idx="159">
                  <c:v>21.7</c:v>
                </c:pt>
                <c:pt idx="160">
                  <c:v>28.6</c:v>
                </c:pt>
                <c:pt idx="161">
                  <c:v>27.1</c:v>
                </c:pt>
                <c:pt idx="162">
                  <c:v>29.4</c:v>
                </c:pt>
                <c:pt idx="163">
                  <c:v>35.299999999999997</c:v>
                </c:pt>
                <c:pt idx="164">
                  <c:v>27.6</c:v>
                </c:pt>
                <c:pt idx="165">
                  <c:v>33.200000000000003</c:v>
                </c:pt>
                <c:pt idx="166">
                  <c:v>32.6</c:v>
                </c:pt>
                <c:pt idx="167">
                  <c:v>36.5</c:v>
                </c:pt>
                <c:pt idx="168">
                  <c:v>37.799999999999997</c:v>
                </c:pt>
                <c:pt idx="169">
                  <c:v>43</c:v>
                </c:pt>
                <c:pt idx="170">
                  <c:v>45.2</c:v>
                </c:pt>
                <c:pt idx="171">
                  <c:v>44.3</c:v>
                </c:pt>
                <c:pt idx="172">
                  <c:v>33.5</c:v>
                </c:pt>
                <c:pt idx="173">
                  <c:v>17.399999999999999</c:v>
                </c:pt>
                <c:pt idx="174">
                  <c:v>45.6</c:v>
                </c:pt>
                <c:pt idx="175">
                  <c:v>32.6</c:v>
                </c:pt>
                <c:pt idx="176">
                  <c:v>45</c:v>
                </c:pt>
                <c:pt idx="177">
                  <c:v>18.100000000000001</c:v>
                </c:pt>
                <c:pt idx="178">
                  <c:v>25.6</c:v>
                </c:pt>
                <c:pt idx="179">
                  <c:v>51.9</c:v>
                </c:pt>
                <c:pt idx="180">
                  <c:v>18.7</c:v>
                </c:pt>
                <c:pt idx="181">
                  <c:v>19.2</c:v>
                </c:pt>
                <c:pt idx="182">
                  <c:v>21.7</c:v>
                </c:pt>
                <c:pt idx="183">
                  <c:v>19.899999999999999</c:v>
                </c:pt>
                <c:pt idx="184">
                  <c:v>24.8</c:v>
                </c:pt>
                <c:pt idx="185">
                  <c:v>28.8</c:v>
                </c:pt>
                <c:pt idx="186">
                  <c:v>29.2</c:v>
                </c:pt>
                <c:pt idx="187">
                  <c:v>31.9</c:v>
                </c:pt>
                <c:pt idx="188">
                  <c:v>19.3</c:v>
                </c:pt>
                <c:pt idx="189">
                  <c:v>19.8</c:v>
                </c:pt>
                <c:pt idx="190">
                  <c:v>29.1</c:v>
                </c:pt>
                <c:pt idx="191">
                  <c:v>33.9</c:v>
                </c:pt>
                <c:pt idx="192">
                  <c:v>35.6</c:v>
                </c:pt>
                <c:pt idx="193">
                  <c:v>38.299999999999997</c:v>
                </c:pt>
                <c:pt idx="194">
                  <c:v>41.1</c:v>
                </c:pt>
                <c:pt idx="195">
                  <c:v>37.4</c:v>
                </c:pt>
                <c:pt idx="196">
                  <c:v>39.4</c:v>
                </c:pt>
                <c:pt idx="197">
                  <c:v>47.1</c:v>
                </c:pt>
                <c:pt idx="198">
                  <c:v>12.1</c:v>
                </c:pt>
                <c:pt idx="199">
                  <c:v>24.9</c:v>
                </c:pt>
                <c:pt idx="200">
                  <c:v>40.200000000000003</c:v>
                </c:pt>
                <c:pt idx="201">
                  <c:v>18</c:v>
                </c:pt>
                <c:pt idx="202">
                  <c:v>22.7</c:v>
                </c:pt>
                <c:pt idx="203">
                  <c:v>27.3</c:v>
                </c:pt>
                <c:pt idx="204">
                  <c:v>33.200000000000003</c:v>
                </c:pt>
                <c:pt idx="205">
                  <c:v>36.299999999999997</c:v>
                </c:pt>
                <c:pt idx="206">
                  <c:v>33.4</c:v>
                </c:pt>
                <c:pt idx="207">
                  <c:v>25.6</c:v>
                </c:pt>
                <c:pt idx="208">
                  <c:v>25.1</c:v>
                </c:pt>
                <c:pt idx="209">
                  <c:v>25.3</c:v>
                </c:pt>
                <c:pt idx="210">
                  <c:v>34.1</c:v>
                </c:pt>
                <c:pt idx="211">
                  <c:v>28</c:v>
                </c:pt>
                <c:pt idx="212">
                  <c:v>32.4</c:v>
                </c:pt>
                <c:pt idx="213">
                  <c:v>36.700000000000003</c:v>
                </c:pt>
                <c:pt idx="214">
                  <c:v>38.1</c:v>
                </c:pt>
                <c:pt idx="215">
                  <c:v>42.2</c:v>
                </c:pt>
                <c:pt idx="216">
                  <c:v>34.9</c:v>
                </c:pt>
                <c:pt idx="217">
                  <c:v>36</c:v>
                </c:pt>
                <c:pt idx="218">
                  <c:v>24.4</c:v>
                </c:pt>
                <c:pt idx="219">
                  <c:v>38.6</c:v>
                </c:pt>
                <c:pt idx="220">
                  <c:v>23</c:v>
                </c:pt>
                <c:pt idx="221">
                  <c:v>21</c:v>
                </c:pt>
                <c:pt idx="222">
                  <c:v>31.5</c:v>
                </c:pt>
                <c:pt idx="223">
                  <c:v>33</c:v>
                </c:pt>
                <c:pt idx="224">
                  <c:v>27.1</c:v>
                </c:pt>
                <c:pt idx="225">
                  <c:v>34</c:v>
                </c:pt>
                <c:pt idx="226">
                  <c:v>35.200000000000003</c:v>
                </c:pt>
                <c:pt idx="227">
                  <c:v>9.1</c:v>
                </c:pt>
                <c:pt idx="228">
                  <c:v>10.6</c:v>
                </c:pt>
                <c:pt idx="229">
                  <c:v>15.9</c:v>
                </c:pt>
                <c:pt idx="230">
                  <c:v>19.100000000000001</c:v>
                </c:pt>
                <c:pt idx="231">
                  <c:v>40</c:v>
                </c:pt>
                <c:pt idx="232">
                  <c:v>39.1</c:v>
                </c:pt>
                <c:pt idx="233">
                  <c:v>37.4</c:v>
                </c:pt>
                <c:pt idx="234">
                  <c:v>37.799999999999997</c:v>
                </c:pt>
                <c:pt idx="235">
                  <c:v>9.6</c:v>
                </c:pt>
                <c:pt idx="236">
                  <c:v>10.6</c:v>
                </c:pt>
                <c:pt idx="237">
                  <c:v>19.100000000000001</c:v>
                </c:pt>
                <c:pt idx="238">
                  <c:v>9.6</c:v>
                </c:pt>
                <c:pt idx="239">
                  <c:v>14.3</c:v>
                </c:pt>
                <c:pt idx="240">
                  <c:v>13.2</c:v>
                </c:pt>
                <c:pt idx="241">
                  <c:v>13.7</c:v>
                </c:pt>
                <c:pt idx="242">
                  <c:v>24.6</c:v>
                </c:pt>
                <c:pt idx="243">
                  <c:v>20</c:v>
                </c:pt>
                <c:pt idx="244">
                  <c:v>22.8</c:v>
                </c:pt>
                <c:pt idx="245">
                  <c:v>24.7</c:v>
                </c:pt>
                <c:pt idx="246">
                  <c:v>22.1</c:v>
                </c:pt>
                <c:pt idx="247">
                  <c:v>22.5</c:v>
                </c:pt>
                <c:pt idx="248">
                  <c:v>22.1</c:v>
                </c:pt>
                <c:pt idx="249">
                  <c:v>24.1</c:v>
                </c:pt>
                <c:pt idx="250">
                  <c:v>24.1</c:v>
                </c:pt>
                <c:pt idx="251">
                  <c:v>27.9</c:v>
                </c:pt>
                <c:pt idx="252">
                  <c:v>31.2</c:v>
                </c:pt>
                <c:pt idx="253">
                  <c:v>23.8</c:v>
                </c:pt>
                <c:pt idx="254">
                  <c:v>25.2</c:v>
                </c:pt>
                <c:pt idx="255">
                  <c:v>28.6</c:v>
                </c:pt>
                <c:pt idx="256">
                  <c:v>32</c:v>
                </c:pt>
                <c:pt idx="257">
                  <c:v>31.5</c:v>
                </c:pt>
                <c:pt idx="258">
                  <c:v>36.5</c:v>
                </c:pt>
                <c:pt idx="259">
                  <c:v>28.2</c:v>
                </c:pt>
                <c:pt idx="260">
                  <c:v>35.5</c:v>
                </c:pt>
                <c:pt idx="261">
                  <c:v>30.1</c:v>
                </c:pt>
                <c:pt idx="262">
                  <c:v>39</c:v>
                </c:pt>
                <c:pt idx="263">
                  <c:v>47.8</c:v>
                </c:pt>
                <c:pt idx="264">
                  <c:v>53</c:v>
                </c:pt>
                <c:pt idx="265">
                  <c:v>51.1</c:v>
                </c:pt>
                <c:pt idx="266">
                  <c:v>54.7</c:v>
                </c:pt>
                <c:pt idx="267">
                  <c:v>31.3</c:v>
                </c:pt>
                <c:pt idx="268">
                  <c:v>42.2</c:v>
                </c:pt>
                <c:pt idx="269">
                  <c:v>36.799999999999997</c:v>
                </c:pt>
                <c:pt idx="270">
                  <c:v>41.3</c:v>
                </c:pt>
                <c:pt idx="271">
                  <c:v>33.9</c:v>
                </c:pt>
                <c:pt idx="272">
                  <c:v>18.7</c:v>
                </c:pt>
                <c:pt idx="273">
                  <c:v>21.6</c:v>
                </c:pt>
                <c:pt idx="274">
                  <c:v>11.3</c:v>
                </c:pt>
                <c:pt idx="275">
                  <c:v>27.4</c:v>
                </c:pt>
                <c:pt idx="276">
                  <c:v>33.4</c:v>
                </c:pt>
                <c:pt idx="277">
                  <c:v>15.2</c:v>
                </c:pt>
                <c:pt idx="278">
                  <c:v>17.600000000000001</c:v>
                </c:pt>
                <c:pt idx="279">
                  <c:v>41.8</c:v>
                </c:pt>
                <c:pt idx="280">
                  <c:v>40.200000000000003</c:v>
                </c:pt>
                <c:pt idx="281">
                  <c:v>59.2</c:v>
                </c:pt>
                <c:pt idx="282">
                  <c:v>20.9</c:v>
                </c:pt>
                <c:pt idx="283">
                  <c:v>23.5</c:v>
                </c:pt>
                <c:pt idx="284">
                  <c:v>47.5</c:v>
                </c:pt>
                <c:pt idx="285">
                  <c:v>20.9</c:v>
                </c:pt>
                <c:pt idx="286">
                  <c:v>30</c:v>
                </c:pt>
                <c:pt idx="287">
                  <c:v>10.7</c:v>
                </c:pt>
                <c:pt idx="288">
                  <c:v>50.4</c:v>
                </c:pt>
                <c:pt idx="289">
                  <c:v>23.1</c:v>
                </c:pt>
                <c:pt idx="290">
                  <c:v>29.4</c:v>
                </c:pt>
                <c:pt idx="291">
                  <c:v>29.5</c:v>
                </c:pt>
                <c:pt idx="292">
                  <c:v>33.4</c:v>
                </c:pt>
                <c:pt idx="293">
                  <c:v>39.799999999999997</c:v>
                </c:pt>
                <c:pt idx="294">
                  <c:v>50.5</c:v>
                </c:pt>
                <c:pt idx="295">
                  <c:v>12.8</c:v>
                </c:pt>
                <c:pt idx="296">
                  <c:v>50.7</c:v>
                </c:pt>
                <c:pt idx="297">
                  <c:v>10.5</c:v>
                </c:pt>
                <c:pt idx="298">
                  <c:v>13.3</c:v>
                </c:pt>
                <c:pt idx="299">
                  <c:v>15.2</c:v>
                </c:pt>
                <c:pt idx="300">
                  <c:v>19.3</c:v>
                </c:pt>
                <c:pt idx="301">
                  <c:v>17.899999999999999</c:v>
                </c:pt>
                <c:pt idx="302">
                  <c:v>20.9</c:v>
                </c:pt>
                <c:pt idx="303">
                  <c:v>23.1</c:v>
                </c:pt>
                <c:pt idx="304">
                  <c:v>55.7</c:v>
                </c:pt>
                <c:pt idx="305">
                  <c:v>22.6</c:v>
                </c:pt>
                <c:pt idx="306">
                  <c:v>27</c:v>
                </c:pt>
                <c:pt idx="307">
                  <c:v>26.6</c:v>
                </c:pt>
                <c:pt idx="308">
                  <c:v>29.9</c:v>
                </c:pt>
                <c:pt idx="309">
                  <c:v>33.299999999999997</c:v>
                </c:pt>
                <c:pt idx="310">
                  <c:v>33.9</c:v>
                </c:pt>
                <c:pt idx="311">
                  <c:v>43</c:v>
                </c:pt>
                <c:pt idx="312">
                  <c:v>36.5</c:v>
                </c:pt>
                <c:pt idx="313">
                  <c:v>37</c:v>
                </c:pt>
                <c:pt idx="314">
                  <c:v>35.4</c:v>
                </c:pt>
                <c:pt idx="315">
                  <c:v>47.2</c:v>
                </c:pt>
                <c:pt idx="316">
                  <c:v>49.2</c:v>
                </c:pt>
                <c:pt idx="317">
                  <c:v>37.4</c:v>
                </c:pt>
                <c:pt idx="318">
                  <c:v>30.9</c:v>
                </c:pt>
                <c:pt idx="319">
                  <c:v>34.700000000000003</c:v>
                </c:pt>
                <c:pt idx="320">
                  <c:v>39.700000000000003</c:v>
                </c:pt>
                <c:pt idx="321">
                  <c:v>41.2</c:v>
                </c:pt>
                <c:pt idx="322">
                  <c:v>24.4</c:v>
                </c:pt>
                <c:pt idx="323">
                  <c:v>29.4</c:v>
                </c:pt>
                <c:pt idx="324">
                  <c:v>42.1</c:v>
                </c:pt>
                <c:pt idx="325">
                  <c:v>31.1</c:v>
                </c:pt>
                <c:pt idx="326">
                  <c:v>45</c:v>
                </c:pt>
                <c:pt idx="327">
                  <c:v>29.1</c:v>
                </c:pt>
                <c:pt idx="328">
                  <c:v>31.6</c:v>
                </c:pt>
                <c:pt idx="329">
                  <c:v>32.299999999999997</c:v>
                </c:pt>
                <c:pt idx="330">
                  <c:v>34.5</c:v>
                </c:pt>
                <c:pt idx="331">
                  <c:v>18.399999999999999</c:v>
                </c:pt>
                <c:pt idx="332">
                  <c:v>27</c:v>
                </c:pt>
                <c:pt idx="333">
                  <c:v>24.7</c:v>
                </c:pt>
                <c:pt idx="334">
                  <c:v>22.8</c:v>
                </c:pt>
                <c:pt idx="335">
                  <c:v>22.6</c:v>
                </c:pt>
                <c:pt idx="336">
                  <c:v>29.5</c:v>
                </c:pt>
                <c:pt idx="337">
                  <c:v>32</c:v>
                </c:pt>
                <c:pt idx="338">
                  <c:v>42.1</c:v>
                </c:pt>
                <c:pt idx="339">
                  <c:v>25.9</c:v>
                </c:pt>
                <c:pt idx="340">
                  <c:v>27.2</c:v>
                </c:pt>
                <c:pt idx="341">
                  <c:v>38.1</c:v>
                </c:pt>
                <c:pt idx="342">
                  <c:v>47.8</c:v>
                </c:pt>
                <c:pt idx="343">
                  <c:v>15.9</c:v>
                </c:pt>
                <c:pt idx="344">
                  <c:v>62.7</c:v>
                </c:pt>
                <c:pt idx="345">
                  <c:v>32.299999999999997</c:v>
                </c:pt>
                <c:pt idx="346">
                  <c:v>34.299999999999997</c:v>
                </c:pt>
                <c:pt idx="347">
                  <c:v>46.9</c:v>
                </c:pt>
                <c:pt idx="348">
                  <c:v>16.7</c:v>
                </c:pt>
                <c:pt idx="349">
                  <c:v>16.899999999999999</c:v>
                </c:pt>
                <c:pt idx="350">
                  <c:v>20.100000000000001</c:v>
                </c:pt>
                <c:pt idx="351">
                  <c:v>22.2</c:v>
                </c:pt>
                <c:pt idx="352">
                  <c:v>22.2</c:v>
                </c:pt>
                <c:pt idx="353">
                  <c:v>21.6</c:v>
                </c:pt>
                <c:pt idx="354">
                  <c:v>23.7</c:v>
                </c:pt>
                <c:pt idx="355">
                  <c:v>22.8</c:v>
                </c:pt>
                <c:pt idx="356">
                  <c:v>27.7</c:v>
                </c:pt>
                <c:pt idx="357">
                  <c:v>45.9</c:v>
                </c:pt>
                <c:pt idx="358">
                  <c:v>10.4</c:v>
                </c:pt>
                <c:pt idx="359">
                  <c:v>16.899999999999999</c:v>
                </c:pt>
                <c:pt idx="360">
                  <c:v>24.7</c:v>
                </c:pt>
                <c:pt idx="361">
                  <c:v>51.4</c:v>
                </c:pt>
                <c:pt idx="362">
                  <c:v>27.8</c:v>
                </c:pt>
                <c:pt idx="363">
                  <c:v>46.8</c:v>
                </c:pt>
                <c:pt idx="364">
                  <c:v>45.1</c:v>
                </c:pt>
                <c:pt idx="365">
                  <c:v>36.700000000000003</c:v>
                </c:pt>
                <c:pt idx="366">
                  <c:v>27.8</c:v>
                </c:pt>
                <c:pt idx="367">
                  <c:v>33.9</c:v>
                </c:pt>
                <c:pt idx="368">
                  <c:v>33.5</c:v>
                </c:pt>
                <c:pt idx="369">
                  <c:v>32.5</c:v>
                </c:pt>
                <c:pt idx="370">
                  <c:v>46.4</c:v>
                </c:pt>
                <c:pt idx="371">
                  <c:v>51.2</c:v>
                </c:pt>
                <c:pt idx="372">
                  <c:v>40.200000000000003</c:v>
                </c:pt>
                <c:pt idx="373">
                  <c:v>32.9</c:v>
                </c:pt>
                <c:pt idx="374">
                  <c:v>9.9</c:v>
                </c:pt>
                <c:pt idx="375">
                  <c:v>12.8</c:v>
                </c:pt>
                <c:pt idx="376">
                  <c:v>17.3</c:v>
                </c:pt>
                <c:pt idx="377">
                  <c:v>24.4</c:v>
                </c:pt>
                <c:pt idx="378">
                  <c:v>29.3</c:v>
                </c:pt>
                <c:pt idx="379">
                  <c:v>25.1</c:v>
                </c:pt>
                <c:pt idx="380">
                  <c:v>22.6</c:v>
                </c:pt>
                <c:pt idx="381">
                  <c:v>22.6</c:v>
                </c:pt>
                <c:pt idx="382">
                  <c:v>26.5</c:v>
                </c:pt>
                <c:pt idx="383">
                  <c:v>25.8</c:v>
                </c:pt>
                <c:pt idx="384">
                  <c:v>25.6</c:v>
                </c:pt>
                <c:pt idx="385">
                  <c:v>26.8</c:v>
                </c:pt>
                <c:pt idx="386">
                  <c:v>39.4</c:v>
                </c:pt>
                <c:pt idx="387">
                  <c:v>35.700000000000003</c:v>
                </c:pt>
                <c:pt idx="388">
                  <c:v>27.7</c:v>
                </c:pt>
                <c:pt idx="389">
                  <c:v>22.9</c:v>
                </c:pt>
                <c:pt idx="390">
                  <c:v>21.9</c:v>
                </c:pt>
                <c:pt idx="391">
                  <c:v>16.3</c:v>
                </c:pt>
                <c:pt idx="392">
                  <c:v>20</c:v>
                </c:pt>
                <c:pt idx="393">
                  <c:v>36.299999999999997</c:v>
                </c:pt>
                <c:pt idx="394">
                  <c:v>19.100000000000001</c:v>
                </c:pt>
                <c:pt idx="395">
                  <c:v>9.4</c:v>
                </c:pt>
                <c:pt idx="396">
                  <c:v>20.5</c:v>
                </c:pt>
                <c:pt idx="397">
                  <c:v>15</c:v>
                </c:pt>
                <c:pt idx="398">
                  <c:v>30.7</c:v>
                </c:pt>
                <c:pt idx="399">
                  <c:v>53.1</c:v>
                </c:pt>
                <c:pt idx="400">
                  <c:v>30.1</c:v>
                </c:pt>
                <c:pt idx="401">
                  <c:v>15.1</c:v>
                </c:pt>
                <c:pt idx="402">
                  <c:v>38.6</c:v>
                </c:pt>
                <c:pt idx="403">
                  <c:v>34.799999999999997</c:v>
                </c:pt>
                <c:pt idx="404">
                  <c:v>19.399999999999999</c:v>
                </c:pt>
                <c:pt idx="405">
                  <c:v>29</c:v>
                </c:pt>
                <c:pt idx="406">
                  <c:v>26.9</c:v>
                </c:pt>
                <c:pt idx="407">
                  <c:v>36.200000000000003</c:v>
                </c:pt>
                <c:pt idx="408">
                  <c:v>16.399999999999999</c:v>
                </c:pt>
                <c:pt idx="409">
                  <c:v>18.5</c:v>
                </c:pt>
                <c:pt idx="410">
                  <c:v>21.9</c:v>
                </c:pt>
                <c:pt idx="411">
                  <c:v>24.2</c:v>
                </c:pt>
                <c:pt idx="412">
                  <c:v>25.1</c:v>
                </c:pt>
                <c:pt idx="413">
                  <c:v>24.4</c:v>
                </c:pt>
                <c:pt idx="414">
                  <c:v>30.3</c:v>
                </c:pt>
                <c:pt idx="415">
                  <c:v>26.9</c:v>
                </c:pt>
                <c:pt idx="416">
                  <c:v>44.3</c:v>
                </c:pt>
                <c:pt idx="417">
                  <c:v>18.5</c:v>
                </c:pt>
                <c:pt idx="418">
                  <c:v>26</c:v>
                </c:pt>
                <c:pt idx="419">
                  <c:v>24.2</c:v>
                </c:pt>
                <c:pt idx="420">
                  <c:v>25.7</c:v>
                </c:pt>
                <c:pt idx="421">
                  <c:v>32.9</c:v>
                </c:pt>
                <c:pt idx="422">
                  <c:v>24.4</c:v>
                </c:pt>
                <c:pt idx="423">
                  <c:v>10.199999999999999</c:v>
                </c:pt>
                <c:pt idx="424">
                  <c:v>14.9</c:v>
                </c:pt>
                <c:pt idx="425">
                  <c:v>19.399999999999999</c:v>
                </c:pt>
                <c:pt idx="426">
                  <c:v>25.1</c:v>
                </c:pt>
                <c:pt idx="427">
                  <c:v>28.8</c:v>
                </c:pt>
                <c:pt idx="428">
                  <c:v>35.5</c:v>
                </c:pt>
                <c:pt idx="429">
                  <c:v>41.1</c:v>
                </c:pt>
                <c:pt idx="430">
                  <c:v>55.8</c:v>
                </c:pt>
                <c:pt idx="431">
                  <c:v>29.1</c:v>
                </c:pt>
                <c:pt idx="432">
                  <c:v>30.2</c:v>
                </c:pt>
                <c:pt idx="433">
                  <c:v>45</c:v>
                </c:pt>
                <c:pt idx="434">
                  <c:v>26.7</c:v>
                </c:pt>
                <c:pt idx="435">
                  <c:v>15</c:v>
                </c:pt>
                <c:pt idx="436">
                  <c:v>23.3</c:v>
                </c:pt>
                <c:pt idx="437">
                  <c:v>17.8</c:v>
                </c:pt>
                <c:pt idx="438">
                  <c:v>26.9</c:v>
                </c:pt>
                <c:pt idx="439">
                  <c:v>23.7</c:v>
                </c:pt>
                <c:pt idx="440">
                  <c:v>31.2</c:v>
                </c:pt>
                <c:pt idx="441">
                  <c:v>35.4</c:v>
                </c:pt>
                <c:pt idx="442">
                  <c:v>29.7</c:v>
                </c:pt>
                <c:pt idx="443">
                  <c:v>20.7</c:v>
                </c:pt>
                <c:pt idx="444">
                  <c:v>28.7</c:v>
                </c:pt>
                <c:pt idx="445">
                  <c:v>41.5</c:v>
                </c:pt>
                <c:pt idx="446">
                  <c:v>39.299999999999997</c:v>
                </c:pt>
                <c:pt idx="447">
                  <c:v>38.299999999999997</c:v>
                </c:pt>
                <c:pt idx="448">
                  <c:v>54</c:v>
                </c:pt>
                <c:pt idx="449">
                  <c:v>74.900000000000006</c:v>
                </c:pt>
                <c:pt idx="450">
                  <c:v>20.6</c:v>
                </c:pt>
                <c:pt idx="451">
                  <c:v>25.1</c:v>
                </c:pt>
                <c:pt idx="452">
                  <c:v>28.8</c:v>
                </c:pt>
                <c:pt idx="453">
                  <c:v>38.1</c:v>
                </c:pt>
                <c:pt idx="454">
                  <c:v>29</c:v>
                </c:pt>
                <c:pt idx="455">
                  <c:v>38.4</c:v>
                </c:pt>
                <c:pt idx="456">
                  <c:v>16.399999999999999</c:v>
                </c:pt>
                <c:pt idx="457">
                  <c:v>22.9</c:v>
                </c:pt>
                <c:pt idx="458">
                  <c:v>30.8</c:v>
                </c:pt>
                <c:pt idx="459">
                  <c:v>32.799999999999997</c:v>
                </c:pt>
                <c:pt idx="460">
                  <c:v>35.700000000000003</c:v>
                </c:pt>
                <c:pt idx="461">
                  <c:v>23.5</c:v>
                </c:pt>
                <c:pt idx="462">
                  <c:v>33.1</c:v>
                </c:pt>
                <c:pt idx="463">
                  <c:v>18.600000000000001</c:v>
                </c:pt>
                <c:pt idx="464">
                  <c:v>16.100000000000001</c:v>
                </c:pt>
                <c:pt idx="465">
                  <c:v>15.9</c:v>
                </c:pt>
                <c:pt idx="466">
                  <c:v>21.3</c:v>
                </c:pt>
                <c:pt idx="467">
                  <c:v>21.4</c:v>
                </c:pt>
                <c:pt idx="468">
                  <c:v>38.799999999999997</c:v>
                </c:pt>
                <c:pt idx="469">
                  <c:v>27</c:v>
                </c:pt>
                <c:pt idx="470">
                  <c:v>42.1</c:v>
                </c:pt>
                <c:pt idx="471">
                  <c:v>38.5</c:v>
                </c:pt>
                <c:pt idx="472">
                  <c:v>33.6</c:v>
                </c:pt>
                <c:pt idx="473">
                  <c:v>29.6</c:v>
                </c:pt>
                <c:pt idx="474">
                  <c:v>37</c:v>
                </c:pt>
                <c:pt idx="475">
                  <c:v>14.5</c:v>
                </c:pt>
                <c:pt idx="476">
                  <c:v>23</c:v>
                </c:pt>
                <c:pt idx="477">
                  <c:v>26.4</c:v>
                </c:pt>
                <c:pt idx="478">
                  <c:v>22.5</c:v>
                </c:pt>
                <c:pt idx="479">
                  <c:v>30.5</c:v>
                </c:pt>
                <c:pt idx="480">
                  <c:v>31</c:v>
                </c:pt>
                <c:pt idx="481">
                  <c:v>37.1</c:v>
                </c:pt>
                <c:pt idx="482">
                  <c:v>39</c:v>
                </c:pt>
                <c:pt idx="483">
                  <c:v>38.200000000000003</c:v>
                </c:pt>
                <c:pt idx="484">
                  <c:v>40.200000000000003</c:v>
                </c:pt>
                <c:pt idx="485">
                  <c:v>44.4</c:v>
                </c:pt>
                <c:pt idx="486">
                  <c:v>40.799999999999997</c:v>
                </c:pt>
                <c:pt idx="487">
                  <c:v>51.6</c:v>
                </c:pt>
                <c:pt idx="488">
                  <c:v>41.2</c:v>
                </c:pt>
                <c:pt idx="489">
                  <c:v>39.9</c:v>
                </c:pt>
                <c:pt idx="490">
                  <c:v>49.3</c:v>
                </c:pt>
                <c:pt idx="491">
                  <c:v>32.5</c:v>
                </c:pt>
                <c:pt idx="492">
                  <c:v>41.4</c:v>
                </c:pt>
                <c:pt idx="493">
                  <c:v>39.9</c:v>
                </c:pt>
                <c:pt idx="494">
                  <c:v>33.9</c:v>
                </c:pt>
                <c:pt idx="495">
                  <c:v>12.2</c:v>
                </c:pt>
                <c:pt idx="496">
                  <c:v>53</c:v>
                </c:pt>
                <c:pt idx="497">
                  <c:v>34.9</c:v>
                </c:pt>
                <c:pt idx="498">
                  <c:v>38.5</c:v>
                </c:pt>
                <c:pt idx="499">
                  <c:v>46.5</c:v>
                </c:pt>
                <c:pt idx="500">
                  <c:v>42.1</c:v>
                </c:pt>
                <c:pt idx="501">
                  <c:v>26.7</c:v>
                </c:pt>
                <c:pt idx="502">
                  <c:v>17.2</c:v>
                </c:pt>
                <c:pt idx="503">
                  <c:v>13.5</c:v>
                </c:pt>
                <c:pt idx="504">
                  <c:v>51.2</c:v>
                </c:pt>
                <c:pt idx="505">
                  <c:v>7.8</c:v>
                </c:pt>
                <c:pt idx="506">
                  <c:v>37</c:v>
                </c:pt>
                <c:pt idx="507">
                  <c:v>53.4</c:v>
                </c:pt>
                <c:pt idx="508">
                  <c:v>35.5</c:v>
                </c:pt>
                <c:pt idx="509">
                  <c:v>44.2</c:v>
                </c:pt>
                <c:pt idx="510">
                  <c:v>52</c:v>
                </c:pt>
                <c:pt idx="511">
                  <c:v>36.200000000000003</c:v>
                </c:pt>
                <c:pt idx="512">
                  <c:v>39.5</c:v>
                </c:pt>
                <c:pt idx="513">
                  <c:v>35.6</c:v>
                </c:pt>
                <c:pt idx="514">
                  <c:v>33</c:v>
                </c:pt>
                <c:pt idx="515">
                  <c:v>12.4</c:v>
                </c:pt>
                <c:pt idx="516">
                  <c:v>33</c:v>
                </c:pt>
                <c:pt idx="517">
                  <c:v>17.2</c:v>
                </c:pt>
                <c:pt idx="518">
                  <c:v>34.799999999999997</c:v>
                </c:pt>
                <c:pt idx="519">
                  <c:v>37.4</c:v>
                </c:pt>
                <c:pt idx="520">
                  <c:v>28.4</c:v>
                </c:pt>
                <c:pt idx="521">
                  <c:v>32.9</c:v>
                </c:pt>
                <c:pt idx="522">
                  <c:v>29.8</c:v>
                </c:pt>
                <c:pt idx="523">
                  <c:v>40.9</c:v>
                </c:pt>
                <c:pt idx="524">
                  <c:v>12.1</c:v>
                </c:pt>
                <c:pt idx="525">
                  <c:v>24.6</c:v>
                </c:pt>
                <c:pt idx="526">
                  <c:v>12.5</c:v>
                </c:pt>
                <c:pt idx="527">
                  <c:v>14.9</c:v>
                </c:pt>
                <c:pt idx="528">
                  <c:v>17.600000000000001</c:v>
                </c:pt>
                <c:pt idx="529">
                  <c:v>17.600000000000001</c:v>
                </c:pt>
                <c:pt idx="530">
                  <c:v>23.5</c:v>
                </c:pt>
                <c:pt idx="531">
                  <c:v>19.3</c:v>
                </c:pt>
                <c:pt idx="532">
                  <c:v>19.399999999999999</c:v>
                </c:pt>
                <c:pt idx="533">
                  <c:v>17.5</c:v>
                </c:pt>
                <c:pt idx="534">
                  <c:v>22.2</c:v>
                </c:pt>
                <c:pt idx="535">
                  <c:v>19</c:v>
                </c:pt>
                <c:pt idx="536">
                  <c:v>24.6</c:v>
                </c:pt>
                <c:pt idx="537">
                  <c:v>21.2</c:v>
                </c:pt>
                <c:pt idx="538">
                  <c:v>21.3</c:v>
                </c:pt>
                <c:pt idx="539">
                  <c:v>23.7</c:v>
                </c:pt>
                <c:pt idx="540">
                  <c:v>22.6</c:v>
                </c:pt>
                <c:pt idx="541">
                  <c:v>31.7</c:v>
                </c:pt>
                <c:pt idx="542">
                  <c:v>25.1</c:v>
                </c:pt>
                <c:pt idx="543">
                  <c:v>23.6</c:v>
                </c:pt>
                <c:pt idx="544">
                  <c:v>26.5</c:v>
                </c:pt>
                <c:pt idx="545">
                  <c:v>24.9</c:v>
                </c:pt>
                <c:pt idx="546">
                  <c:v>28.1</c:v>
                </c:pt>
                <c:pt idx="547">
                  <c:v>27.8</c:v>
                </c:pt>
                <c:pt idx="548">
                  <c:v>27.2</c:v>
                </c:pt>
                <c:pt idx="549">
                  <c:v>29.6</c:v>
                </c:pt>
                <c:pt idx="550">
                  <c:v>30.8</c:v>
                </c:pt>
                <c:pt idx="551">
                  <c:v>22.9</c:v>
                </c:pt>
                <c:pt idx="552">
                  <c:v>29.6</c:v>
                </c:pt>
                <c:pt idx="553">
                  <c:v>37.200000000000003</c:v>
                </c:pt>
                <c:pt idx="554">
                  <c:v>24.8</c:v>
                </c:pt>
                <c:pt idx="555">
                  <c:v>28.9</c:v>
                </c:pt>
                <c:pt idx="556">
                  <c:v>31.4</c:v>
                </c:pt>
                <c:pt idx="557">
                  <c:v>34.700000000000003</c:v>
                </c:pt>
                <c:pt idx="558">
                  <c:v>38.299999999999997</c:v>
                </c:pt>
                <c:pt idx="559">
                  <c:v>38.1</c:v>
                </c:pt>
                <c:pt idx="560">
                  <c:v>12.6</c:v>
                </c:pt>
                <c:pt idx="561">
                  <c:v>21.5</c:v>
                </c:pt>
                <c:pt idx="562">
                  <c:v>19.899999999999999</c:v>
                </c:pt>
                <c:pt idx="563">
                  <c:v>47</c:v>
                </c:pt>
                <c:pt idx="564">
                  <c:v>30.8</c:v>
                </c:pt>
                <c:pt idx="565">
                  <c:v>22.1</c:v>
                </c:pt>
                <c:pt idx="566">
                  <c:v>19.5</c:v>
                </c:pt>
                <c:pt idx="567">
                  <c:v>24.8</c:v>
                </c:pt>
                <c:pt idx="568">
                  <c:v>34.1</c:v>
                </c:pt>
                <c:pt idx="569">
                  <c:v>38.200000000000003</c:v>
                </c:pt>
                <c:pt idx="570">
                  <c:v>26.2</c:v>
                </c:pt>
                <c:pt idx="571">
                  <c:v>34</c:v>
                </c:pt>
                <c:pt idx="572">
                  <c:v>38.299999999999997</c:v>
                </c:pt>
                <c:pt idx="573">
                  <c:v>41.3</c:v>
                </c:pt>
                <c:pt idx="574">
                  <c:v>27.7</c:v>
                </c:pt>
                <c:pt idx="575">
                  <c:v>23</c:v>
                </c:pt>
                <c:pt idx="576">
                  <c:v>23.2</c:v>
                </c:pt>
                <c:pt idx="577">
                  <c:v>27.6</c:v>
                </c:pt>
                <c:pt idx="578">
                  <c:v>31.3</c:v>
                </c:pt>
                <c:pt idx="579">
                  <c:v>28.6</c:v>
                </c:pt>
                <c:pt idx="580">
                  <c:v>30.8</c:v>
                </c:pt>
                <c:pt idx="581">
                  <c:v>30.5</c:v>
                </c:pt>
                <c:pt idx="582">
                  <c:v>32.299999999999997</c:v>
                </c:pt>
                <c:pt idx="583">
                  <c:v>30.5</c:v>
                </c:pt>
                <c:pt idx="584">
                  <c:v>32.200000000000003</c:v>
                </c:pt>
                <c:pt idx="585">
                  <c:v>35.200000000000003</c:v>
                </c:pt>
                <c:pt idx="586">
                  <c:v>35.1</c:v>
                </c:pt>
                <c:pt idx="587">
                  <c:v>20.399999999999999</c:v>
                </c:pt>
                <c:pt idx="588">
                  <c:v>27.2</c:v>
                </c:pt>
                <c:pt idx="589">
                  <c:v>32</c:v>
                </c:pt>
                <c:pt idx="590">
                  <c:v>31.5</c:v>
                </c:pt>
                <c:pt idx="591">
                  <c:v>47.7</c:v>
                </c:pt>
                <c:pt idx="592">
                  <c:v>36.5</c:v>
                </c:pt>
                <c:pt idx="593">
                  <c:v>27.4</c:v>
                </c:pt>
                <c:pt idx="594">
                  <c:v>21</c:v>
                </c:pt>
                <c:pt idx="595">
                  <c:v>15.8</c:v>
                </c:pt>
                <c:pt idx="596">
                  <c:v>22.9</c:v>
                </c:pt>
                <c:pt idx="597">
                  <c:v>20</c:v>
                </c:pt>
                <c:pt idx="598">
                  <c:v>14.2</c:v>
                </c:pt>
                <c:pt idx="599">
                  <c:v>19.399999999999999</c:v>
                </c:pt>
                <c:pt idx="600">
                  <c:v>25.1</c:v>
                </c:pt>
                <c:pt idx="601">
                  <c:v>11.9</c:v>
                </c:pt>
                <c:pt idx="602">
                  <c:v>16</c:v>
                </c:pt>
                <c:pt idx="603">
                  <c:v>21.1</c:v>
                </c:pt>
                <c:pt idx="604">
                  <c:v>19.5</c:v>
                </c:pt>
                <c:pt idx="605">
                  <c:v>27.2</c:v>
                </c:pt>
                <c:pt idx="606">
                  <c:v>29.3</c:v>
                </c:pt>
                <c:pt idx="607">
                  <c:v>26.9</c:v>
                </c:pt>
                <c:pt idx="608">
                  <c:v>25.8</c:v>
                </c:pt>
                <c:pt idx="609">
                  <c:v>25.9</c:v>
                </c:pt>
                <c:pt idx="610">
                  <c:v>11.7</c:v>
                </c:pt>
                <c:pt idx="611">
                  <c:v>9.5</c:v>
                </c:pt>
                <c:pt idx="612">
                  <c:v>14.2</c:v>
                </c:pt>
                <c:pt idx="613">
                  <c:v>35.700000000000003</c:v>
                </c:pt>
                <c:pt idx="614">
                  <c:v>24.6</c:v>
                </c:pt>
                <c:pt idx="615">
                  <c:v>21.7</c:v>
                </c:pt>
                <c:pt idx="616">
                  <c:v>19.2</c:v>
                </c:pt>
                <c:pt idx="617">
                  <c:v>22.7</c:v>
                </c:pt>
                <c:pt idx="618">
                  <c:v>25.5</c:v>
                </c:pt>
                <c:pt idx="619">
                  <c:v>27.3</c:v>
                </c:pt>
                <c:pt idx="620">
                  <c:v>21.9</c:v>
                </c:pt>
                <c:pt idx="621">
                  <c:v>29.2</c:v>
                </c:pt>
                <c:pt idx="622">
                  <c:v>26.7</c:v>
                </c:pt>
                <c:pt idx="623">
                  <c:v>31</c:v>
                </c:pt>
                <c:pt idx="624">
                  <c:v>17</c:v>
                </c:pt>
                <c:pt idx="625">
                  <c:v>28</c:v>
                </c:pt>
                <c:pt idx="626">
                  <c:v>20.399999999999999</c:v>
                </c:pt>
                <c:pt idx="627">
                  <c:v>28.7</c:v>
                </c:pt>
                <c:pt idx="628">
                  <c:v>28.2</c:v>
                </c:pt>
                <c:pt idx="629">
                  <c:v>24.8</c:v>
                </c:pt>
                <c:pt idx="630">
                  <c:v>22.5</c:v>
                </c:pt>
                <c:pt idx="631">
                  <c:v>25.3</c:v>
                </c:pt>
                <c:pt idx="632">
                  <c:v>21.7</c:v>
                </c:pt>
                <c:pt idx="633">
                  <c:v>31</c:v>
                </c:pt>
                <c:pt idx="634">
                  <c:v>23.4</c:v>
                </c:pt>
                <c:pt idx="635">
                  <c:v>29.8</c:v>
                </c:pt>
                <c:pt idx="636">
                  <c:v>26.5</c:v>
                </c:pt>
                <c:pt idx="637">
                  <c:v>37.700000000000003</c:v>
                </c:pt>
                <c:pt idx="638">
                  <c:v>24.8</c:v>
                </c:pt>
                <c:pt idx="639">
                  <c:v>28.3</c:v>
                </c:pt>
                <c:pt idx="640">
                  <c:v>21.2</c:v>
                </c:pt>
                <c:pt idx="641">
                  <c:v>36.299999999999997</c:v>
                </c:pt>
                <c:pt idx="642">
                  <c:v>37.4</c:v>
                </c:pt>
                <c:pt idx="643">
                  <c:v>44.8</c:v>
                </c:pt>
                <c:pt idx="644">
                  <c:v>43.4</c:v>
                </c:pt>
                <c:pt idx="645">
                  <c:v>53.5</c:v>
                </c:pt>
                <c:pt idx="646">
                  <c:v>26.9</c:v>
                </c:pt>
                <c:pt idx="647">
                  <c:v>23.5</c:v>
                </c:pt>
                <c:pt idx="648">
                  <c:v>11.7</c:v>
                </c:pt>
                <c:pt idx="649">
                  <c:v>28.8</c:v>
                </c:pt>
                <c:pt idx="650">
                  <c:v>22.6</c:v>
                </c:pt>
                <c:pt idx="651">
                  <c:v>23.8</c:v>
                </c:pt>
                <c:pt idx="652">
                  <c:v>38.5</c:v>
                </c:pt>
                <c:pt idx="653">
                  <c:v>23</c:v>
                </c:pt>
                <c:pt idx="654">
                  <c:v>34.700000000000003</c:v>
                </c:pt>
                <c:pt idx="655">
                  <c:v>34.200000000000003</c:v>
                </c:pt>
                <c:pt idx="656">
                  <c:v>44.3</c:v>
                </c:pt>
                <c:pt idx="657">
                  <c:v>22.4</c:v>
                </c:pt>
                <c:pt idx="658">
                  <c:v>18.600000000000001</c:v>
                </c:pt>
                <c:pt idx="659">
                  <c:v>26.5</c:v>
                </c:pt>
                <c:pt idx="660">
                  <c:v>29.3</c:v>
                </c:pt>
                <c:pt idx="661">
                  <c:v>27.8</c:v>
                </c:pt>
                <c:pt idx="662">
                  <c:v>58.2</c:v>
                </c:pt>
                <c:pt idx="663">
                  <c:v>35.9</c:v>
                </c:pt>
                <c:pt idx="664">
                  <c:v>37</c:v>
                </c:pt>
                <c:pt idx="665">
                  <c:v>43</c:v>
                </c:pt>
                <c:pt idx="666">
                  <c:v>39.4</c:v>
                </c:pt>
                <c:pt idx="667">
                  <c:v>51.8</c:v>
                </c:pt>
                <c:pt idx="668">
                  <c:v>63.5</c:v>
                </c:pt>
                <c:pt idx="669">
                  <c:v>43.8</c:v>
                </c:pt>
                <c:pt idx="670">
                  <c:v>7.7</c:v>
                </c:pt>
                <c:pt idx="671">
                  <c:v>25.9</c:v>
                </c:pt>
                <c:pt idx="672">
                  <c:v>11.3</c:v>
                </c:pt>
                <c:pt idx="673">
                  <c:v>15.5</c:v>
                </c:pt>
                <c:pt idx="674">
                  <c:v>29.3</c:v>
                </c:pt>
                <c:pt idx="675">
                  <c:v>36.200000000000003</c:v>
                </c:pt>
                <c:pt idx="676">
                  <c:v>51.3</c:v>
                </c:pt>
                <c:pt idx="677">
                  <c:v>25</c:v>
                </c:pt>
                <c:pt idx="678">
                  <c:v>27.8</c:v>
                </c:pt>
                <c:pt idx="679">
                  <c:v>27.5</c:v>
                </c:pt>
                <c:pt idx="680">
                  <c:v>29.7</c:v>
                </c:pt>
                <c:pt idx="681">
                  <c:v>34.299999999999997</c:v>
                </c:pt>
                <c:pt idx="682">
                  <c:v>39.4</c:v>
                </c:pt>
                <c:pt idx="683">
                  <c:v>51.2</c:v>
                </c:pt>
                <c:pt idx="684">
                  <c:v>31.9</c:v>
                </c:pt>
                <c:pt idx="685">
                  <c:v>35</c:v>
                </c:pt>
                <c:pt idx="686">
                  <c:v>18.399999999999999</c:v>
                </c:pt>
                <c:pt idx="687">
                  <c:v>30.9</c:v>
                </c:pt>
                <c:pt idx="688">
                  <c:v>32.200000000000003</c:v>
                </c:pt>
                <c:pt idx="689">
                  <c:v>37.299999999999997</c:v>
                </c:pt>
                <c:pt idx="690">
                  <c:v>42.2</c:v>
                </c:pt>
                <c:pt idx="691">
                  <c:v>39</c:v>
                </c:pt>
                <c:pt idx="692">
                  <c:v>45.4</c:v>
                </c:pt>
                <c:pt idx="693">
                  <c:v>46.4</c:v>
                </c:pt>
                <c:pt idx="694">
                  <c:v>14.8</c:v>
                </c:pt>
                <c:pt idx="695">
                  <c:v>7.3</c:v>
                </c:pt>
                <c:pt idx="696">
                  <c:v>11</c:v>
                </c:pt>
                <c:pt idx="697">
                  <c:v>12.8</c:v>
                </c:pt>
                <c:pt idx="698">
                  <c:v>21.6</c:v>
                </c:pt>
                <c:pt idx="699">
                  <c:v>15.1</c:v>
                </c:pt>
                <c:pt idx="700">
                  <c:v>45.6</c:v>
                </c:pt>
                <c:pt idx="701">
                  <c:v>12.9</c:v>
                </c:pt>
                <c:pt idx="702">
                  <c:v>23.9</c:v>
                </c:pt>
                <c:pt idx="703">
                  <c:v>30.6</c:v>
                </c:pt>
                <c:pt idx="704">
                  <c:v>39.6</c:v>
                </c:pt>
                <c:pt idx="705">
                  <c:v>32.200000000000003</c:v>
                </c:pt>
                <c:pt idx="706">
                  <c:v>61</c:v>
                </c:pt>
                <c:pt idx="707">
                  <c:v>15.2</c:v>
                </c:pt>
                <c:pt idx="708">
                  <c:v>26.1</c:v>
                </c:pt>
                <c:pt idx="709">
                  <c:v>39.6</c:v>
                </c:pt>
                <c:pt idx="710">
                  <c:v>51.7</c:v>
                </c:pt>
                <c:pt idx="711">
                  <c:v>41</c:v>
                </c:pt>
                <c:pt idx="712">
                  <c:v>19.3</c:v>
                </c:pt>
                <c:pt idx="713">
                  <c:v>22.1</c:v>
                </c:pt>
                <c:pt idx="714">
                  <c:v>24.2</c:v>
                </c:pt>
                <c:pt idx="715">
                  <c:v>26.1</c:v>
                </c:pt>
                <c:pt idx="716">
                  <c:v>28.3</c:v>
                </c:pt>
                <c:pt idx="717">
                  <c:v>32.200000000000003</c:v>
                </c:pt>
                <c:pt idx="718">
                  <c:v>28.3</c:v>
                </c:pt>
                <c:pt idx="719">
                  <c:v>28.9</c:v>
                </c:pt>
                <c:pt idx="720">
                  <c:v>31.9</c:v>
                </c:pt>
                <c:pt idx="721">
                  <c:v>28.8</c:v>
                </c:pt>
                <c:pt idx="722">
                  <c:v>33.200000000000003</c:v>
                </c:pt>
                <c:pt idx="723">
                  <c:v>10.199999999999999</c:v>
                </c:pt>
                <c:pt idx="724">
                  <c:v>3.4</c:v>
                </c:pt>
                <c:pt idx="725">
                  <c:v>22.3</c:v>
                </c:pt>
                <c:pt idx="726">
                  <c:v>25.5</c:v>
                </c:pt>
                <c:pt idx="727">
                  <c:v>24.8</c:v>
                </c:pt>
                <c:pt idx="728">
                  <c:v>24.6</c:v>
                </c:pt>
                <c:pt idx="729">
                  <c:v>26.2</c:v>
                </c:pt>
                <c:pt idx="730">
                  <c:v>24</c:v>
                </c:pt>
                <c:pt idx="731">
                  <c:v>24.2</c:v>
                </c:pt>
                <c:pt idx="732">
                  <c:v>32</c:v>
                </c:pt>
                <c:pt idx="733">
                  <c:v>21.7</c:v>
                </c:pt>
                <c:pt idx="734">
                  <c:v>21.7</c:v>
                </c:pt>
                <c:pt idx="735">
                  <c:v>24.3</c:v>
                </c:pt>
                <c:pt idx="736">
                  <c:v>25.6</c:v>
                </c:pt>
                <c:pt idx="737">
                  <c:v>18.2</c:v>
                </c:pt>
                <c:pt idx="738">
                  <c:v>25.5</c:v>
                </c:pt>
                <c:pt idx="739">
                  <c:v>21.9</c:v>
                </c:pt>
                <c:pt idx="740">
                  <c:v>31.9</c:v>
                </c:pt>
                <c:pt idx="741">
                  <c:v>30.4</c:v>
                </c:pt>
                <c:pt idx="742">
                  <c:v>30.9</c:v>
                </c:pt>
                <c:pt idx="743">
                  <c:v>29.8</c:v>
                </c:pt>
                <c:pt idx="744">
                  <c:v>29.9</c:v>
                </c:pt>
                <c:pt idx="745">
                  <c:v>30</c:v>
                </c:pt>
                <c:pt idx="746">
                  <c:v>29.1</c:v>
                </c:pt>
                <c:pt idx="747">
                  <c:v>26.5</c:v>
                </c:pt>
                <c:pt idx="748">
                  <c:v>26.1</c:v>
                </c:pt>
                <c:pt idx="749">
                  <c:v>38.4</c:v>
                </c:pt>
                <c:pt idx="750">
                  <c:v>44.6</c:v>
                </c:pt>
                <c:pt idx="751">
                  <c:v>27</c:v>
                </c:pt>
                <c:pt idx="752">
                  <c:v>34.6</c:v>
                </c:pt>
                <c:pt idx="753">
                  <c:v>29</c:v>
                </c:pt>
                <c:pt idx="754">
                  <c:v>27.8</c:v>
                </c:pt>
                <c:pt idx="755">
                  <c:v>27.5</c:v>
                </c:pt>
                <c:pt idx="756">
                  <c:v>31.3</c:v>
                </c:pt>
                <c:pt idx="757">
                  <c:v>29.2</c:v>
                </c:pt>
                <c:pt idx="758">
                  <c:v>28.9</c:v>
                </c:pt>
                <c:pt idx="759">
                  <c:v>29.6</c:v>
                </c:pt>
                <c:pt idx="760">
                  <c:v>31.2</c:v>
                </c:pt>
                <c:pt idx="761">
                  <c:v>30.9</c:v>
                </c:pt>
                <c:pt idx="762">
                  <c:v>38.799999999999997</c:v>
                </c:pt>
                <c:pt idx="763">
                  <c:v>10.8</c:v>
                </c:pt>
                <c:pt idx="764">
                  <c:v>11.4</c:v>
                </c:pt>
                <c:pt idx="765">
                  <c:v>14.5</c:v>
                </c:pt>
                <c:pt idx="766">
                  <c:v>6</c:v>
                </c:pt>
                <c:pt idx="767">
                  <c:v>15.3</c:v>
                </c:pt>
                <c:pt idx="768">
                  <c:v>22.4</c:v>
                </c:pt>
                <c:pt idx="769">
                  <c:v>26.3</c:v>
                </c:pt>
                <c:pt idx="770">
                  <c:v>25.4</c:v>
                </c:pt>
                <c:pt idx="771">
                  <c:v>28.7</c:v>
                </c:pt>
                <c:pt idx="772">
                  <c:v>28.5</c:v>
                </c:pt>
                <c:pt idx="773">
                  <c:v>30.6</c:v>
                </c:pt>
                <c:pt idx="774">
                  <c:v>36.299999999999997</c:v>
                </c:pt>
                <c:pt idx="775">
                  <c:v>41.6</c:v>
                </c:pt>
                <c:pt idx="776">
                  <c:v>27.7</c:v>
                </c:pt>
                <c:pt idx="777">
                  <c:v>38.200000000000003</c:v>
                </c:pt>
                <c:pt idx="778">
                  <c:v>32.5</c:v>
                </c:pt>
                <c:pt idx="779">
                  <c:v>46.1</c:v>
                </c:pt>
                <c:pt idx="780">
                  <c:v>31.7</c:v>
                </c:pt>
                <c:pt idx="781">
                  <c:v>41</c:v>
                </c:pt>
                <c:pt idx="782">
                  <c:v>44.1</c:v>
                </c:pt>
                <c:pt idx="783">
                  <c:v>44.7</c:v>
                </c:pt>
                <c:pt idx="784">
                  <c:v>50.9</c:v>
                </c:pt>
                <c:pt idx="785">
                  <c:v>52.6</c:v>
                </c:pt>
                <c:pt idx="786">
                  <c:v>21.5</c:v>
                </c:pt>
                <c:pt idx="787">
                  <c:v>20.100000000000001</c:v>
                </c:pt>
                <c:pt idx="788">
                  <c:v>21.8</c:v>
                </c:pt>
                <c:pt idx="789">
                  <c:v>19.600000000000001</c:v>
                </c:pt>
                <c:pt idx="790">
                  <c:v>20.3</c:v>
                </c:pt>
                <c:pt idx="791">
                  <c:v>22</c:v>
                </c:pt>
                <c:pt idx="792">
                  <c:v>20.399999999999999</c:v>
                </c:pt>
                <c:pt idx="793">
                  <c:v>33.1</c:v>
                </c:pt>
                <c:pt idx="794">
                  <c:v>36.4</c:v>
                </c:pt>
                <c:pt idx="795">
                  <c:v>39.1</c:v>
                </c:pt>
                <c:pt idx="796">
                  <c:v>41.2</c:v>
                </c:pt>
                <c:pt idx="797">
                  <c:v>44.8</c:v>
                </c:pt>
                <c:pt idx="798">
                  <c:v>33.9</c:v>
                </c:pt>
                <c:pt idx="799">
                  <c:v>9.6</c:v>
                </c:pt>
                <c:pt idx="800">
                  <c:v>19.899999999999999</c:v>
                </c:pt>
                <c:pt idx="801">
                  <c:v>20.7</c:v>
                </c:pt>
                <c:pt idx="802">
                  <c:v>22.5</c:v>
                </c:pt>
                <c:pt idx="803">
                  <c:v>25.5</c:v>
                </c:pt>
                <c:pt idx="804">
                  <c:v>25.9</c:v>
                </c:pt>
                <c:pt idx="805">
                  <c:v>33.5</c:v>
                </c:pt>
                <c:pt idx="806">
                  <c:v>28.9</c:v>
                </c:pt>
                <c:pt idx="807">
                  <c:v>29</c:v>
                </c:pt>
                <c:pt idx="808">
                  <c:v>31.8</c:v>
                </c:pt>
                <c:pt idx="809">
                  <c:v>31.8</c:v>
                </c:pt>
                <c:pt idx="810">
                  <c:v>30.6</c:v>
                </c:pt>
                <c:pt idx="811">
                  <c:v>35.9</c:v>
                </c:pt>
                <c:pt idx="812">
                  <c:v>25.5</c:v>
                </c:pt>
                <c:pt idx="813">
                  <c:v>30.9</c:v>
                </c:pt>
                <c:pt idx="814">
                  <c:v>29.5</c:v>
                </c:pt>
                <c:pt idx="815">
                  <c:v>32.1</c:v>
                </c:pt>
                <c:pt idx="816">
                  <c:v>38.200000000000003</c:v>
                </c:pt>
                <c:pt idx="817">
                  <c:v>40.799999999999997</c:v>
                </c:pt>
                <c:pt idx="818">
                  <c:v>37.9</c:v>
                </c:pt>
                <c:pt idx="819">
                  <c:v>38.5</c:v>
                </c:pt>
                <c:pt idx="820">
                  <c:v>17.600000000000001</c:v>
                </c:pt>
                <c:pt idx="821">
                  <c:v>17</c:v>
                </c:pt>
                <c:pt idx="822">
                  <c:v>19.8</c:v>
                </c:pt>
                <c:pt idx="823">
                  <c:v>19.899999999999999</c:v>
                </c:pt>
                <c:pt idx="824">
                  <c:v>21.8</c:v>
                </c:pt>
                <c:pt idx="825">
                  <c:v>25.2</c:v>
                </c:pt>
                <c:pt idx="826">
                  <c:v>24.6</c:v>
                </c:pt>
                <c:pt idx="827">
                  <c:v>28.7</c:v>
                </c:pt>
                <c:pt idx="828">
                  <c:v>26.6</c:v>
                </c:pt>
                <c:pt idx="829">
                  <c:v>37.799999999999997</c:v>
                </c:pt>
                <c:pt idx="830">
                  <c:v>23.8</c:v>
                </c:pt>
                <c:pt idx="831">
                  <c:v>14.9</c:v>
                </c:pt>
                <c:pt idx="832">
                  <c:v>17.899999999999999</c:v>
                </c:pt>
                <c:pt idx="833">
                  <c:v>17.600000000000001</c:v>
                </c:pt>
                <c:pt idx="834">
                  <c:v>21.3</c:v>
                </c:pt>
                <c:pt idx="835">
                  <c:v>20.6</c:v>
                </c:pt>
                <c:pt idx="836">
                  <c:v>20.6</c:v>
                </c:pt>
                <c:pt idx="837">
                  <c:v>24.6</c:v>
                </c:pt>
                <c:pt idx="838">
                  <c:v>23.2</c:v>
                </c:pt>
                <c:pt idx="839">
                  <c:v>26.8</c:v>
                </c:pt>
                <c:pt idx="840">
                  <c:v>27.2</c:v>
                </c:pt>
                <c:pt idx="841">
                  <c:v>25.8</c:v>
                </c:pt>
                <c:pt idx="842">
                  <c:v>29.8</c:v>
                </c:pt>
                <c:pt idx="843">
                  <c:v>32</c:v>
                </c:pt>
                <c:pt idx="844">
                  <c:v>34.799999999999997</c:v>
                </c:pt>
                <c:pt idx="845">
                  <c:v>11.1</c:v>
                </c:pt>
                <c:pt idx="846">
                  <c:v>10.1</c:v>
                </c:pt>
                <c:pt idx="847">
                  <c:v>18.5</c:v>
                </c:pt>
                <c:pt idx="848">
                  <c:v>22.3</c:v>
                </c:pt>
                <c:pt idx="849">
                  <c:v>11.8</c:v>
                </c:pt>
                <c:pt idx="850">
                  <c:v>18.8</c:v>
                </c:pt>
                <c:pt idx="851">
                  <c:v>29.6</c:v>
                </c:pt>
                <c:pt idx="852">
                  <c:v>34.6</c:v>
                </c:pt>
                <c:pt idx="853">
                  <c:v>32.799999999999997</c:v>
                </c:pt>
                <c:pt idx="854">
                  <c:v>34</c:v>
                </c:pt>
                <c:pt idx="855">
                  <c:v>36.4</c:v>
                </c:pt>
                <c:pt idx="856">
                  <c:v>39.5</c:v>
                </c:pt>
                <c:pt idx="857">
                  <c:v>36.5</c:v>
                </c:pt>
                <c:pt idx="858">
                  <c:v>40.6</c:v>
                </c:pt>
                <c:pt idx="859">
                  <c:v>34.700000000000003</c:v>
                </c:pt>
                <c:pt idx="860">
                  <c:v>37.700000000000003</c:v>
                </c:pt>
                <c:pt idx="861">
                  <c:v>33.5</c:v>
                </c:pt>
                <c:pt idx="862">
                  <c:v>39.9</c:v>
                </c:pt>
                <c:pt idx="863">
                  <c:v>34.6</c:v>
                </c:pt>
                <c:pt idx="864">
                  <c:v>34.6</c:v>
                </c:pt>
                <c:pt idx="865">
                  <c:v>45</c:v>
                </c:pt>
                <c:pt idx="866">
                  <c:v>44.5</c:v>
                </c:pt>
                <c:pt idx="867">
                  <c:v>42.5</c:v>
                </c:pt>
                <c:pt idx="868">
                  <c:v>48.5</c:v>
                </c:pt>
                <c:pt idx="869">
                  <c:v>50.8</c:v>
                </c:pt>
                <c:pt idx="870">
                  <c:v>51</c:v>
                </c:pt>
                <c:pt idx="871">
                  <c:v>53.9</c:v>
                </c:pt>
                <c:pt idx="872">
                  <c:v>56.5</c:v>
                </c:pt>
                <c:pt idx="873">
                  <c:v>37</c:v>
                </c:pt>
                <c:pt idx="874">
                  <c:v>30.2</c:v>
                </c:pt>
                <c:pt idx="875">
                  <c:v>31.5</c:v>
                </c:pt>
                <c:pt idx="876">
                  <c:v>34</c:v>
                </c:pt>
                <c:pt idx="877">
                  <c:v>38</c:v>
                </c:pt>
                <c:pt idx="878">
                  <c:v>36</c:v>
                </c:pt>
                <c:pt idx="879">
                  <c:v>39.299999999999997</c:v>
                </c:pt>
                <c:pt idx="880">
                  <c:v>39.299999999999997</c:v>
                </c:pt>
                <c:pt idx="881">
                  <c:v>47.1</c:v>
                </c:pt>
                <c:pt idx="882">
                  <c:v>42</c:v>
                </c:pt>
                <c:pt idx="883">
                  <c:v>28.1</c:v>
                </c:pt>
                <c:pt idx="884">
                  <c:v>29.6</c:v>
                </c:pt>
                <c:pt idx="885">
                  <c:v>31.1</c:v>
                </c:pt>
                <c:pt idx="886">
                  <c:v>31.5</c:v>
                </c:pt>
                <c:pt idx="887">
                  <c:v>29.3</c:v>
                </c:pt>
                <c:pt idx="888">
                  <c:v>18.100000000000001</c:v>
                </c:pt>
                <c:pt idx="889">
                  <c:v>20.3</c:v>
                </c:pt>
                <c:pt idx="890">
                  <c:v>24.2</c:v>
                </c:pt>
                <c:pt idx="891">
                  <c:v>28.7</c:v>
                </c:pt>
                <c:pt idx="892">
                  <c:v>22.8</c:v>
                </c:pt>
                <c:pt idx="893">
                  <c:v>33.6</c:v>
                </c:pt>
                <c:pt idx="894">
                  <c:v>33.1</c:v>
                </c:pt>
                <c:pt idx="895">
                  <c:v>30.8</c:v>
                </c:pt>
                <c:pt idx="896">
                  <c:v>26.9</c:v>
                </c:pt>
                <c:pt idx="897">
                  <c:v>36</c:v>
                </c:pt>
                <c:pt idx="898">
                  <c:v>25</c:v>
                </c:pt>
                <c:pt idx="899">
                  <c:v>32.1</c:v>
                </c:pt>
                <c:pt idx="900">
                  <c:v>22.1</c:v>
                </c:pt>
                <c:pt idx="901">
                  <c:v>38.200000000000003</c:v>
                </c:pt>
                <c:pt idx="902">
                  <c:v>36.200000000000003</c:v>
                </c:pt>
                <c:pt idx="903">
                  <c:v>37.5</c:v>
                </c:pt>
                <c:pt idx="904">
                  <c:v>38.5</c:v>
                </c:pt>
                <c:pt idx="905">
                  <c:v>16.600000000000001</c:v>
                </c:pt>
                <c:pt idx="906">
                  <c:v>20.8</c:v>
                </c:pt>
                <c:pt idx="907">
                  <c:v>31.1</c:v>
                </c:pt>
                <c:pt idx="908">
                  <c:v>12.2</c:v>
                </c:pt>
                <c:pt idx="909">
                  <c:v>16</c:v>
                </c:pt>
                <c:pt idx="910">
                  <c:v>21.9</c:v>
                </c:pt>
                <c:pt idx="911">
                  <c:v>29.9</c:v>
                </c:pt>
                <c:pt idx="912">
                  <c:v>40.5</c:v>
                </c:pt>
                <c:pt idx="913">
                  <c:v>25</c:v>
                </c:pt>
                <c:pt idx="914">
                  <c:v>45.3</c:v>
                </c:pt>
                <c:pt idx="915">
                  <c:v>45.6</c:v>
                </c:pt>
                <c:pt idx="916">
                  <c:v>46</c:v>
                </c:pt>
                <c:pt idx="917">
                  <c:v>13.6</c:v>
                </c:pt>
                <c:pt idx="918">
                  <c:v>38.9</c:v>
                </c:pt>
                <c:pt idx="919">
                  <c:v>42.9</c:v>
                </c:pt>
                <c:pt idx="920">
                  <c:v>42.9</c:v>
                </c:pt>
                <c:pt idx="921">
                  <c:v>27.8</c:v>
                </c:pt>
                <c:pt idx="922">
                  <c:v>29.6</c:v>
                </c:pt>
                <c:pt idx="923">
                  <c:v>34.4</c:v>
                </c:pt>
                <c:pt idx="924">
                  <c:v>15.3</c:v>
                </c:pt>
                <c:pt idx="925">
                  <c:v>32.6</c:v>
                </c:pt>
                <c:pt idx="926">
                  <c:v>38.299999999999997</c:v>
                </c:pt>
                <c:pt idx="927">
                  <c:v>40.9</c:v>
                </c:pt>
                <c:pt idx="928">
                  <c:v>35.6</c:v>
                </c:pt>
                <c:pt idx="929">
                  <c:v>35.4</c:v>
                </c:pt>
                <c:pt idx="930">
                  <c:v>43.3</c:v>
                </c:pt>
                <c:pt idx="931">
                  <c:v>45.7</c:v>
                </c:pt>
                <c:pt idx="932">
                  <c:v>33</c:v>
                </c:pt>
                <c:pt idx="933">
                  <c:v>30.1</c:v>
                </c:pt>
                <c:pt idx="934">
                  <c:v>28.6</c:v>
                </c:pt>
                <c:pt idx="935">
                  <c:v>39.1</c:v>
                </c:pt>
                <c:pt idx="936">
                  <c:v>31.7</c:v>
                </c:pt>
                <c:pt idx="937">
                  <c:v>36.5</c:v>
                </c:pt>
                <c:pt idx="938">
                  <c:v>23.7</c:v>
                </c:pt>
                <c:pt idx="939">
                  <c:v>37.200000000000003</c:v>
                </c:pt>
                <c:pt idx="940">
                  <c:v>38.9</c:v>
                </c:pt>
                <c:pt idx="941">
                  <c:v>19</c:v>
                </c:pt>
                <c:pt idx="942">
                  <c:v>128.19999999999999</c:v>
                </c:pt>
                <c:pt idx="943">
                  <c:v>15.5</c:v>
                </c:pt>
                <c:pt idx="944">
                  <c:v>25.6</c:v>
                </c:pt>
                <c:pt idx="945">
                  <c:v>36.9</c:v>
                </c:pt>
                <c:pt idx="946">
                  <c:v>28.1</c:v>
                </c:pt>
                <c:pt idx="947">
                  <c:v>24.3</c:v>
                </c:pt>
                <c:pt idx="948">
                  <c:v>27.5</c:v>
                </c:pt>
                <c:pt idx="949">
                  <c:v>25.8</c:v>
                </c:pt>
                <c:pt idx="950">
                  <c:v>25.9</c:v>
                </c:pt>
                <c:pt idx="951">
                  <c:v>28.7</c:v>
                </c:pt>
                <c:pt idx="952">
                  <c:v>30.2</c:v>
                </c:pt>
                <c:pt idx="953">
                  <c:v>27.8</c:v>
                </c:pt>
                <c:pt idx="954">
                  <c:v>27.9</c:v>
                </c:pt>
                <c:pt idx="955">
                  <c:v>37.700000000000003</c:v>
                </c:pt>
                <c:pt idx="956">
                  <c:v>13.9</c:v>
                </c:pt>
                <c:pt idx="957">
                  <c:v>34.5</c:v>
                </c:pt>
                <c:pt idx="958">
                  <c:v>12.4</c:v>
                </c:pt>
                <c:pt idx="959">
                  <c:v>18.399999999999999</c:v>
                </c:pt>
                <c:pt idx="960">
                  <c:v>3.8</c:v>
                </c:pt>
                <c:pt idx="961">
                  <c:v>10.9</c:v>
                </c:pt>
                <c:pt idx="962">
                  <c:v>8.1</c:v>
                </c:pt>
                <c:pt idx="963">
                  <c:v>11.7</c:v>
                </c:pt>
                <c:pt idx="964">
                  <c:v>19.100000000000001</c:v>
                </c:pt>
                <c:pt idx="965">
                  <c:v>19.899999999999999</c:v>
                </c:pt>
                <c:pt idx="966">
                  <c:v>15.6</c:v>
                </c:pt>
                <c:pt idx="967">
                  <c:v>11.1</c:v>
                </c:pt>
                <c:pt idx="968">
                  <c:v>12</c:v>
                </c:pt>
                <c:pt idx="969">
                  <c:v>10.6</c:v>
                </c:pt>
                <c:pt idx="970">
                  <c:v>36.299999999999997</c:v>
                </c:pt>
                <c:pt idx="971">
                  <c:v>29.5</c:v>
                </c:pt>
                <c:pt idx="972">
                  <c:v>29.5</c:v>
                </c:pt>
                <c:pt idx="973">
                  <c:v>32.299999999999997</c:v>
                </c:pt>
                <c:pt idx="974">
                  <c:v>19.5</c:v>
                </c:pt>
                <c:pt idx="975">
                  <c:v>18.600000000000001</c:v>
                </c:pt>
                <c:pt idx="976">
                  <c:v>20.9</c:v>
                </c:pt>
                <c:pt idx="977">
                  <c:v>50.3</c:v>
                </c:pt>
                <c:pt idx="978">
                  <c:v>31.8</c:v>
                </c:pt>
                <c:pt idx="979">
                  <c:v>20.3</c:v>
                </c:pt>
                <c:pt idx="980">
                  <c:v>40.6</c:v>
                </c:pt>
                <c:pt idx="981">
                  <c:v>11.3</c:v>
                </c:pt>
                <c:pt idx="982">
                  <c:v>14</c:v>
                </c:pt>
                <c:pt idx="983">
                  <c:v>19.8</c:v>
                </c:pt>
                <c:pt idx="984">
                  <c:v>29.4</c:v>
                </c:pt>
                <c:pt idx="985">
                  <c:v>38.1</c:v>
                </c:pt>
                <c:pt idx="986">
                  <c:v>13.7</c:v>
                </c:pt>
                <c:pt idx="987">
                  <c:v>38</c:v>
                </c:pt>
                <c:pt idx="988">
                  <c:v>29.3</c:v>
                </c:pt>
                <c:pt idx="989">
                  <c:v>33.5</c:v>
                </c:pt>
                <c:pt idx="990">
                  <c:v>29.7</c:v>
                </c:pt>
                <c:pt idx="991">
                  <c:v>31.9</c:v>
                </c:pt>
                <c:pt idx="992">
                  <c:v>35.299999999999997</c:v>
                </c:pt>
                <c:pt idx="993">
                  <c:v>35.4</c:v>
                </c:pt>
                <c:pt idx="994">
                  <c:v>38.6</c:v>
                </c:pt>
                <c:pt idx="995">
                  <c:v>38.6</c:v>
                </c:pt>
                <c:pt idx="996">
                  <c:v>38.799999999999997</c:v>
                </c:pt>
                <c:pt idx="997">
                  <c:v>38.799999999999997</c:v>
                </c:pt>
                <c:pt idx="998">
                  <c:v>36.700000000000003</c:v>
                </c:pt>
                <c:pt idx="999">
                  <c:v>33.5</c:v>
                </c:pt>
                <c:pt idx="1000">
                  <c:v>48.2</c:v>
                </c:pt>
                <c:pt idx="1001">
                  <c:v>26</c:v>
                </c:pt>
                <c:pt idx="1002">
                  <c:v>25.5</c:v>
                </c:pt>
                <c:pt idx="1003">
                  <c:v>16.100000000000001</c:v>
                </c:pt>
                <c:pt idx="1004">
                  <c:v>16.100000000000001</c:v>
                </c:pt>
                <c:pt idx="1005">
                  <c:v>18.600000000000001</c:v>
                </c:pt>
                <c:pt idx="1006">
                  <c:v>22.1</c:v>
                </c:pt>
                <c:pt idx="1007">
                  <c:v>38</c:v>
                </c:pt>
                <c:pt idx="1008">
                  <c:v>27.9</c:v>
                </c:pt>
                <c:pt idx="1009">
                  <c:v>31.1</c:v>
                </c:pt>
                <c:pt idx="1010">
                  <c:v>23.2</c:v>
                </c:pt>
                <c:pt idx="1011">
                  <c:v>28.6</c:v>
                </c:pt>
                <c:pt idx="1012">
                  <c:v>36.700000000000003</c:v>
                </c:pt>
                <c:pt idx="1013">
                  <c:v>45.6</c:v>
                </c:pt>
                <c:pt idx="1014">
                  <c:v>12</c:v>
                </c:pt>
                <c:pt idx="1015">
                  <c:v>46.8</c:v>
                </c:pt>
                <c:pt idx="1016">
                  <c:v>38.5</c:v>
                </c:pt>
                <c:pt idx="1017">
                  <c:v>36.799999999999997</c:v>
                </c:pt>
                <c:pt idx="1018">
                  <c:v>8</c:v>
                </c:pt>
                <c:pt idx="1019">
                  <c:v>14.1</c:v>
                </c:pt>
                <c:pt idx="1020">
                  <c:v>46.5</c:v>
                </c:pt>
                <c:pt idx="1021">
                  <c:v>24.5</c:v>
                </c:pt>
                <c:pt idx="1022">
                  <c:v>39.1</c:v>
                </c:pt>
                <c:pt idx="1023">
                  <c:v>35.200000000000003</c:v>
                </c:pt>
                <c:pt idx="1024">
                  <c:v>36.200000000000003</c:v>
                </c:pt>
                <c:pt idx="1025">
                  <c:v>44.3</c:v>
                </c:pt>
                <c:pt idx="1026">
                  <c:v>43.1</c:v>
                </c:pt>
                <c:pt idx="1027">
                  <c:v>51.4</c:v>
                </c:pt>
                <c:pt idx="1028">
                  <c:v>17.3</c:v>
                </c:pt>
                <c:pt idx="1029">
                  <c:v>24.6</c:v>
                </c:pt>
                <c:pt idx="1030">
                  <c:v>33.299999999999997</c:v>
                </c:pt>
                <c:pt idx="1031">
                  <c:v>17.600000000000001</c:v>
                </c:pt>
                <c:pt idx="1032">
                  <c:v>32.1</c:v>
                </c:pt>
                <c:pt idx="1033">
                  <c:v>35.9</c:v>
                </c:pt>
                <c:pt idx="1034">
                  <c:v>12.7</c:v>
                </c:pt>
                <c:pt idx="1035">
                  <c:v>38.200000000000003</c:v>
                </c:pt>
                <c:pt idx="1036">
                  <c:v>36.299999999999997</c:v>
                </c:pt>
                <c:pt idx="1037">
                  <c:v>47.4</c:v>
                </c:pt>
                <c:pt idx="1038">
                  <c:v>9.5</c:v>
                </c:pt>
                <c:pt idx="1039">
                  <c:v>17.600000000000001</c:v>
                </c:pt>
                <c:pt idx="1040">
                  <c:v>17.2</c:v>
                </c:pt>
                <c:pt idx="1041">
                  <c:v>24.2</c:v>
                </c:pt>
                <c:pt idx="1042">
                  <c:v>41.5</c:v>
                </c:pt>
                <c:pt idx="1043">
                  <c:v>46.7</c:v>
                </c:pt>
                <c:pt idx="1044">
                  <c:v>49.9</c:v>
                </c:pt>
                <c:pt idx="1045">
                  <c:v>37.200000000000003</c:v>
                </c:pt>
                <c:pt idx="1046">
                  <c:v>33.700000000000003</c:v>
                </c:pt>
                <c:pt idx="1047">
                  <c:v>53.7</c:v>
                </c:pt>
                <c:pt idx="1048">
                  <c:v>26.6</c:v>
                </c:pt>
                <c:pt idx="1049">
                  <c:v>26.1</c:v>
                </c:pt>
                <c:pt idx="1050">
                  <c:v>27.8</c:v>
                </c:pt>
                <c:pt idx="1051">
                  <c:v>44.8</c:v>
                </c:pt>
                <c:pt idx="1052">
                  <c:v>20.9</c:v>
                </c:pt>
                <c:pt idx="1053">
                  <c:v>35.299999999999997</c:v>
                </c:pt>
                <c:pt idx="1054">
                  <c:v>25.6</c:v>
                </c:pt>
                <c:pt idx="1055">
                  <c:v>23.3</c:v>
                </c:pt>
                <c:pt idx="1056">
                  <c:v>9.6999999999999993</c:v>
                </c:pt>
                <c:pt idx="1057">
                  <c:v>28.8</c:v>
                </c:pt>
                <c:pt idx="1058">
                  <c:v>15.4</c:v>
                </c:pt>
                <c:pt idx="1059">
                  <c:v>16.8</c:v>
                </c:pt>
                <c:pt idx="1060">
                  <c:v>22.7</c:v>
                </c:pt>
                <c:pt idx="1061">
                  <c:v>21</c:v>
                </c:pt>
                <c:pt idx="1062">
                  <c:v>20.8</c:v>
                </c:pt>
                <c:pt idx="1063">
                  <c:v>21.6</c:v>
                </c:pt>
                <c:pt idx="1064">
                  <c:v>22.8</c:v>
                </c:pt>
                <c:pt idx="1065">
                  <c:v>25.5</c:v>
                </c:pt>
                <c:pt idx="1066">
                  <c:v>27.4</c:v>
                </c:pt>
              </c:numCache>
            </c:numRef>
          </c:xVal>
          <c:yVal>
            <c:numRef>
              <c:f>'DATA BASE'!$V$8:$V$1074</c:f>
              <c:numCache>
                <c:formatCode>0.00</c:formatCode>
                <c:ptCount val="1067"/>
                <c:pt idx="0">
                  <c:v>5.0599999999999996</c:v>
                </c:pt>
                <c:pt idx="1">
                  <c:v>6.01</c:v>
                </c:pt>
                <c:pt idx="2">
                  <c:v>7.54</c:v>
                </c:pt>
                <c:pt idx="3">
                  <c:v>7.46</c:v>
                </c:pt>
                <c:pt idx="4">
                  <c:v>6.8</c:v>
                </c:pt>
                <c:pt idx="5">
                  <c:v>6.55</c:v>
                </c:pt>
                <c:pt idx="6">
                  <c:v>4.54</c:v>
                </c:pt>
                <c:pt idx="7">
                  <c:v>5.15</c:v>
                </c:pt>
                <c:pt idx="8">
                  <c:v>5.0199999999999996</c:v>
                </c:pt>
                <c:pt idx="9">
                  <c:v>7.03</c:v>
                </c:pt>
                <c:pt idx="10">
                  <c:v>9.09</c:v>
                </c:pt>
                <c:pt idx="11">
                  <c:v>2.99</c:v>
                </c:pt>
                <c:pt idx="12">
                  <c:v>3.61</c:v>
                </c:pt>
                <c:pt idx="13">
                  <c:v>8.5299999999999994</c:v>
                </c:pt>
                <c:pt idx="14">
                  <c:v>7.71</c:v>
                </c:pt>
                <c:pt idx="15">
                  <c:v>4.93</c:v>
                </c:pt>
                <c:pt idx="16">
                  <c:v>6.89</c:v>
                </c:pt>
                <c:pt idx="17">
                  <c:v>7.29</c:v>
                </c:pt>
                <c:pt idx="18">
                  <c:v>8</c:v>
                </c:pt>
                <c:pt idx="19">
                  <c:v>8.9499999999999993</c:v>
                </c:pt>
                <c:pt idx="20">
                  <c:v>6.78</c:v>
                </c:pt>
                <c:pt idx="21">
                  <c:v>8.06</c:v>
                </c:pt>
                <c:pt idx="22">
                  <c:v>6.1</c:v>
                </c:pt>
                <c:pt idx="23">
                  <c:v>7.01</c:v>
                </c:pt>
                <c:pt idx="24">
                  <c:v>6.1</c:v>
                </c:pt>
                <c:pt idx="25">
                  <c:v>6.8</c:v>
                </c:pt>
                <c:pt idx="26">
                  <c:v>6.8</c:v>
                </c:pt>
                <c:pt idx="27">
                  <c:v>9.7899999999999991</c:v>
                </c:pt>
                <c:pt idx="28">
                  <c:v>6.9</c:v>
                </c:pt>
                <c:pt idx="29">
                  <c:v>7.65</c:v>
                </c:pt>
                <c:pt idx="30">
                  <c:v>7.05</c:v>
                </c:pt>
                <c:pt idx="31">
                  <c:v>4.1900000000000004</c:v>
                </c:pt>
                <c:pt idx="32">
                  <c:v>4.49</c:v>
                </c:pt>
                <c:pt idx="33">
                  <c:v>6.11</c:v>
                </c:pt>
                <c:pt idx="34">
                  <c:v>2.0499999999999998</c:v>
                </c:pt>
                <c:pt idx="35">
                  <c:v>6.55</c:v>
                </c:pt>
                <c:pt idx="36">
                  <c:v>5.99</c:v>
                </c:pt>
                <c:pt idx="37">
                  <c:v>6.72</c:v>
                </c:pt>
                <c:pt idx="38">
                  <c:v>7.04</c:v>
                </c:pt>
                <c:pt idx="39">
                  <c:v>4.2</c:v>
                </c:pt>
                <c:pt idx="40">
                  <c:v>5.74</c:v>
                </c:pt>
                <c:pt idx="41">
                  <c:v>6.8</c:v>
                </c:pt>
                <c:pt idx="42">
                  <c:v>6.13</c:v>
                </c:pt>
                <c:pt idx="43">
                  <c:v>9.0399999999999991</c:v>
                </c:pt>
                <c:pt idx="44">
                  <c:v>8.19</c:v>
                </c:pt>
                <c:pt idx="45">
                  <c:v>12.78</c:v>
                </c:pt>
                <c:pt idx="46">
                  <c:v>3.48</c:v>
                </c:pt>
                <c:pt idx="47">
                  <c:v>2.99</c:v>
                </c:pt>
                <c:pt idx="48">
                  <c:v>3.6</c:v>
                </c:pt>
                <c:pt idx="49">
                  <c:v>3.52</c:v>
                </c:pt>
                <c:pt idx="50">
                  <c:v>4.4000000000000004</c:v>
                </c:pt>
                <c:pt idx="51">
                  <c:v>7.51</c:v>
                </c:pt>
                <c:pt idx="52">
                  <c:v>9.7799999999999994</c:v>
                </c:pt>
                <c:pt idx="53">
                  <c:v>2.61</c:v>
                </c:pt>
                <c:pt idx="54">
                  <c:v>7.29</c:v>
                </c:pt>
                <c:pt idx="55">
                  <c:v>4.83</c:v>
                </c:pt>
                <c:pt idx="56">
                  <c:v>5.35</c:v>
                </c:pt>
                <c:pt idx="57">
                  <c:v>6.04</c:v>
                </c:pt>
                <c:pt idx="58">
                  <c:v>2.42</c:v>
                </c:pt>
                <c:pt idx="59">
                  <c:v>2.62</c:v>
                </c:pt>
                <c:pt idx="60">
                  <c:v>5.93</c:v>
                </c:pt>
                <c:pt idx="61">
                  <c:v>6.6</c:v>
                </c:pt>
                <c:pt idx="62">
                  <c:v>6.42</c:v>
                </c:pt>
                <c:pt idx="63">
                  <c:v>2.4500000000000002</c:v>
                </c:pt>
                <c:pt idx="64">
                  <c:v>7.12</c:v>
                </c:pt>
                <c:pt idx="65">
                  <c:v>8.57</c:v>
                </c:pt>
                <c:pt idx="66">
                  <c:v>2.5099999999999998</c:v>
                </c:pt>
                <c:pt idx="67">
                  <c:v>1.91</c:v>
                </c:pt>
                <c:pt idx="68">
                  <c:v>6.37</c:v>
                </c:pt>
                <c:pt idx="69">
                  <c:v>7.63</c:v>
                </c:pt>
                <c:pt idx="70">
                  <c:v>2.77</c:v>
                </c:pt>
                <c:pt idx="71">
                  <c:v>3.81</c:v>
                </c:pt>
                <c:pt idx="72">
                  <c:v>3.85</c:v>
                </c:pt>
                <c:pt idx="73">
                  <c:v>4.37</c:v>
                </c:pt>
                <c:pt idx="74">
                  <c:v>4.12</c:v>
                </c:pt>
                <c:pt idx="75">
                  <c:v>4.28</c:v>
                </c:pt>
                <c:pt idx="76">
                  <c:v>4.6399999999999997</c:v>
                </c:pt>
                <c:pt idx="77">
                  <c:v>4.09</c:v>
                </c:pt>
                <c:pt idx="78">
                  <c:v>5.37</c:v>
                </c:pt>
                <c:pt idx="79">
                  <c:v>4.7699999999999996</c:v>
                </c:pt>
                <c:pt idx="80">
                  <c:v>5.01</c:v>
                </c:pt>
                <c:pt idx="81">
                  <c:v>5.73</c:v>
                </c:pt>
                <c:pt idx="82">
                  <c:v>3.77</c:v>
                </c:pt>
                <c:pt idx="83">
                  <c:v>6.42</c:v>
                </c:pt>
                <c:pt idx="84">
                  <c:v>6.76</c:v>
                </c:pt>
                <c:pt idx="85">
                  <c:v>8.32</c:v>
                </c:pt>
                <c:pt idx="86">
                  <c:v>4.53</c:v>
                </c:pt>
                <c:pt idx="87">
                  <c:v>3.44</c:v>
                </c:pt>
                <c:pt idx="88">
                  <c:v>3.92</c:v>
                </c:pt>
                <c:pt idx="89">
                  <c:v>4.22</c:v>
                </c:pt>
                <c:pt idx="90">
                  <c:v>4.8</c:v>
                </c:pt>
                <c:pt idx="91">
                  <c:v>4.9000000000000004</c:v>
                </c:pt>
                <c:pt idx="92">
                  <c:v>5.9</c:v>
                </c:pt>
                <c:pt idx="93">
                  <c:v>1.39</c:v>
                </c:pt>
                <c:pt idx="94">
                  <c:v>8.16</c:v>
                </c:pt>
                <c:pt idx="95">
                  <c:v>2.5299999999999998</c:v>
                </c:pt>
                <c:pt idx="96">
                  <c:v>3.47</c:v>
                </c:pt>
                <c:pt idx="97">
                  <c:v>3.69</c:v>
                </c:pt>
                <c:pt idx="98">
                  <c:v>4.01</c:v>
                </c:pt>
                <c:pt idx="99">
                  <c:v>3.71</c:v>
                </c:pt>
                <c:pt idx="100">
                  <c:v>3.81</c:v>
                </c:pt>
                <c:pt idx="101">
                  <c:v>5.33</c:v>
                </c:pt>
                <c:pt idx="102">
                  <c:v>5.18</c:v>
                </c:pt>
                <c:pt idx="103">
                  <c:v>5.76</c:v>
                </c:pt>
                <c:pt idx="104">
                  <c:v>3.31</c:v>
                </c:pt>
                <c:pt idx="105">
                  <c:v>4.6900000000000004</c:v>
                </c:pt>
                <c:pt idx="106">
                  <c:v>4.17</c:v>
                </c:pt>
                <c:pt idx="107">
                  <c:v>4.46</c:v>
                </c:pt>
                <c:pt idx="108">
                  <c:v>4.17</c:v>
                </c:pt>
                <c:pt idx="109">
                  <c:v>4.37</c:v>
                </c:pt>
                <c:pt idx="110">
                  <c:v>4.17</c:v>
                </c:pt>
                <c:pt idx="111">
                  <c:v>4.79</c:v>
                </c:pt>
                <c:pt idx="112">
                  <c:v>4.43</c:v>
                </c:pt>
                <c:pt idx="113">
                  <c:v>5.77</c:v>
                </c:pt>
                <c:pt idx="114">
                  <c:v>3.9</c:v>
                </c:pt>
                <c:pt idx="115">
                  <c:v>3.69</c:v>
                </c:pt>
                <c:pt idx="116">
                  <c:v>3.69</c:v>
                </c:pt>
                <c:pt idx="117">
                  <c:v>4.01</c:v>
                </c:pt>
                <c:pt idx="118">
                  <c:v>4.03</c:v>
                </c:pt>
                <c:pt idx="119">
                  <c:v>4.1100000000000003</c:v>
                </c:pt>
                <c:pt idx="120">
                  <c:v>3.97</c:v>
                </c:pt>
                <c:pt idx="121">
                  <c:v>4.78</c:v>
                </c:pt>
                <c:pt idx="122">
                  <c:v>4.1100000000000003</c:v>
                </c:pt>
                <c:pt idx="123">
                  <c:v>4.4000000000000004</c:v>
                </c:pt>
                <c:pt idx="124">
                  <c:v>4.26</c:v>
                </c:pt>
                <c:pt idx="125">
                  <c:v>6.96</c:v>
                </c:pt>
                <c:pt idx="126">
                  <c:v>5.9</c:v>
                </c:pt>
                <c:pt idx="127">
                  <c:v>5.85</c:v>
                </c:pt>
                <c:pt idx="128">
                  <c:v>4.57</c:v>
                </c:pt>
                <c:pt idx="129">
                  <c:v>4.91</c:v>
                </c:pt>
                <c:pt idx="130">
                  <c:v>6.22</c:v>
                </c:pt>
                <c:pt idx="131">
                  <c:v>6.15</c:v>
                </c:pt>
                <c:pt idx="132">
                  <c:v>4.8899999999999997</c:v>
                </c:pt>
                <c:pt idx="133">
                  <c:v>4.6100000000000003</c:v>
                </c:pt>
                <c:pt idx="134">
                  <c:v>6.81</c:v>
                </c:pt>
                <c:pt idx="135">
                  <c:v>6.97</c:v>
                </c:pt>
                <c:pt idx="136">
                  <c:v>6.78</c:v>
                </c:pt>
                <c:pt idx="137">
                  <c:v>4.0599999999999996</c:v>
                </c:pt>
                <c:pt idx="138">
                  <c:v>2.41</c:v>
                </c:pt>
                <c:pt idx="139">
                  <c:v>6.58</c:v>
                </c:pt>
                <c:pt idx="140">
                  <c:v>6.92</c:v>
                </c:pt>
                <c:pt idx="141">
                  <c:v>8.48</c:v>
                </c:pt>
                <c:pt idx="142">
                  <c:v>5.13</c:v>
                </c:pt>
                <c:pt idx="143">
                  <c:v>5.76</c:v>
                </c:pt>
                <c:pt idx="144">
                  <c:v>5.72</c:v>
                </c:pt>
                <c:pt idx="145">
                  <c:v>10.199999999999999</c:v>
                </c:pt>
                <c:pt idx="146">
                  <c:v>6.04</c:v>
                </c:pt>
                <c:pt idx="147">
                  <c:v>5.91</c:v>
                </c:pt>
                <c:pt idx="148">
                  <c:v>6.77</c:v>
                </c:pt>
                <c:pt idx="149">
                  <c:v>5.44</c:v>
                </c:pt>
                <c:pt idx="150">
                  <c:v>6.16</c:v>
                </c:pt>
                <c:pt idx="151">
                  <c:v>6.66</c:v>
                </c:pt>
                <c:pt idx="152">
                  <c:v>2.5299999999999998</c:v>
                </c:pt>
                <c:pt idx="153">
                  <c:v>2.76</c:v>
                </c:pt>
                <c:pt idx="154">
                  <c:v>6.61</c:v>
                </c:pt>
                <c:pt idx="155">
                  <c:v>3.81</c:v>
                </c:pt>
                <c:pt idx="156">
                  <c:v>6.33</c:v>
                </c:pt>
                <c:pt idx="157">
                  <c:v>7.46</c:v>
                </c:pt>
                <c:pt idx="158">
                  <c:v>4.97</c:v>
                </c:pt>
                <c:pt idx="159">
                  <c:v>5.56</c:v>
                </c:pt>
                <c:pt idx="160">
                  <c:v>6.42</c:v>
                </c:pt>
                <c:pt idx="161">
                  <c:v>5.8</c:v>
                </c:pt>
                <c:pt idx="162">
                  <c:v>5.86</c:v>
                </c:pt>
                <c:pt idx="163">
                  <c:v>7.4</c:v>
                </c:pt>
                <c:pt idx="164">
                  <c:v>5.63</c:v>
                </c:pt>
                <c:pt idx="165">
                  <c:v>6.82</c:v>
                </c:pt>
                <c:pt idx="166">
                  <c:v>6.04</c:v>
                </c:pt>
                <c:pt idx="167">
                  <c:v>7.25</c:v>
                </c:pt>
                <c:pt idx="168">
                  <c:v>6.61</c:v>
                </c:pt>
                <c:pt idx="169">
                  <c:v>7.47</c:v>
                </c:pt>
                <c:pt idx="170">
                  <c:v>7.45</c:v>
                </c:pt>
                <c:pt idx="171">
                  <c:v>7.35</c:v>
                </c:pt>
                <c:pt idx="172">
                  <c:v>6.96</c:v>
                </c:pt>
                <c:pt idx="173">
                  <c:v>3.17</c:v>
                </c:pt>
                <c:pt idx="174">
                  <c:v>7.1</c:v>
                </c:pt>
                <c:pt idx="175">
                  <c:v>5.89</c:v>
                </c:pt>
                <c:pt idx="176">
                  <c:v>7.23</c:v>
                </c:pt>
                <c:pt idx="177">
                  <c:v>3.71</c:v>
                </c:pt>
                <c:pt idx="178">
                  <c:v>5.15</c:v>
                </c:pt>
                <c:pt idx="179">
                  <c:v>9.2799999999999994</c:v>
                </c:pt>
                <c:pt idx="180">
                  <c:v>3.6</c:v>
                </c:pt>
                <c:pt idx="181">
                  <c:v>3.61</c:v>
                </c:pt>
                <c:pt idx="182">
                  <c:v>4.63</c:v>
                </c:pt>
                <c:pt idx="183">
                  <c:v>3.97</c:v>
                </c:pt>
                <c:pt idx="184">
                  <c:v>4.6399999999999997</c:v>
                </c:pt>
                <c:pt idx="185">
                  <c:v>5.34</c:v>
                </c:pt>
                <c:pt idx="186">
                  <c:v>4.88</c:v>
                </c:pt>
                <c:pt idx="187">
                  <c:v>5.3</c:v>
                </c:pt>
                <c:pt idx="188">
                  <c:v>3.97</c:v>
                </c:pt>
                <c:pt idx="189">
                  <c:v>4.1399999999999997</c:v>
                </c:pt>
                <c:pt idx="190">
                  <c:v>5.41</c:v>
                </c:pt>
                <c:pt idx="191">
                  <c:v>6.33</c:v>
                </c:pt>
                <c:pt idx="192">
                  <c:v>7.01</c:v>
                </c:pt>
                <c:pt idx="193">
                  <c:v>7.36</c:v>
                </c:pt>
                <c:pt idx="194">
                  <c:v>7.7</c:v>
                </c:pt>
                <c:pt idx="195">
                  <c:v>6.69</c:v>
                </c:pt>
                <c:pt idx="196">
                  <c:v>7.17</c:v>
                </c:pt>
                <c:pt idx="197">
                  <c:v>8.15</c:v>
                </c:pt>
                <c:pt idx="198">
                  <c:v>3.22</c:v>
                </c:pt>
                <c:pt idx="199">
                  <c:v>5.4</c:v>
                </c:pt>
                <c:pt idx="200">
                  <c:v>7.38</c:v>
                </c:pt>
                <c:pt idx="201">
                  <c:v>4.21</c:v>
                </c:pt>
                <c:pt idx="202">
                  <c:v>4.3899999999999997</c:v>
                </c:pt>
                <c:pt idx="203">
                  <c:v>4.96</c:v>
                </c:pt>
                <c:pt idx="204">
                  <c:v>6.7</c:v>
                </c:pt>
                <c:pt idx="205">
                  <c:v>7.21</c:v>
                </c:pt>
                <c:pt idx="206">
                  <c:v>5.75</c:v>
                </c:pt>
                <c:pt idx="207">
                  <c:v>4.9800000000000004</c:v>
                </c:pt>
                <c:pt idx="208">
                  <c:v>4.87</c:v>
                </c:pt>
                <c:pt idx="209">
                  <c:v>4.9000000000000004</c:v>
                </c:pt>
                <c:pt idx="210">
                  <c:v>5.89</c:v>
                </c:pt>
                <c:pt idx="211">
                  <c:v>5.25</c:v>
                </c:pt>
                <c:pt idx="212">
                  <c:v>5.71</c:v>
                </c:pt>
                <c:pt idx="213">
                  <c:v>6.56</c:v>
                </c:pt>
                <c:pt idx="214">
                  <c:v>7.21</c:v>
                </c:pt>
                <c:pt idx="215">
                  <c:v>7.39</c:v>
                </c:pt>
                <c:pt idx="216">
                  <c:v>6.5</c:v>
                </c:pt>
                <c:pt idx="217">
                  <c:v>6.36</c:v>
                </c:pt>
                <c:pt idx="218">
                  <c:v>4.38</c:v>
                </c:pt>
                <c:pt idx="219">
                  <c:v>6.87</c:v>
                </c:pt>
                <c:pt idx="220">
                  <c:v>4.92</c:v>
                </c:pt>
                <c:pt idx="221">
                  <c:v>5.25</c:v>
                </c:pt>
                <c:pt idx="222">
                  <c:v>6.66</c:v>
                </c:pt>
                <c:pt idx="223">
                  <c:v>7</c:v>
                </c:pt>
                <c:pt idx="224">
                  <c:v>5.25</c:v>
                </c:pt>
                <c:pt idx="225">
                  <c:v>6.72</c:v>
                </c:pt>
                <c:pt idx="226">
                  <c:v>6.91</c:v>
                </c:pt>
                <c:pt idx="227">
                  <c:v>2.2799999999999998</c:v>
                </c:pt>
                <c:pt idx="228">
                  <c:v>2.61</c:v>
                </c:pt>
                <c:pt idx="229">
                  <c:v>3.25</c:v>
                </c:pt>
                <c:pt idx="230">
                  <c:v>3.77</c:v>
                </c:pt>
                <c:pt idx="231">
                  <c:v>7.29</c:v>
                </c:pt>
                <c:pt idx="232">
                  <c:v>6.87</c:v>
                </c:pt>
                <c:pt idx="233">
                  <c:v>7.01</c:v>
                </c:pt>
                <c:pt idx="234">
                  <c:v>6.59</c:v>
                </c:pt>
                <c:pt idx="235">
                  <c:v>2.4700000000000002</c:v>
                </c:pt>
                <c:pt idx="236">
                  <c:v>2.56</c:v>
                </c:pt>
                <c:pt idx="237">
                  <c:v>4.6100000000000003</c:v>
                </c:pt>
                <c:pt idx="238">
                  <c:v>2.34</c:v>
                </c:pt>
                <c:pt idx="239">
                  <c:v>3.31</c:v>
                </c:pt>
                <c:pt idx="240">
                  <c:v>3.11</c:v>
                </c:pt>
                <c:pt idx="241">
                  <c:v>3.31</c:v>
                </c:pt>
                <c:pt idx="242">
                  <c:v>5.33</c:v>
                </c:pt>
                <c:pt idx="243">
                  <c:v>4.28</c:v>
                </c:pt>
                <c:pt idx="244">
                  <c:v>4.42</c:v>
                </c:pt>
                <c:pt idx="245">
                  <c:v>4.6399999999999997</c:v>
                </c:pt>
                <c:pt idx="246">
                  <c:v>4.18</c:v>
                </c:pt>
                <c:pt idx="247">
                  <c:v>4.1500000000000004</c:v>
                </c:pt>
                <c:pt idx="248">
                  <c:v>4.13</c:v>
                </c:pt>
                <c:pt idx="249">
                  <c:v>4.6100000000000003</c:v>
                </c:pt>
                <c:pt idx="250">
                  <c:v>4.6100000000000003</c:v>
                </c:pt>
                <c:pt idx="251">
                  <c:v>5.26</c:v>
                </c:pt>
                <c:pt idx="252">
                  <c:v>5.66</c:v>
                </c:pt>
                <c:pt idx="253">
                  <c:v>4.17</c:v>
                </c:pt>
                <c:pt idx="254">
                  <c:v>4.41</c:v>
                </c:pt>
                <c:pt idx="255">
                  <c:v>5.16</c:v>
                </c:pt>
                <c:pt idx="256">
                  <c:v>5.44</c:v>
                </c:pt>
                <c:pt idx="257">
                  <c:v>5.51</c:v>
                </c:pt>
                <c:pt idx="258">
                  <c:v>6.64</c:v>
                </c:pt>
                <c:pt idx="259">
                  <c:v>5.57</c:v>
                </c:pt>
                <c:pt idx="260">
                  <c:v>5.9</c:v>
                </c:pt>
                <c:pt idx="261">
                  <c:v>5.76</c:v>
                </c:pt>
                <c:pt idx="262">
                  <c:v>7.9</c:v>
                </c:pt>
                <c:pt idx="263">
                  <c:v>7.22</c:v>
                </c:pt>
                <c:pt idx="264">
                  <c:v>7.65</c:v>
                </c:pt>
                <c:pt idx="265">
                  <c:v>6.9</c:v>
                </c:pt>
                <c:pt idx="266">
                  <c:v>7.59</c:v>
                </c:pt>
                <c:pt idx="267">
                  <c:v>5.55</c:v>
                </c:pt>
                <c:pt idx="268">
                  <c:v>7.21</c:v>
                </c:pt>
                <c:pt idx="269">
                  <c:v>7.37</c:v>
                </c:pt>
                <c:pt idx="270">
                  <c:v>7.55</c:v>
                </c:pt>
                <c:pt idx="271">
                  <c:v>6.93</c:v>
                </c:pt>
                <c:pt idx="272">
                  <c:v>4.3899999999999997</c:v>
                </c:pt>
                <c:pt idx="273">
                  <c:v>4.9800000000000004</c:v>
                </c:pt>
                <c:pt idx="274">
                  <c:v>2.5499999999999998</c:v>
                </c:pt>
                <c:pt idx="275">
                  <c:v>6.05</c:v>
                </c:pt>
                <c:pt idx="276">
                  <c:v>6.88</c:v>
                </c:pt>
                <c:pt idx="277">
                  <c:v>3.66</c:v>
                </c:pt>
                <c:pt idx="278">
                  <c:v>4.21</c:v>
                </c:pt>
                <c:pt idx="279">
                  <c:v>8.42</c:v>
                </c:pt>
                <c:pt idx="280">
                  <c:v>7.37</c:v>
                </c:pt>
                <c:pt idx="281">
                  <c:v>17.45</c:v>
                </c:pt>
                <c:pt idx="282">
                  <c:v>4.22</c:v>
                </c:pt>
                <c:pt idx="283">
                  <c:v>4.5599999999999996</c:v>
                </c:pt>
                <c:pt idx="284">
                  <c:v>9.24</c:v>
                </c:pt>
                <c:pt idx="285">
                  <c:v>3.79</c:v>
                </c:pt>
                <c:pt idx="286">
                  <c:v>5.64</c:v>
                </c:pt>
                <c:pt idx="287">
                  <c:v>2.5299999999999998</c:v>
                </c:pt>
                <c:pt idx="288">
                  <c:v>8.8800000000000008</c:v>
                </c:pt>
                <c:pt idx="289">
                  <c:v>5.0599999999999996</c:v>
                </c:pt>
                <c:pt idx="290">
                  <c:v>6.08</c:v>
                </c:pt>
                <c:pt idx="291">
                  <c:v>6.1</c:v>
                </c:pt>
                <c:pt idx="292">
                  <c:v>6.31</c:v>
                </c:pt>
                <c:pt idx="293">
                  <c:v>7.86</c:v>
                </c:pt>
                <c:pt idx="294">
                  <c:v>9.44</c:v>
                </c:pt>
                <c:pt idx="295">
                  <c:v>3.03</c:v>
                </c:pt>
                <c:pt idx="296">
                  <c:v>8.14</c:v>
                </c:pt>
                <c:pt idx="297">
                  <c:v>3.01</c:v>
                </c:pt>
                <c:pt idx="298">
                  <c:v>3.43</c:v>
                </c:pt>
                <c:pt idx="299">
                  <c:v>3.63</c:v>
                </c:pt>
                <c:pt idx="300">
                  <c:v>4.28</c:v>
                </c:pt>
                <c:pt idx="301">
                  <c:v>3.87</c:v>
                </c:pt>
                <c:pt idx="302">
                  <c:v>3.95</c:v>
                </c:pt>
                <c:pt idx="303">
                  <c:v>4.46</c:v>
                </c:pt>
                <c:pt idx="304">
                  <c:v>10.59</c:v>
                </c:pt>
                <c:pt idx="305">
                  <c:v>4.07</c:v>
                </c:pt>
                <c:pt idx="306">
                  <c:v>5.65</c:v>
                </c:pt>
                <c:pt idx="307">
                  <c:v>5.09</c:v>
                </c:pt>
                <c:pt idx="308">
                  <c:v>5.47</c:v>
                </c:pt>
                <c:pt idx="309">
                  <c:v>6.06</c:v>
                </c:pt>
                <c:pt idx="310">
                  <c:v>6.22</c:v>
                </c:pt>
                <c:pt idx="311">
                  <c:v>7.51</c:v>
                </c:pt>
                <c:pt idx="312">
                  <c:v>6.53</c:v>
                </c:pt>
                <c:pt idx="313">
                  <c:v>6.4</c:v>
                </c:pt>
                <c:pt idx="314">
                  <c:v>6.25</c:v>
                </c:pt>
                <c:pt idx="315">
                  <c:v>8.4700000000000006</c:v>
                </c:pt>
                <c:pt idx="316">
                  <c:v>7.98</c:v>
                </c:pt>
                <c:pt idx="317">
                  <c:v>6.69</c:v>
                </c:pt>
                <c:pt idx="318">
                  <c:v>6.43</c:v>
                </c:pt>
                <c:pt idx="319">
                  <c:v>6.75</c:v>
                </c:pt>
                <c:pt idx="320">
                  <c:v>7.21</c:v>
                </c:pt>
                <c:pt idx="321">
                  <c:v>7.48</c:v>
                </c:pt>
                <c:pt idx="322">
                  <c:v>5.13</c:v>
                </c:pt>
                <c:pt idx="323">
                  <c:v>5.52</c:v>
                </c:pt>
                <c:pt idx="324">
                  <c:v>7.31</c:v>
                </c:pt>
                <c:pt idx="325">
                  <c:v>6.05</c:v>
                </c:pt>
                <c:pt idx="326">
                  <c:v>7.96</c:v>
                </c:pt>
                <c:pt idx="327">
                  <c:v>5.25</c:v>
                </c:pt>
                <c:pt idx="328">
                  <c:v>6.58</c:v>
                </c:pt>
                <c:pt idx="329">
                  <c:v>6.05</c:v>
                </c:pt>
                <c:pt idx="330">
                  <c:v>6.58</c:v>
                </c:pt>
                <c:pt idx="331">
                  <c:v>4.17</c:v>
                </c:pt>
                <c:pt idx="332">
                  <c:v>4.92</c:v>
                </c:pt>
                <c:pt idx="333">
                  <c:v>4.58</c:v>
                </c:pt>
                <c:pt idx="334">
                  <c:v>5.19</c:v>
                </c:pt>
                <c:pt idx="335">
                  <c:v>5.42</c:v>
                </c:pt>
                <c:pt idx="336">
                  <c:v>5.12</c:v>
                </c:pt>
                <c:pt idx="337">
                  <c:v>6.3</c:v>
                </c:pt>
                <c:pt idx="338">
                  <c:v>7.86</c:v>
                </c:pt>
                <c:pt idx="339">
                  <c:v>5.38</c:v>
                </c:pt>
                <c:pt idx="340">
                  <c:v>5.35</c:v>
                </c:pt>
                <c:pt idx="341">
                  <c:v>6.75</c:v>
                </c:pt>
                <c:pt idx="342">
                  <c:v>8.66</c:v>
                </c:pt>
                <c:pt idx="343">
                  <c:v>3</c:v>
                </c:pt>
                <c:pt idx="344">
                  <c:v>13.44</c:v>
                </c:pt>
                <c:pt idx="345">
                  <c:v>6.78</c:v>
                </c:pt>
                <c:pt idx="346">
                  <c:v>6.33</c:v>
                </c:pt>
                <c:pt idx="347">
                  <c:v>7.73</c:v>
                </c:pt>
                <c:pt idx="348">
                  <c:v>3.44</c:v>
                </c:pt>
                <c:pt idx="349">
                  <c:v>3.45</c:v>
                </c:pt>
                <c:pt idx="350">
                  <c:v>4.03</c:v>
                </c:pt>
                <c:pt idx="351">
                  <c:v>4.21</c:v>
                </c:pt>
                <c:pt idx="352">
                  <c:v>4.16</c:v>
                </c:pt>
                <c:pt idx="353">
                  <c:v>4.03</c:v>
                </c:pt>
                <c:pt idx="354">
                  <c:v>4.3899999999999997</c:v>
                </c:pt>
                <c:pt idx="355">
                  <c:v>3.93</c:v>
                </c:pt>
                <c:pt idx="356">
                  <c:v>4.84</c:v>
                </c:pt>
                <c:pt idx="357">
                  <c:v>7.82</c:v>
                </c:pt>
                <c:pt idx="358">
                  <c:v>1.87</c:v>
                </c:pt>
                <c:pt idx="359">
                  <c:v>2.94</c:v>
                </c:pt>
                <c:pt idx="360">
                  <c:v>4.3499999999999996</c:v>
                </c:pt>
                <c:pt idx="361">
                  <c:v>9.1199999999999992</c:v>
                </c:pt>
                <c:pt idx="362">
                  <c:v>4.8499999999999996</c:v>
                </c:pt>
                <c:pt idx="363">
                  <c:v>7.62</c:v>
                </c:pt>
                <c:pt idx="364">
                  <c:v>7.29</c:v>
                </c:pt>
                <c:pt idx="365">
                  <c:v>6.86</c:v>
                </c:pt>
                <c:pt idx="366">
                  <c:v>5.14</c:v>
                </c:pt>
                <c:pt idx="367">
                  <c:v>5.98</c:v>
                </c:pt>
                <c:pt idx="368">
                  <c:v>6.09</c:v>
                </c:pt>
                <c:pt idx="369">
                  <c:v>5.57</c:v>
                </c:pt>
                <c:pt idx="370">
                  <c:v>7.42</c:v>
                </c:pt>
                <c:pt idx="371">
                  <c:v>8.6199999999999992</c:v>
                </c:pt>
                <c:pt idx="372">
                  <c:v>7.53</c:v>
                </c:pt>
                <c:pt idx="373">
                  <c:v>6.14</c:v>
                </c:pt>
                <c:pt idx="374">
                  <c:v>2.56</c:v>
                </c:pt>
                <c:pt idx="375">
                  <c:v>3.23</c:v>
                </c:pt>
                <c:pt idx="376">
                  <c:v>3.72</c:v>
                </c:pt>
                <c:pt idx="377">
                  <c:v>5.1100000000000003</c:v>
                </c:pt>
                <c:pt idx="378">
                  <c:v>6.24</c:v>
                </c:pt>
                <c:pt idx="379">
                  <c:v>5.28</c:v>
                </c:pt>
                <c:pt idx="380">
                  <c:v>4.47</c:v>
                </c:pt>
                <c:pt idx="381">
                  <c:v>4.47</c:v>
                </c:pt>
                <c:pt idx="382">
                  <c:v>5.18</c:v>
                </c:pt>
                <c:pt idx="383">
                  <c:v>5.0599999999999996</c:v>
                </c:pt>
                <c:pt idx="384">
                  <c:v>4.91</c:v>
                </c:pt>
                <c:pt idx="385">
                  <c:v>5.08</c:v>
                </c:pt>
                <c:pt idx="386">
                  <c:v>7.43</c:v>
                </c:pt>
                <c:pt idx="387">
                  <c:v>7.29</c:v>
                </c:pt>
                <c:pt idx="388">
                  <c:v>4.9400000000000004</c:v>
                </c:pt>
                <c:pt idx="389">
                  <c:v>4.3</c:v>
                </c:pt>
                <c:pt idx="390">
                  <c:v>3.98</c:v>
                </c:pt>
                <c:pt idx="391">
                  <c:v>4.75</c:v>
                </c:pt>
                <c:pt idx="392">
                  <c:v>3.69</c:v>
                </c:pt>
                <c:pt idx="393">
                  <c:v>7.57</c:v>
                </c:pt>
                <c:pt idx="394">
                  <c:v>3.79</c:v>
                </c:pt>
                <c:pt idx="395">
                  <c:v>2.59</c:v>
                </c:pt>
                <c:pt idx="396">
                  <c:v>4.0199999999999996</c:v>
                </c:pt>
                <c:pt idx="397">
                  <c:v>3.1</c:v>
                </c:pt>
                <c:pt idx="398">
                  <c:v>5.76</c:v>
                </c:pt>
                <c:pt idx="399">
                  <c:v>9.7200000000000006</c:v>
                </c:pt>
                <c:pt idx="400">
                  <c:v>7.22</c:v>
                </c:pt>
                <c:pt idx="401">
                  <c:v>2.99</c:v>
                </c:pt>
                <c:pt idx="402">
                  <c:v>7.46</c:v>
                </c:pt>
                <c:pt idx="403">
                  <c:v>6.42</c:v>
                </c:pt>
                <c:pt idx="404">
                  <c:v>4.6100000000000003</c:v>
                </c:pt>
                <c:pt idx="405">
                  <c:v>5.24</c:v>
                </c:pt>
                <c:pt idx="406">
                  <c:v>4.87</c:v>
                </c:pt>
                <c:pt idx="407">
                  <c:v>6.3</c:v>
                </c:pt>
                <c:pt idx="408">
                  <c:v>3.41</c:v>
                </c:pt>
                <c:pt idx="409">
                  <c:v>3.75</c:v>
                </c:pt>
                <c:pt idx="410">
                  <c:v>4.22</c:v>
                </c:pt>
                <c:pt idx="411">
                  <c:v>4.79</c:v>
                </c:pt>
                <c:pt idx="412">
                  <c:v>4.45</c:v>
                </c:pt>
                <c:pt idx="413">
                  <c:v>4.29</c:v>
                </c:pt>
                <c:pt idx="414">
                  <c:v>4.8</c:v>
                </c:pt>
                <c:pt idx="415">
                  <c:v>4.9800000000000004</c:v>
                </c:pt>
                <c:pt idx="416">
                  <c:v>8.27</c:v>
                </c:pt>
                <c:pt idx="417">
                  <c:v>3.75</c:v>
                </c:pt>
                <c:pt idx="418">
                  <c:v>5.38</c:v>
                </c:pt>
                <c:pt idx="419">
                  <c:v>4.9000000000000004</c:v>
                </c:pt>
                <c:pt idx="420">
                  <c:v>5</c:v>
                </c:pt>
                <c:pt idx="421">
                  <c:v>6.39</c:v>
                </c:pt>
                <c:pt idx="422">
                  <c:v>4.51</c:v>
                </c:pt>
                <c:pt idx="423">
                  <c:v>2.38</c:v>
                </c:pt>
                <c:pt idx="424">
                  <c:v>3.31</c:v>
                </c:pt>
                <c:pt idx="425">
                  <c:v>3.71</c:v>
                </c:pt>
                <c:pt idx="426">
                  <c:v>4.55</c:v>
                </c:pt>
                <c:pt idx="427">
                  <c:v>5.18</c:v>
                </c:pt>
                <c:pt idx="428">
                  <c:v>6.88</c:v>
                </c:pt>
                <c:pt idx="429">
                  <c:v>7.43</c:v>
                </c:pt>
                <c:pt idx="430">
                  <c:v>9.9600000000000009</c:v>
                </c:pt>
                <c:pt idx="431">
                  <c:v>6.42</c:v>
                </c:pt>
                <c:pt idx="432">
                  <c:v>5.71</c:v>
                </c:pt>
                <c:pt idx="433">
                  <c:v>7.96</c:v>
                </c:pt>
                <c:pt idx="434">
                  <c:v>4.5599999999999996</c:v>
                </c:pt>
                <c:pt idx="435">
                  <c:v>2.77</c:v>
                </c:pt>
                <c:pt idx="436">
                  <c:v>4.25</c:v>
                </c:pt>
                <c:pt idx="437">
                  <c:v>3.24</c:v>
                </c:pt>
                <c:pt idx="438">
                  <c:v>4.91</c:v>
                </c:pt>
                <c:pt idx="439">
                  <c:v>4.33</c:v>
                </c:pt>
                <c:pt idx="440">
                  <c:v>5.41</c:v>
                </c:pt>
                <c:pt idx="441">
                  <c:v>6.18</c:v>
                </c:pt>
                <c:pt idx="442">
                  <c:v>5.25</c:v>
                </c:pt>
                <c:pt idx="443">
                  <c:v>3.81</c:v>
                </c:pt>
                <c:pt idx="444">
                  <c:v>5.0199999999999996</c:v>
                </c:pt>
                <c:pt idx="445">
                  <c:v>7.93</c:v>
                </c:pt>
                <c:pt idx="446">
                  <c:v>6.51</c:v>
                </c:pt>
                <c:pt idx="447">
                  <c:v>6.37</c:v>
                </c:pt>
                <c:pt idx="448">
                  <c:v>7.75</c:v>
                </c:pt>
                <c:pt idx="449">
                  <c:v>8.86</c:v>
                </c:pt>
                <c:pt idx="450">
                  <c:v>3.98</c:v>
                </c:pt>
                <c:pt idx="451">
                  <c:v>4.5999999999999996</c:v>
                </c:pt>
                <c:pt idx="452">
                  <c:v>5.16</c:v>
                </c:pt>
                <c:pt idx="453">
                  <c:v>7.14</c:v>
                </c:pt>
                <c:pt idx="454">
                  <c:v>5.22</c:v>
                </c:pt>
                <c:pt idx="455">
                  <c:v>7</c:v>
                </c:pt>
                <c:pt idx="456">
                  <c:v>4.01</c:v>
                </c:pt>
                <c:pt idx="457">
                  <c:v>4.62</c:v>
                </c:pt>
                <c:pt idx="458">
                  <c:v>5.9</c:v>
                </c:pt>
                <c:pt idx="459">
                  <c:v>5.61</c:v>
                </c:pt>
                <c:pt idx="460">
                  <c:v>6.07</c:v>
                </c:pt>
                <c:pt idx="461">
                  <c:v>4.3499999999999996</c:v>
                </c:pt>
                <c:pt idx="462">
                  <c:v>5.89</c:v>
                </c:pt>
                <c:pt idx="463">
                  <c:v>3.65</c:v>
                </c:pt>
                <c:pt idx="464">
                  <c:v>4.04</c:v>
                </c:pt>
                <c:pt idx="465">
                  <c:v>3.81</c:v>
                </c:pt>
                <c:pt idx="466">
                  <c:v>3.93</c:v>
                </c:pt>
                <c:pt idx="467">
                  <c:v>3.4</c:v>
                </c:pt>
                <c:pt idx="468">
                  <c:v>7.21</c:v>
                </c:pt>
                <c:pt idx="469">
                  <c:v>5.08</c:v>
                </c:pt>
                <c:pt idx="470">
                  <c:v>8.4700000000000006</c:v>
                </c:pt>
                <c:pt idx="471">
                  <c:v>7.3</c:v>
                </c:pt>
                <c:pt idx="472">
                  <c:v>6.28</c:v>
                </c:pt>
                <c:pt idx="473">
                  <c:v>5.9</c:v>
                </c:pt>
                <c:pt idx="474">
                  <c:v>7.1</c:v>
                </c:pt>
                <c:pt idx="475">
                  <c:v>3.97</c:v>
                </c:pt>
                <c:pt idx="476">
                  <c:v>4.92</c:v>
                </c:pt>
                <c:pt idx="477">
                  <c:v>5.38</c:v>
                </c:pt>
                <c:pt idx="478">
                  <c:v>4.3899999999999997</c:v>
                </c:pt>
                <c:pt idx="479">
                  <c:v>5.79</c:v>
                </c:pt>
                <c:pt idx="480">
                  <c:v>5.62</c:v>
                </c:pt>
                <c:pt idx="481">
                  <c:v>6.63</c:v>
                </c:pt>
                <c:pt idx="482">
                  <c:v>6.95</c:v>
                </c:pt>
                <c:pt idx="483">
                  <c:v>6.45</c:v>
                </c:pt>
                <c:pt idx="484">
                  <c:v>6.71</c:v>
                </c:pt>
                <c:pt idx="485">
                  <c:v>7.25</c:v>
                </c:pt>
                <c:pt idx="486">
                  <c:v>6.63</c:v>
                </c:pt>
                <c:pt idx="487">
                  <c:v>9.3000000000000007</c:v>
                </c:pt>
                <c:pt idx="488">
                  <c:v>7.28</c:v>
                </c:pt>
                <c:pt idx="489">
                  <c:v>6.57</c:v>
                </c:pt>
                <c:pt idx="490">
                  <c:v>8.34</c:v>
                </c:pt>
                <c:pt idx="491">
                  <c:v>6.3</c:v>
                </c:pt>
                <c:pt idx="492">
                  <c:v>7.6</c:v>
                </c:pt>
                <c:pt idx="493">
                  <c:v>7.28</c:v>
                </c:pt>
                <c:pt idx="494">
                  <c:v>6.18</c:v>
                </c:pt>
                <c:pt idx="495">
                  <c:v>3.22</c:v>
                </c:pt>
                <c:pt idx="496">
                  <c:v>7.25</c:v>
                </c:pt>
                <c:pt idx="497">
                  <c:v>6.11</c:v>
                </c:pt>
                <c:pt idx="498">
                  <c:v>7.06</c:v>
                </c:pt>
                <c:pt idx="499">
                  <c:v>7.78</c:v>
                </c:pt>
                <c:pt idx="500">
                  <c:v>7.54</c:v>
                </c:pt>
                <c:pt idx="501">
                  <c:v>5.08</c:v>
                </c:pt>
                <c:pt idx="502">
                  <c:v>3.47</c:v>
                </c:pt>
                <c:pt idx="503">
                  <c:v>3.01</c:v>
                </c:pt>
                <c:pt idx="504">
                  <c:v>10</c:v>
                </c:pt>
                <c:pt idx="505">
                  <c:v>2.09</c:v>
                </c:pt>
                <c:pt idx="506">
                  <c:v>6.74</c:v>
                </c:pt>
                <c:pt idx="507">
                  <c:v>8.41</c:v>
                </c:pt>
                <c:pt idx="508">
                  <c:v>6.61</c:v>
                </c:pt>
                <c:pt idx="509">
                  <c:v>7.58</c:v>
                </c:pt>
                <c:pt idx="510">
                  <c:v>8.5</c:v>
                </c:pt>
                <c:pt idx="511">
                  <c:v>6.58</c:v>
                </c:pt>
                <c:pt idx="512">
                  <c:v>7.6</c:v>
                </c:pt>
                <c:pt idx="513">
                  <c:v>6.39</c:v>
                </c:pt>
                <c:pt idx="514">
                  <c:v>5.71</c:v>
                </c:pt>
                <c:pt idx="515">
                  <c:v>3.41</c:v>
                </c:pt>
                <c:pt idx="516">
                  <c:v>5.98</c:v>
                </c:pt>
                <c:pt idx="517">
                  <c:v>4.21</c:v>
                </c:pt>
                <c:pt idx="518">
                  <c:v>6.75</c:v>
                </c:pt>
                <c:pt idx="519">
                  <c:v>7.09</c:v>
                </c:pt>
                <c:pt idx="520">
                  <c:v>5.71</c:v>
                </c:pt>
                <c:pt idx="521">
                  <c:v>6.04</c:v>
                </c:pt>
                <c:pt idx="522">
                  <c:v>6.43</c:v>
                </c:pt>
                <c:pt idx="523">
                  <c:v>6.85</c:v>
                </c:pt>
                <c:pt idx="524">
                  <c:v>2.84</c:v>
                </c:pt>
                <c:pt idx="525">
                  <c:v>5.15</c:v>
                </c:pt>
                <c:pt idx="526">
                  <c:v>2.95</c:v>
                </c:pt>
                <c:pt idx="527">
                  <c:v>3.57</c:v>
                </c:pt>
                <c:pt idx="528">
                  <c:v>3.99</c:v>
                </c:pt>
                <c:pt idx="529">
                  <c:v>3.99</c:v>
                </c:pt>
                <c:pt idx="530">
                  <c:v>5.0199999999999996</c:v>
                </c:pt>
                <c:pt idx="531">
                  <c:v>4.05</c:v>
                </c:pt>
                <c:pt idx="532">
                  <c:v>3.85</c:v>
                </c:pt>
                <c:pt idx="533">
                  <c:v>3.45</c:v>
                </c:pt>
                <c:pt idx="534">
                  <c:v>4.28</c:v>
                </c:pt>
                <c:pt idx="535">
                  <c:v>3.78</c:v>
                </c:pt>
                <c:pt idx="536">
                  <c:v>4.97</c:v>
                </c:pt>
                <c:pt idx="537">
                  <c:v>3.96</c:v>
                </c:pt>
                <c:pt idx="538">
                  <c:v>3.98</c:v>
                </c:pt>
                <c:pt idx="539">
                  <c:v>4.46</c:v>
                </c:pt>
                <c:pt idx="540">
                  <c:v>4.26</c:v>
                </c:pt>
                <c:pt idx="541">
                  <c:v>5.76</c:v>
                </c:pt>
                <c:pt idx="542">
                  <c:v>4.42</c:v>
                </c:pt>
                <c:pt idx="543">
                  <c:v>4.32</c:v>
                </c:pt>
                <c:pt idx="544">
                  <c:v>4.6500000000000004</c:v>
                </c:pt>
                <c:pt idx="545">
                  <c:v>4.4800000000000004</c:v>
                </c:pt>
                <c:pt idx="546">
                  <c:v>4.8499999999999996</c:v>
                </c:pt>
                <c:pt idx="547">
                  <c:v>4.8499999999999996</c:v>
                </c:pt>
                <c:pt idx="548">
                  <c:v>4.9800000000000004</c:v>
                </c:pt>
                <c:pt idx="549">
                  <c:v>5.16</c:v>
                </c:pt>
                <c:pt idx="550">
                  <c:v>5.31</c:v>
                </c:pt>
                <c:pt idx="551">
                  <c:v>4.1100000000000003</c:v>
                </c:pt>
                <c:pt idx="552">
                  <c:v>5.16</c:v>
                </c:pt>
                <c:pt idx="553">
                  <c:v>6.54</c:v>
                </c:pt>
                <c:pt idx="554">
                  <c:v>4.5599999999999996</c:v>
                </c:pt>
                <c:pt idx="555">
                  <c:v>5.12</c:v>
                </c:pt>
                <c:pt idx="556">
                  <c:v>5.67</c:v>
                </c:pt>
                <c:pt idx="557">
                  <c:v>6</c:v>
                </c:pt>
                <c:pt idx="558">
                  <c:v>6.28</c:v>
                </c:pt>
                <c:pt idx="559">
                  <c:v>7.04</c:v>
                </c:pt>
                <c:pt idx="560">
                  <c:v>2.0299999999999998</c:v>
                </c:pt>
                <c:pt idx="561">
                  <c:v>3.97</c:v>
                </c:pt>
                <c:pt idx="562">
                  <c:v>3.92</c:v>
                </c:pt>
                <c:pt idx="563">
                  <c:v>8.7799999999999994</c:v>
                </c:pt>
                <c:pt idx="564">
                  <c:v>5.26</c:v>
                </c:pt>
                <c:pt idx="565">
                  <c:v>6.5</c:v>
                </c:pt>
                <c:pt idx="566">
                  <c:v>6.2</c:v>
                </c:pt>
                <c:pt idx="567">
                  <c:v>6.05</c:v>
                </c:pt>
                <c:pt idx="568">
                  <c:v>9.57</c:v>
                </c:pt>
                <c:pt idx="569">
                  <c:v>7.68</c:v>
                </c:pt>
                <c:pt idx="570">
                  <c:v>5.67</c:v>
                </c:pt>
                <c:pt idx="571">
                  <c:v>6.83</c:v>
                </c:pt>
                <c:pt idx="572">
                  <c:v>6.54</c:v>
                </c:pt>
                <c:pt idx="573">
                  <c:v>6.65</c:v>
                </c:pt>
                <c:pt idx="574">
                  <c:v>5.33</c:v>
                </c:pt>
                <c:pt idx="575">
                  <c:v>4.18</c:v>
                </c:pt>
                <c:pt idx="576">
                  <c:v>4.5199999999999996</c:v>
                </c:pt>
                <c:pt idx="577">
                  <c:v>4.9800000000000004</c:v>
                </c:pt>
                <c:pt idx="578">
                  <c:v>5.57</c:v>
                </c:pt>
                <c:pt idx="579">
                  <c:v>5.24</c:v>
                </c:pt>
                <c:pt idx="580">
                  <c:v>5.69</c:v>
                </c:pt>
                <c:pt idx="581">
                  <c:v>5.31</c:v>
                </c:pt>
                <c:pt idx="582">
                  <c:v>5.85</c:v>
                </c:pt>
                <c:pt idx="583">
                  <c:v>5.25</c:v>
                </c:pt>
                <c:pt idx="584">
                  <c:v>5.4</c:v>
                </c:pt>
                <c:pt idx="585">
                  <c:v>6.27</c:v>
                </c:pt>
                <c:pt idx="586">
                  <c:v>6.22</c:v>
                </c:pt>
                <c:pt idx="587">
                  <c:v>4.1500000000000004</c:v>
                </c:pt>
                <c:pt idx="588">
                  <c:v>5.26</c:v>
                </c:pt>
                <c:pt idx="589">
                  <c:v>5.73</c:v>
                </c:pt>
                <c:pt idx="590">
                  <c:v>5.49</c:v>
                </c:pt>
                <c:pt idx="591">
                  <c:v>8.1</c:v>
                </c:pt>
                <c:pt idx="592">
                  <c:v>6.69</c:v>
                </c:pt>
                <c:pt idx="593">
                  <c:v>4.91</c:v>
                </c:pt>
                <c:pt idx="594">
                  <c:v>4.25</c:v>
                </c:pt>
                <c:pt idx="595">
                  <c:v>3.25</c:v>
                </c:pt>
                <c:pt idx="596">
                  <c:v>4.62</c:v>
                </c:pt>
                <c:pt idx="597">
                  <c:v>3.93</c:v>
                </c:pt>
                <c:pt idx="598">
                  <c:v>3.28</c:v>
                </c:pt>
                <c:pt idx="599">
                  <c:v>3.79</c:v>
                </c:pt>
                <c:pt idx="600">
                  <c:v>4.62</c:v>
                </c:pt>
                <c:pt idx="601">
                  <c:v>2.65</c:v>
                </c:pt>
                <c:pt idx="602">
                  <c:v>3.05</c:v>
                </c:pt>
                <c:pt idx="603">
                  <c:v>4.1100000000000003</c:v>
                </c:pt>
                <c:pt idx="604">
                  <c:v>3.85</c:v>
                </c:pt>
                <c:pt idx="605">
                  <c:v>5.22</c:v>
                </c:pt>
                <c:pt idx="606">
                  <c:v>5.52</c:v>
                </c:pt>
                <c:pt idx="607">
                  <c:v>5.24</c:v>
                </c:pt>
                <c:pt idx="608">
                  <c:v>4.62</c:v>
                </c:pt>
                <c:pt idx="609">
                  <c:v>4.53</c:v>
                </c:pt>
                <c:pt idx="610">
                  <c:v>2.97</c:v>
                </c:pt>
                <c:pt idx="611">
                  <c:v>2.5299999999999998</c:v>
                </c:pt>
                <c:pt idx="612">
                  <c:v>3.05</c:v>
                </c:pt>
                <c:pt idx="613">
                  <c:v>6.64</c:v>
                </c:pt>
                <c:pt idx="614">
                  <c:v>4.8499999999999996</c:v>
                </c:pt>
                <c:pt idx="615">
                  <c:v>4.49</c:v>
                </c:pt>
                <c:pt idx="616">
                  <c:v>3.57</c:v>
                </c:pt>
                <c:pt idx="617">
                  <c:v>4.24</c:v>
                </c:pt>
                <c:pt idx="618">
                  <c:v>4.4800000000000004</c:v>
                </c:pt>
                <c:pt idx="619">
                  <c:v>4.72</c:v>
                </c:pt>
                <c:pt idx="620">
                  <c:v>3.85</c:v>
                </c:pt>
                <c:pt idx="621">
                  <c:v>5.05</c:v>
                </c:pt>
                <c:pt idx="622">
                  <c:v>4.41</c:v>
                </c:pt>
                <c:pt idx="623">
                  <c:v>5.26</c:v>
                </c:pt>
                <c:pt idx="624">
                  <c:v>3.5</c:v>
                </c:pt>
                <c:pt idx="625">
                  <c:v>4.9000000000000004</c:v>
                </c:pt>
                <c:pt idx="626">
                  <c:v>3.81</c:v>
                </c:pt>
                <c:pt idx="627">
                  <c:v>4.79</c:v>
                </c:pt>
                <c:pt idx="628">
                  <c:v>4.93</c:v>
                </c:pt>
                <c:pt idx="629">
                  <c:v>4.4800000000000004</c:v>
                </c:pt>
                <c:pt idx="630">
                  <c:v>4.24</c:v>
                </c:pt>
                <c:pt idx="631">
                  <c:v>4.63</c:v>
                </c:pt>
                <c:pt idx="632">
                  <c:v>3.85</c:v>
                </c:pt>
                <c:pt idx="633">
                  <c:v>5.26</c:v>
                </c:pt>
                <c:pt idx="634">
                  <c:v>4.2699999999999996</c:v>
                </c:pt>
                <c:pt idx="635">
                  <c:v>5.67</c:v>
                </c:pt>
                <c:pt idx="636">
                  <c:v>4.9400000000000004</c:v>
                </c:pt>
                <c:pt idx="637">
                  <c:v>6.26</c:v>
                </c:pt>
                <c:pt idx="638">
                  <c:v>4.3</c:v>
                </c:pt>
                <c:pt idx="639">
                  <c:v>4.75</c:v>
                </c:pt>
                <c:pt idx="640">
                  <c:v>3.48</c:v>
                </c:pt>
                <c:pt idx="641">
                  <c:v>7.36</c:v>
                </c:pt>
                <c:pt idx="642">
                  <c:v>6.92</c:v>
                </c:pt>
                <c:pt idx="643">
                  <c:v>7.58</c:v>
                </c:pt>
                <c:pt idx="644">
                  <c:v>7.53</c:v>
                </c:pt>
                <c:pt idx="645">
                  <c:v>8.4</c:v>
                </c:pt>
                <c:pt idx="646">
                  <c:v>4.9800000000000004</c:v>
                </c:pt>
                <c:pt idx="647">
                  <c:v>4.33</c:v>
                </c:pt>
                <c:pt idx="648">
                  <c:v>2.92</c:v>
                </c:pt>
                <c:pt idx="649">
                  <c:v>5.04</c:v>
                </c:pt>
                <c:pt idx="650">
                  <c:v>4.0999999999999996</c:v>
                </c:pt>
                <c:pt idx="651">
                  <c:v>4.05</c:v>
                </c:pt>
                <c:pt idx="652">
                  <c:v>7.01</c:v>
                </c:pt>
                <c:pt idx="653">
                  <c:v>4.34</c:v>
                </c:pt>
                <c:pt idx="654">
                  <c:v>5.73</c:v>
                </c:pt>
                <c:pt idx="655">
                  <c:v>5.61</c:v>
                </c:pt>
                <c:pt idx="656">
                  <c:v>6.76</c:v>
                </c:pt>
                <c:pt idx="657">
                  <c:v>5.59</c:v>
                </c:pt>
                <c:pt idx="658">
                  <c:v>3.76</c:v>
                </c:pt>
                <c:pt idx="659">
                  <c:v>4.6500000000000004</c:v>
                </c:pt>
                <c:pt idx="660">
                  <c:v>5</c:v>
                </c:pt>
                <c:pt idx="661">
                  <c:v>4.8499999999999996</c:v>
                </c:pt>
                <c:pt idx="662">
                  <c:v>8.83</c:v>
                </c:pt>
                <c:pt idx="663">
                  <c:v>6.61</c:v>
                </c:pt>
                <c:pt idx="664">
                  <c:v>6.74</c:v>
                </c:pt>
                <c:pt idx="665">
                  <c:v>6.99</c:v>
                </c:pt>
                <c:pt idx="666">
                  <c:v>6.57</c:v>
                </c:pt>
                <c:pt idx="667">
                  <c:v>8.32</c:v>
                </c:pt>
                <c:pt idx="668">
                  <c:v>9.2899999999999991</c:v>
                </c:pt>
                <c:pt idx="669">
                  <c:v>7.89</c:v>
                </c:pt>
                <c:pt idx="670">
                  <c:v>1.2</c:v>
                </c:pt>
                <c:pt idx="671">
                  <c:v>4.6399999999999997</c:v>
                </c:pt>
                <c:pt idx="672">
                  <c:v>3.22</c:v>
                </c:pt>
                <c:pt idx="673">
                  <c:v>3.84</c:v>
                </c:pt>
                <c:pt idx="674">
                  <c:v>6.72</c:v>
                </c:pt>
                <c:pt idx="675">
                  <c:v>6.42</c:v>
                </c:pt>
                <c:pt idx="676">
                  <c:v>8.3800000000000008</c:v>
                </c:pt>
                <c:pt idx="677">
                  <c:v>5.05</c:v>
                </c:pt>
                <c:pt idx="678">
                  <c:v>5.45</c:v>
                </c:pt>
                <c:pt idx="679">
                  <c:v>5.45</c:v>
                </c:pt>
                <c:pt idx="680">
                  <c:v>5.57</c:v>
                </c:pt>
                <c:pt idx="681">
                  <c:v>6.11</c:v>
                </c:pt>
                <c:pt idx="682">
                  <c:v>6.64</c:v>
                </c:pt>
                <c:pt idx="683">
                  <c:v>9.41</c:v>
                </c:pt>
                <c:pt idx="684">
                  <c:v>6.02</c:v>
                </c:pt>
                <c:pt idx="685">
                  <c:v>6.58</c:v>
                </c:pt>
                <c:pt idx="686">
                  <c:v>3.38</c:v>
                </c:pt>
                <c:pt idx="687">
                  <c:v>4.8600000000000003</c:v>
                </c:pt>
                <c:pt idx="688">
                  <c:v>6.19</c:v>
                </c:pt>
                <c:pt idx="689">
                  <c:v>6.96</c:v>
                </c:pt>
                <c:pt idx="690">
                  <c:v>7.77</c:v>
                </c:pt>
                <c:pt idx="691">
                  <c:v>6.73</c:v>
                </c:pt>
                <c:pt idx="692">
                  <c:v>7.89</c:v>
                </c:pt>
                <c:pt idx="693">
                  <c:v>7.57</c:v>
                </c:pt>
                <c:pt idx="694">
                  <c:v>3.35</c:v>
                </c:pt>
                <c:pt idx="695">
                  <c:v>1.98</c:v>
                </c:pt>
                <c:pt idx="696">
                  <c:v>2.84</c:v>
                </c:pt>
                <c:pt idx="697">
                  <c:v>2.81</c:v>
                </c:pt>
                <c:pt idx="698">
                  <c:v>4.13</c:v>
                </c:pt>
                <c:pt idx="699">
                  <c:v>3.41</c:v>
                </c:pt>
                <c:pt idx="700">
                  <c:v>8.59</c:v>
                </c:pt>
                <c:pt idx="701">
                  <c:v>3.21</c:v>
                </c:pt>
                <c:pt idx="702">
                  <c:v>4.2699999999999996</c:v>
                </c:pt>
                <c:pt idx="703">
                  <c:v>5.47</c:v>
                </c:pt>
                <c:pt idx="704">
                  <c:v>7.1</c:v>
                </c:pt>
                <c:pt idx="705">
                  <c:v>6.08</c:v>
                </c:pt>
                <c:pt idx="706">
                  <c:v>10.39</c:v>
                </c:pt>
                <c:pt idx="707">
                  <c:v>3.31</c:v>
                </c:pt>
                <c:pt idx="708">
                  <c:v>4.79</c:v>
                </c:pt>
                <c:pt idx="709">
                  <c:v>7.94</c:v>
                </c:pt>
                <c:pt idx="710">
                  <c:v>9.52</c:v>
                </c:pt>
                <c:pt idx="711">
                  <c:v>6.67</c:v>
                </c:pt>
                <c:pt idx="712">
                  <c:v>4.1399999999999997</c:v>
                </c:pt>
                <c:pt idx="713">
                  <c:v>4.1500000000000004</c:v>
                </c:pt>
                <c:pt idx="714">
                  <c:v>4.46</c:v>
                </c:pt>
                <c:pt idx="715">
                  <c:v>4.8099999999999996</c:v>
                </c:pt>
                <c:pt idx="716">
                  <c:v>5.0999999999999996</c:v>
                </c:pt>
                <c:pt idx="717">
                  <c:v>5.45</c:v>
                </c:pt>
                <c:pt idx="718">
                  <c:v>4.96</c:v>
                </c:pt>
                <c:pt idx="719">
                  <c:v>5.08</c:v>
                </c:pt>
                <c:pt idx="720">
                  <c:v>5.38</c:v>
                </c:pt>
                <c:pt idx="721">
                  <c:v>4.88</c:v>
                </c:pt>
                <c:pt idx="722">
                  <c:v>5.87</c:v>
                </c:pt>
                <c:pt idx="723">
                  <c:v>2.75</c:v>
                </c:pt>
                <c:pt idx="724">
                  <c:v>0.61</c:v>
                </c:pt>
                <c:pt idx="725">
                  <c:v>4.1100000000000003</c:v>
                </c:pt>
                <c:pt idx="726">
                  <c:v>4.76</c:v>
                </c:pt>
                <c:pt idx="727">
                  <c:v>4.63</c:v>
                </c:pt>
                <c:pt idx="728">
                  <c:v>4.17</c:v>
                </c:pt>
                <c:pt idx="729">
                  <c:v>4.57</c:v>
                </c:pt>
                <c:pt idx="730">
                  <c:v>5.27</c:v>
                </c:pt>
                <c:pt idx="731">
                  <c:v>4.97</c:v>
                </c:pt>
                <c:pt idx="732">
                  <c:v>6.7</c:v>
                </c:pt>
                <c:pt idx="733">
                  <c:v>4.05</c:v>
                </c:pt>
                <c:pt idx="734">
                  <c:v>4.05</c:v>
                </c:pt>
                <c:pt idx="735">
                  <c:v>4.5199999999999996</c:v>
                </c:pt>
                <c:pt idx="736">
                  <c:v>5.16</c:v>
                </c:pt>
                <c:pt idx="737">
                  <c:v>3.63</c:v>
                </c:pt>
                <c:pt idx="738">
                  <c:v>4.79</c:v>
                </c:pt>
                <c:pt idx="739">
                  <c:v>4.13</c:v>
                </c:pt>
                <c:pt idx="740">
                  <c:v>6.05</c:v>
                </c:pt>
                <c:pt idx="741">
                  <c:v>5.5</c:v>
                </c:pt>
                <c:pt idx="742">
                  <c:v>5.73</c:v>
                </c:pt>
                <c:pt idx="743">
                  <c:v>5.04</c:v>
                </c:pt>
                <c:pt idx="744">
                  <c:v>5.25</c:v>
                </c:pt>
                <c:pt idx="745">
                  <c:v>5.43</c:v>
                </c:pt>
                <c:pt idx="746">
                  <c:v>5.17</c:v>
                </c:pt>
                <c:pt idx="747">
                  <c:v>4.82</c:v>
                </c:pt>
                <c:pt idx="748">
                  <c:v>4.8099999999999996</c:v>
                </c:pt>
                <c:pt idx="749">
                  <c:v>6.8</c:v>
                </c:pt>
                <c:pt idx="750">
                  <c:v>7.33</c:v>
                </c:pt>
                <c:pt idx="751">
                  <c:v>5.77</c:v>
                </c:pt>
                <c:pt idx="752">
                  <c:v>5.78</c:v>
                </c:pt>
                <c:pt idx="753">
                  <c:v>5.43</c:v>
                </c:pt>
                <c:pt idx="754">
                  <c:v>5.83</c:v>
                </c:pt>
                <c:pt idx="755">
                  <c:v>5.43</c:v>
                </c:pt>
                <c:pt idx="756">
                  <c:v>6.16</c:v>
                </c:pt>
                <c:pt idx="757">
                  <c:v>5.5</c:v>
                </c:pt>
                <c:pt idx="758">
                  <c:v>5.5</c:v>
                </c:pt>
                <c:pt idx="759">
                  <c:v>5.44</c:v>
                </c:pt>
                <c:pt idx="760">
                  <c:v>5.67</c:v>
                </c:pt>
                <c:pt idx="761">
                  <c:v>5.67</c:v>
                </c:pt>
                <c:pt idx="762">
                  <c:v>6.85</c:v>
                </c:pt>
                <c:pt idx="763">
                  <c:v>2.42</c:v>
                </c:pt>
                <c:pt idx="764">
                  <c:v>2.5</c:v>
                </c:pt>
                <c:pt idx="765">
                  <c:v>2.99</c:v>
                </c:pt>
                <c:pt idx="766">
                  <c:v>1.51</c:v>
                </c:pt>
                <c:pt idx="767">
                  <c:v>3.41</c:v>
                </c:pt>
                <c:pt idx="768">
                  <c:v>4.1500000000000004</c:v>
                </c:pt>
                <c:pt idx="769">
                  <c:v>5.3</c:v>
                </c:pt>
                <c:pt idx="770">
                  <c:v>5.03</c:v>
                </c:pt>
                <c:pt idx="771">
                  <c:v>5.43</c:v>
                </c:pt>
                <c:pt idx="772">
                  <c:v>5.29</c:v>
                </c:pt>
                <c:pt idx="773">
                  <c:v>5.86</c:v>
                </c:pt>
                <c:pt idx="774">
                  <c:v>6.86</c:v>
                </c:pt>
                <c:pt idx="775">
                  <c:v>7.38</c:v>
                </c:pt>
                <c:pt idx="776">
                  <c:v>5.48</c:v>
                </c:pt>
                <c:pt idx="777">
                  <c:v>7.29</c:v>
                </c:pt>
                <c:pt idx="778">
                  <c:v>6.08</c:v>
                </c:pt>
                <c:pt idx="779">
                  <c:v>8.48</c:v>
                </c:pt>
                <c:pt idx="780">
                  <c:v>6.25</c:v>
                </c:pt>
                <c:pt idx="781">
                  <c:v>7.06</c:v>
                </c:pt>
                <c:pt idx="782">
                  <c:v>7.18</c:v>
                </c:pt>
                <c:pt idx="783">
                  <c:v>8.2899999999999991</c:v>
                </c:pt>
                <c:pt idx="784">
                  <c:v>8.0299999999999994</c:v>
                </c:pt>
                <c:pt idx="785">
                  <c:v>8.35</c:v>
                </c:pt>
                <c:pt idx="786">
                  <c:v>4.17</c:v>
                </c:pt>
                <c:pt idx="787">
                  <c:v>4.01</c:v>
                </c:pt>
                <c:pt idx="788">
                  <c:v>4.1900000000000004</c:v>
                </c:pt>
                <c:pt idx="789">
                  <c:v>3.82</c:v>
                </c:pt>
                <c:pt idx="790">
                  <c:v>4.3</c:v>
                </c:pt>
                <c:pt idx="791">
                  <c:v>4.5999999999999996</c:v>
                </c:pt>
                <c:pt idx="792">
                  <c:v>4.03</c:v>
                </c:pt>
                <c:pt idx="793">
                  <c:v>6.58</c:v>
                </c:pt>
                <c:pt idx="794">
                  <c:v>6.3</c:v>
                </c:pt>
                <c:pt idx="795">
                  <c:v>7.43</c:v>
                </c:pt>
                <c:pt idx="796">
                  <c:v>8.09</c:v>
                </c:pt>
                <c:pt idx="797">
                  <c:v>8.44</c:v>
                </c:pt>
                <c:pt idx="798">
                  <c:v>5.98</c:v>
                </c:pt>
                <c:pt idx="799">
                  <c:v>2.58</c:v>
                </c:pt>
                <c:pt idx="800">
                  <c:v>4.4400000000000004</c:v>
                </c:pt>
                <c:pt idx="801">
                  <c:v>5.0599999999999996</c:v>
                </c:pt>
                <c:pt idx="802">
                  <c:v>4.1100000000000003</c:v>
                </c:pt>
                <c:pt idx="803">
                  <c:v>4.49</c:v>
                </c:pt>
                <c:pt idx="804">
                  <c:v>4.62</c:v>
                </c:pt>
                <c:pt idx="805">
                  <c:v>6.28</c:v>
                </c:pt>
                <c:pt idx="806">
                  <c:v>5.33</c:v>
                </c:pt>
                <c:pt idx="807">
                  <c:v>5.38</c:v>
                </c:pt>
                <c:pt idx="808">
                  <c:v>5.85</c:v>
                </c:pt>
                <c:pt idx="809">
                  <c:v>5.85</c:v>
                </c:pt>
                <c:pt idx="810">
                  <c:v>7.02</c:v>
                </c:pt>
                <c:pt idx="811">
                  <c:v>6.44</c:v>
                </c:pt>
                <c:pt idx="812">
                  <c:v>4.29</c:v>
                </c:pt>
                <c:pt idx="813">
                  <c:v>5.45</c:v>
                </c:pt>
                <c:pt idx="814">
                  <c:v>5.0999999999999996</c:v>
                </c:pt>
                <c:pt idx="815">
                  <c:v>5.48</c:v>
                </c:pt>
                <c:pt idx="816">
                  <c:v>6.43</c:v>
                </c:pt>
                <c:pt idx="817">
                  <c:v>6.81</c:v>
                </c:pt>
                <c:pt idx="818">
                  <c:v>6.9</c:v>
                </c:pt>
                <c:pt idx="819">
                  <c:v>6.6</c:v>
                </c:pt>
                <c:pt idx="820">
                  <c:v>3.89</c:v>
                </c:pt>
                <c:pt idx="821">
                  <c:v>3.47</c:v>
                </c:pt>
                <c:pt idx="822">
                  <c:v>3.9</c:v>
                </c:pt>
                <c:pt idx="823">
                  <c:v>3.69</c:v>
                </c:pt>
                <c:pt idx="824">
                  <c:v>4.01</c:v>
                </c:pt>
                <c:pt idx="825">
                  <c:v>4.91</c:v>
                </c:pt>
                <c:pt idx="826">
                  <c:v>4.4000000000000004</c:v>
                </c:pt>
                <c:pt idx="827">
                  <c:v>4.9400000000000004</c:v>
                </c:pt>
                <c:pt idx="828">
                  <c:v>4.71</c:v>
                </c:pt>
                <c:pt idx="829">
                  <c:v>7.46</c:v>
                </c:pt>
                <c:pt idx="830">
                  <c:v>5.42</c:v>
                </c:pt>
                <c:pt idx="831">
                  <c:v>3.83</c:v>
                </c:pt>
                <c:pt idx="832">
                  <c:v>4.24</c:v>
                </c:pt>
                <c:pt idx="833">
                  <c:v>3.78</c:v>
                </c:pt>
                <c:pt idx="834">
                  <c:v>5.0199999999999996</c:v>
                </c:pt>
                <c:pt idx="835">
                  <c:v>4.07</c:v>
                </c:pt>
                <c:pt idx="836">
                  <c:v>4.05</c:v>
                </c:pt>
                <c:pt idx="837">
                  <c:v>4.66</c:v>
                </c:pt>
                <c:pt idx="838">
                  <c:v>4.5599999999999996</c:v>
                </c:pt>
                <c:pt idx="839">
                  <c:v>5.26</c:v>
                </c:pt>
                <c:pt idx="840">
                  <c:v>4.96</c:v>
                </c:pt>
                <c:pt idx="841">
                  <c:v>4.55</c:v>
                </c:pt>
                <c:pt idx="842">
                  <c:v>6.28</c:v>
                </c:pt>
                <c:pt idx="843">
                  <c:v>6.25</c:v>
                </c:pt>
                <c:pt idx="844">
                  <c:v>7.07</c:v>
                </c:pt>
                <c:pt idx="845">
                  <c:v>2.65</c:v>
                </c:pt>
                <c:pt idx="846">
                  <c:v>2.42</c:v>
                </c:pt>
                <c:pt idx="847">
                  <c:v>4.2</c:v>
                </c:pt>
                <c:pt idx="848">
                  <c:v>4.62</c:v>
                </c:pt>
                <c:pt idx="849">
                  <c:v>2.59</c:v>
                </c:pt>
                <c:pt idx="850">
                  <c:v>3.46</c:v>
                </c:pt>
                <c:pt idx="851">
                  <c:v>6.62</c:v>
                </c:pt>
                <c:pt idx="852">
                  <c:v>6.47</c:v>
                </c:pt>
                <c:pt idx="853">
                  <c:v>6.04</c:v>
                </c:pt>
                <c:pt idx="854">
                  <c:v>6.92</c:v>
                </c:pt>
                <c:pt idx="855">
                  <c:v>6.28</c:v>
                </c:pt>
                <c:pt idx="856">
                  <c:v>7.24</c:v>
                </c:pt>
                <c:pt idx="857">
                  <c:v>8.51</c:v>
                </c:pt>
                <c:pt idx="858">
                  <c:v>7.5</c:v>
                </c:pt>
                <c:pt idx="859">
                  <c:v>6.19</c:v>
                </c:pt>
                <c:pt idx="860">
                  <c:v>6.66</c:v>
                </c:pt>
                <c:pt idx="861">
                  <c:v>5.83</c:v>
                </c:pt>
                <c:pt idx="862">
                  <c:v>6.67</c:v>
                </c:pt>
                <c:pt idx="863">
                  <c:v>5.91</c:v>
                </c:pt>
                <c:pt idx="864">
                  <c:v>5.91</c:v>
                </c:pt>
                <c:pt idx="865">
                  <c:v>7.58</c:v>
                </c:pt>
                <c:pt idx="866">
                  <c:v>7.58</c:v>
                </c:pt>
                <c:pt idx="867">
                  <c:v>6.96</c:v>
                </c:pt>
                <c:pt idx="868">
                  <c:v>7.94</c:v>
                </c:pt>
                <c:pt idx="869">
                  <c:v>8.07</c:v>
                </c:pt>
                <c:pt idx="870">
                  <c:v>8.2100000000000009</c:v>
                </c:pt>
                <c:pt idx="871">
                  <c:v>8.33</c:v>
                </c:pt>
                <c:pt idx="872">
                  <c:v>8.6999999999999993</c:v>
                </c:pt>
                <c:pt idx="873">
                  <c:v>6.77</c:v>
                </c:pt>
                <c:pt idx="874">
                  <c:v>6.13</c:v>
                </c:pt>
                <c:pt idx="875">
                  <c:v>6.49</c:v>
                </c:pt>
                <c:pt idx="876">
                  <c:v>7</c:v>
                </c:pt>
                <c:pt idx="877">
                  <c:v>7.72</c:v>
                </c:pt>
                <c:pt idx="878">
                  <c:v>6.61</c:v>
                </c:pt>
                <c:pt idx="879">
                  <c:v>7.01</c:v>
                </c:pt>
                <c:pt idx="880">
                  <c:v>8.32</c:v>
                </c:pt>
                <c:pt idx="881">
                  <c:v>7.78</c:v>
                </c:pt>
                <c:pt idx="882">
                  <c:v>7.23</c:v>
                </c:pt>
                <c:pt idx="883">
                  <c:v>4.8499999999999996</c:v>
                </c:pt>
                <c:pt idx="884">
                  <c:v>5.16</c:v>
                </c:pt>
                <c:pt idx="885">
                  <c:v>5.76</c:v>
                </c:pt>
                <c:pt idx="886">
                  <c:v>5.43</c:v>
                </c:pt>
                <c:pt idx="887">
                  <c:v>5.14</c:v>
                </c:pt>
                <c:pt idx="888">
                  <c:v>4.41</c:v>
                </c:pt>
                <c:pt idx="889">
                  <c:v>4.62</c:v>
                </c:pt>
                <c:pt idx="890">
                  <c:v>5.15</c:v>
                </c:pt>
                <c:pt idx="891">
                  <c:v>5.83</c:v>
                </c:pt>
                <c:pt idx="892">
                  <c:v>4.3499999999999996</c:v>
                </c:pt>
                <c:pt idx="893">
                  <c:v>6.39</c:v>
                </c:pt>
                <c:pt idx="894">
                  <c:v>6.19</c:v>
                </c:pt>
                <c:pt idx="895">
                  <c:v>5.83</c:v>
                </c:pt>
                <c:pt idx="896">
                  <c:v>5</c:v>
                </c:pt>
                <c:pt idx="897">
                  <c:v>6.42</c:v>
                </c:pt>
                <c:pt idx="898">
                  <c:v>5.61</c:v>
                </c:pt>
                <c:pt idx="899">
                  <c:v>6.88</c:v>
                </c:pt>
                <c:pt idx="900">
                  <c:v>4.7300000000000004</c:v>
                </c:pt>
                <c:pt idx="901">
                  <c:v>6.95</c:v>
                </c:pt>
                <c:pt idx="902">
                  <c:v>7.92</c:v>
                </c:pt>
                <c:pt idx="903">
                  <c:v>6.49</c:v>
                </c:pt>
                <c:pt idx="904">
                  <c:v>7.25</c:v>
                </c:pt>
                <c:pt idx="905">
                  <c:v>3.41</c:v>
                </c:pt>
                <c:pt idx="906">
                  <c:v>3.66</c:v>
                </c:pt>
                <c:pt idx="907">
                  <c:v>6.1</c:v>
                </c:pt>
                <c:pt idx="908">
                  <c:v>2.5099999999999998</c:v>
                </c:pt>
                <c:pt idx="909">
                  <c:v>3.84</c:v>
                </c:pt>
                <c:pt idx="910">
                  <c:v>4.8099999999999996</c:v>
                </c:pt>
                <c:pt idx="911">
                  <c:v>5.74</c:v>
                </c:pt>
                <c:pt idx="912">
                  <c:v>8.51</c:v>
                </c:pt>
                <c:pt idx="913">
                  <c:v>6.5</c:v>
                </c:pt>
                <c:pt idx="914">
                  <c:v>8.39</c:v>
                </c:pt>
                <c:pt idx="915">
                  <c:v>9.02</c:v>
                </c:pt>
                <c:pt idx="916">
                  <c:v>8.92</c:v>
                </c:pt>
                <c:pt idx="917">
                  <c:v>3.21</c:v>
                </c:pt>
                <c:pt idx="918">
                  <c:v>8.3800000000000008</c:v>
                </c:pt>
                <c:pt idx="919">
                  <c:v>6.77</c:v>
                </c:pt>
                <c:pt idx="920">
                  <c:v>6.77</c:v>
                </c:pt>
                <c:pt idx="921">
                  <c:v>4.5599999999999996</c:v>
                </c:pt>
                <c:pt idx="922">
                  <c:v>6.19</c:v>
                </c:pt>
                <c:pt idx="923">
                  <c:v>6.04</c:v>
                </c:pt>
                <c:pt idx="924">
                  <c:v>4.0999999999999996</c:v>
                </c:pt>
                <c:pt idx="925">
                  <c:v>6.19</c:v>
                </c:pt>
                <c:pt idx="926">
                  <c:v>6.82</c:v>
                </c:pt>
                <c:pt idx="927">
                  <c:v>6.74</c:v>
                </c:pt>
                <c:pt idx="928">
                  <c:v>6.94</c:v>
                </c:pt>
                <c:pt idx="929">
                  <c:v>6.8</c:v>
                </c:pt>
                <c:pt idx="930">
                  <c:v>7.07</c:v>
                </c:pt>
                <c:pt idx="931">
                  <c:v>6.86</c:v>
                </c:pt>
                <c:pt idx="932">
                  <c:v>5.89</c:v>
                </c:pt>
                <c:pt idx="933">
                  <c:v>5.31</c:v>
                </c:pt>
                <c:pt idx="934">
                  <c:v>4.97</c:v>
                </c:pt>
                <c:pt idx="935">
                  <c:v>6.95</c:v>
                </c:pt>
                <c:pt idx="936">
                  <c:v>5.22</c:v>
                </c:pt>
                <c:pt idx="937">
                  <c:v>6.84</c:v>
                </c:pt>
                <c:pt idx="938">
                  <c:v>5</c:v>
                </c:pt>
                <c:pt idx="939">
                  <c:v>6.74</c:v>
                </c:pt>
                <c:pt idx="940">
                  <c:v>6.6</c:v>
                </c:pt>
                <c:pt idx="941">
                  <c:v>3.68</c:v>
                </c:pt>
                <c:pt idx="942">
                  <c:v>16.93</c:v>
                </c:pt>
                <c:pt idx="943">
                  <c:v>3.4</c:v>
                </c:pt>
                <c:pt idx="944">
                  <c:v>5.13</c:v>
                </c:pt>
                <c:pt idx="945">
                  <c:v>6.66</c:v>
                </c:pt>
                <c:pt idx="946">
                  <c:v>5.52</c:v>
                </c:pt>
                <c:pt idx="947">
                  <c:v>4.59</c:v>
                </c:pt>
                <c:pt idx="948">
                  <c:v>5.0199999999999996</c:v>
                </c:pt>
                <c:pt idx="949">
                  <c:v>4.67</c:v>
                </c:pt>
                <c:pt idx="950">
                  <c:v>4.67</c:v>
                </c:pt>
                <c:pt idx="951">
                  <c:v>5.57</c:v>
                </c:pt>
                <c:pt idx="952">
                  <c:v>5.29</c:v>
                </c:pt>
                <c:pt idx="953">
                  <c:v>5.53</c:v>
                </c:pt>
                <c:pt idx="954">
                  <c:v>5.57</c:v>
                </c:pt>
                <c:pt idx="955">
                  <c:v>7.01</c:v>
                </c:pt>
                <c:pt idx="956">
                  <c:v>4.1399999999999997</c:v>
                </c:pt>
                <c:pt idx="957">
                  <c:v>5.76</c:v>
                </c:pt>
                <c:pt idx="958">
                  <c:v>3.01</c:v>
                </c:pt>
                <c:pt idx="959">
                  <c:v>3.77</c:v>
                </c:pt>
                <c:pt idx="960">
                  <c:v>1.26</c:v>
                </c:pt>
                <c:pt idx="961">
                  <c:v>2.34</c:v>
                </c:pt>
                <c:pt idx="962">
                  <c:v>1.92</c:v>
                </c:pt>
                <c:pt idx="963">
                  <c:v>3.01</c:v>
                </c:pt>
                <c:pt idx="964">
                  <c:v>3.79</c:v>
                </c:pt>
                <c:pt idx="965">
                  <c:v>3.94</c:v>
                </c:pt>
                <c:pt idx="966">
                  <c:v>3.21</c:v>
                </c:pt>
                <c:pt idx="967">
                  <c:v>3.24</c:v>
                </c:pt>
                <c:pt idx="968">
                  <c:v>2.66</c:v>
                </c:pt>
                <c:pt idx="969">
                  <c:v>2.4900000000000002</c:v>
                </c:pt>
                <c:pt idx="970">
                  <c:v>6.8</c:v>
                </c:pt>
                <c:pt idx="971">
                  <c:v>5.57</c:v>
                </c:pt>
                <c:pt idx="972">
                  <c:v>5.57</c:v>
                </c:pt>
                <c:pt idx="973">
                  <c:v>5.57</c:v>
                </c:pt>
                <c:pt idx="974">
                  <c:v>3.85</c:v>
                </c:pt>
                <c:pt idx="975">
                  <c:v>3.63</c:v>
                </c:pt>
                <c:pt idx="976">
                  <c:v>4.49</c:v>
                </c:pt>
                <c:pt idx="977">
                  <c:v>9.7100000000000009</c:v>
                </c:pt>
                <c:pt idx="978">
                  <c:v>6.02</c:v>
                </c:pt>
                <c:pt idx="979">
                  <c:v>3.88</c:v>
                </c:pt>
                <c:pt idx="980">
                  <c:v>7.26</c:v>
                </c:pt>
                <c:pt idx="981">
                  <c:v>2.76</c:v>
                </c:pt>
                <c:pt idx="982">
                  <c:v>3.57</c:v>
                </c:pt>
                <c:pt idx="983">
                  <c:v>4.03</c:v>
                </c:pt>
                <c:pt idx="984">
                  <c:v>5.52</c:v>
                </c:pt>
                <c:pt idx="985">
                  <c:v>6.98</c:v>
                </c:pt>
                <c:pt idx="986">
                  <c:v>3.35</c:v>
                </c:pt>
                <c:pt idx="987">
                  <c:v>6</c:v>
                </c:pt>
                <c:pt idx="988">
                  <c:v>5.89</c:v>
                </c:pt>
                <c:pt idx="989">
                  <c:v>6.36</c:v>
                </c:pt>
                <c:pt idx="990">
                  <c:v>5.73</c:v>
                </c:pt>
                <c:pt idx="991">
                  <c:v>5.58</c:v>
                </c:pt>
                <c:pt idx="992">
                  <c:v>6.3</c:v>
                </c:pt>
                <c:pt idx="993">
                  <c:v>6.3</c:v>
                </c:pt>
                <c:pt idx="994">
                  <c:v>6.75</c:v>
                </c:pt>
                <c:pt idx="995">
                  <c:v>6.75</c:v>
                </c:pt>
                <c:pt idx="996">
                  <c:v>6.76</c:v>
                </c:pt>
                <c:pt idx="997">
                  <c:v>6.76</c:v>
                </c:pt>
                <c:pt idx="998">
                  <c:v>6.77</c:v>
                </c:pt>
                <c:pt idx="999">
                  <c:v>6.25</c:v>
                </c:pt>
                <c:pt idx="1000">
                  <c:v>8.6999999999999993</c:v>
                </c:pt>
                <c:pt idx="1001">
                  <c:v>7.63</c:v>
                </c:pt>
                <c:pt idx="1002">
                  <c:v>7.34</c:v>
                </c:pt>
                <c:pt idx="1003">
                  <c:v>2.85</c:v>
                </c:pt>
                <c:pt idx="1004">
                  <c:v>2.85</c:v>
                </c:pt>
                <c:pt idx="1005">
                  <c:v>3.63</c:v>
                </c:pt>
                <c:pt idx="1006">
                  <c:v>4.09</c:v>
                </c:pt>
                <c:pt idx="1007">
                  <c:v>7.1</c:v>
                </c:pt>
                <c:pt idx="1008">
                  <c:v>5.89</c:v>
                </c:pt>
                <c:pt idx="1009">
                  <c:v>6.13</c:v>
                </c:pt>
                <c:pt idx="1010">
                  <c:v>4.4400000000000004</c:v>
                </c:pt>
                <c:pt idx="1011">
                  <c:v>5.38</c:v>
                </c:pt>
                <c:pt idx="1012">
                  <c:v>6.01</c:v>
                </c:pt>
                <c:pt idx="1013">
                  <c:v>8.25</c:v>
                </c:pt>
                <c:pt idx="1014">
                  <c:v>2.99</c:v>
                </c:pt>
                <c:pt idx="1015">
                  <c:v>7.49</c:v>
                </c:pt>
                <c:pt idx="1016">
                  <c:v>6.6</c:v>
                </c:pt>
                <c:pt idx="1017">
                  <c:v>6.3</c:v>
                </c:pt>
                <c:pt idx="1018">
                  <c:v>1.47</c:v>
                </c:pt>
                <c:pt idx="1019">
                  <c:v>4.33</c:v>
                </c:pt>
                <c:pt idx="1020">
                  <c:v>7.85</c:v>
                </c:pt>
                <c:pt idx="1021">
                  <c:v>4.6100000000000003</c:v>
                </c:pt>
                <c:pt idx="1022">
                  <c:v>7.92</c:v>
                </c:pt>
                <c:pt idx="1023">
                  <c:v>6.36</c:v>
                </c:pt>
                <c:pt idx="1024">
                  <c:v>6.58</c:v>
                </c:pt>
                <c:pt idx="1025">
                  <c:v>7.58</c:v>
                </c:pt>
                <c:pt idx="1026">
                  <c:v>7.43</c:v>
                </c:pt>
                <c:pt idx="1027">
                  <c:v>8.5</c:v>
                </c:pt>
                <c:pt idx="1028">
                  <c:v>4.01</c:v>
                </c:pt>
                <c:pt idx="1029">
                  <c:v>5.68</c:v>
                </c:pt>
                <c:pt idx="1030">
                  <c:v>6.27</c:v>
                </c:pt>
                <c:pt idx="1031">
                  <c:v>3.48</c:v>
                </c:pt>
                <c:pt idx="1032">
                  <c:v>5.98</c:v>
                </c:pt>
                <c:pt idx="1033">
                  <c:v>6.72</c:v>
                </c:pt>
                <c:pt idx="1034">
                  <c:v>3.17</c:v>
                </c:pt>
                <c:pt idx="1035">
                  <c:v>7.26</c:v>
                </c:pt>
                <c:pt idx="1036">
                  <c:v>8.3699999999999992</c:v>
                </c:pt>
                <c:pt idx="1037">
                  <c:v>7.68</c:v>
                </c:pt>
                <c:pt idx="1038">
                  <c:v>3.45</c:v>
                </c:pt>
                <c:pt idx="1039">
                  <c:v>5.36</c:v>
                </c:pt>
                <c:pt idx="1040">
                  <c:v>4.92</c:v>
                </c:pt>
                <c:pt idx="1041">
                  <c:v>5.95</c:v>
                </c:pt>
                <c:pt idx="1042">
                  <c:v>7.37</c:v>
                </c:pt>
                <c:pt idx="1043">
                  <c:v>7.2</c:v>
                </c:pt>
                <c:pt idx="1044">
                  <c:v>7.64</c:v>
                </c:pt>
                <c:pt idx="1045">
                  <c:v>6.74</c:v>
                </c:pt>
                <c:pt idx="1046">
                  <c:v>5.85</c:v>
                </c:pt>
                <c:pt idx="1047">
                  <c:v>8.26</c:v>
                </c:pt>
                <c:pt idx="1048">
                  <c:v>7.07</c:v>
                </c:pt>
                <c:pt idx="1049">
                  <c:v>5.0199999999999996</c:v>
                </c:pt>
                <c:pt idx="1050">
                  <c:v>5.14</c:v>
                </c:pt>
                <c:pt idx="1051">
                  <c:v>9.07</c:v>
                </c:pt>
                <c:pt idx="1052">
                  <c:v>4.17</c:v>
                </c:pt>
                <c:pt idx="1053">
                  <c:v>6</c:v>
                </c:pt>
                <c:pt idx="1054">
                  <c:v>6.18</c:v>
                </c:pt>
                <c:pt idx="1055">
                  <c:v>7.12</c:v>
                </c:pt>
                <c:pt idx="1056">
                  <c:v>2.31</c:v>
                </c:pt>
                <c:pt idx="1057">
                  <c:v>5.89</c:v>
                </c:pt>
                <c:pt idx="1058">
                  <c:v>0</c:v>
                </c:pt>
                <c:pt idx="1059">
                  <c:v>3.61</c:v>
                </c:pt>
                <c:pt idx="1060">
                  <c:v>4.84</c:v>
                </c:pt>
                <c:pt idx="1061">
                  <c:v>3.85</c:v>
                </c:pt>
                <c:pt idx="1062">
                  <c:v>3.81</c:v>
                </c:pt>
                <c:pt idx="1063">
                  <c:v>3.97</c:v>
                </c:pt>
                <c:pt idx="1064">
                  <c:v>4.25</c:v>
                </c:pt>
                <c:pt idx="1065">
                  <c:v>4.4800000000000004</c:v>
                </c:pt>
                <c:pt idx="1066">
                  <c:v>4.72</c:v>
                </c:pt>
              </c:numCache>
            </c:numRef>
          </c:yVal>
          <c:smooth val="0"/>
          <c:extLst>
            <c:ext xmlns:c16="http://schemas.microsoft.com/office/drawing/2014/chart" uri="{C3380CC4-5D6E-409C-BE32-E72D297353CC}">
              <c16:uniqueId val="{00000001-57AE-4FE1-9EF3-754FC0D7E56E}"/>
            </c:ext>
          </c:extLst>
        </c:ser>
        <c:dLbls>
          <c:showLegendKey val="0"/>
          <c:showVal val="0"/>
          <c:showCatName val="0"/>
          <c:showSerName val="0"/>
          <c:showPercent val="0"/>
          <c:showBubbleSize val="0"/>
        </c:dLbls>
        <c:axId val="697678336"/>
        <c:axId val="1"/>
      </c:scatterChart>
      <c:valAx>
        <c:axId val="697678336"/>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COMFORT FACTOR  vs P/B</a:t>
                </a:r>
              </a:p>
            </c:rich>
          </c:tx>
          <c:layout>
            <c:manualLayout>
              <c:xMode val="edge"/>
              <c:yMode val="edge"/>
              <c:x val="0.34536445877346456"/>
              <c:y val="0.89369389208319805"/>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97678336"/>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735" b="0" i="0" u="none" strike="noStrike" baseline="0">
                <a:solidFill>
                  <a:srgbClr val="000000"/>
                </a:solidFill>
                <a:latin typeface="Arial"/>
                <a:ea typeface="Arial"/>
                <a:cs typeface="Arial"/>
              </a:defRPr>
            </a:pPr>
            <a:endParaRPr lang="en-US"/>
          </a:p>
        </c:txPr>
      </c:legendEntry>
      <c:layout>
        <c:manualLayout>
          <c:xMode val="edge"/>
          <c:yMode val="edge"/>
          <c:x val="0.87103967915556535"/>
          <c:y val="0.39820284811808321"/>
          <c:w val="0.10125142767254183"/>
          <c:h val="0.1040757443944990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en-US"/>
              <a:t>Disp/LWL vs LOA</a:t>
            </a:r>
          </a:p>
        </c:rich>
      </c:tx>
      <c:layout>
        <c:manualLayout>
          <c:xMode val="edge"/>
          <c:yMode val="edge"/>
          <c:x val="0.31675176981474784"/>
          <c:y val="4.5456093804982653E-2"/>
        </c:manualLayout>
      </c:layout>
      <c:overlay val="0"/>
      <c:spPr>
        <a:noFill/>
        <a:ln w="25400">
          <a:noFill/>
        </a:ln>
      </c:spPr>
    </c:title>
    <c:autoTitleDeleted val="0"/>
    <c:view3D>
      <c:rotX val="15"/>
      <c:hPercent val="65"/>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29261830163838609"/>
          <c:y val="0.21645758954753644"/>
          <c:w val="0.53546132516302603"/>
          <c:h val="0.4718775452136294"/>
        </c:manualLayout>
      </c:layout>
      <c:bar3DChart>
        <c:barDir val="col"/>
        <c:grouping val="clustered"/>
        <c:varyColors val="0"/>
        <c:ser>
          <c:idx val="0"/>
          <c:order val="0"/>
          <c:spPr>
            <a:solidFill>
              <a:srgbClr val="9999FF"/>
            </a:solidFill>
            <a:ln w="12700">
              <a:solidFill>
                <a:srgbClr val="000000"/>
              </a:solidFill>
              <a:prstDash val="solid"/>
            </a:ln>
          </c:spPr>
          <c:invertIfNegative val="0"/>
          <c:cat>
            <c:strRef>
              <c:f>'Disp vs LOA'!$B$2:$F$2</c:f>
              <c:strCache>
                <c:ptCount val="5"/>
                <c:pt idx="0">
                  <c:v>30-40</c:v>
                </c:pt>
                <c:pt idx="1">
                  <c:v>40-50</c:v>
                </c:pt>
                <c:pt idx="2">
                  <c:v>50 - 60</c:v>
                </c:pt>
                <c:pt idx="3">
                  <c:v>60-70</c:v>
                </c:pt>
                <c:pt idx="4">
                  <c:v>70-80</c:v>
                </c:pt>
              </c:strCache>
            </c:strRef>
          </c:cat>
          <c:val>
            <c:numRef>
              <c:f>'Disp vs LOA'!$B$4:$F$4</c:f>
              <c:numCache>
                <c:formatCode>0</c:formatCode>
                <c:ptCount val="5"/>
                <c:pt idx="0">
                  <c:v>249</c:v>
                </c:pt>
                <c:pt idx="1">
                  <c:v>211</c:v>
                </c:pt>
                <c:pt idx="2">
                  <c:v>151</c:v>
                </c:pt>
                <c:pt idx="3">
                  <c:v>105</c:v>
                </c:pt>
                <c:pt idx="4">
                  <c:v>91</c:v>
                </c:pt>
              </c:numCache>
            </c:numRef>
          </c:val>
          <c:extLst>
            <c:ext xmlns:c16="http://schemas.microsoft.com/office/drawing/2014/chart" uri="{C3380CC4-5D6E-409C-BE32-E72D297353CC}">
              <c16:uniqueId val="{00000000-01F5-49D4-AD34-F850A526F6B4}"/>
            </c:ext>
          </c:extLst>
        </c:ser>
        <c:dLbls>
          <c:showLegendKey val="0"/>
          <c:showVal val="0"/>
          <c:showCatName val="0"/>
          <c:showSerName val="0"/>
          <c:showPercent val="0"/>
          <c:showBubbleSize val="0"/>
        </c:dLbls>
        <c:gapWidth val="150"/>
        <c:shape val="box"/>
        <c:axId val="874072752"/>
        <c:axId val="1"/>
        <c:axId val="0"/>
      </c:bar3DChart>
      <c:catAx>
        <c:axId val="874072752"/>
        <c:scaling>
          <c:orientation val="minMax"/>
        </c:scaling>
        <c:delete val="0"/>
        <c:axPos val="b"/>
        <c:title>
          <c:tx>
            <c:rich>
              <a:bodyPr/>
              <a:lstStyle/>
              <a:p>
                <a:pPr>
                  <a:defRPr sz="1425" b="1" i="0" u="none" strike="noStrike" baseline="0">
                    <a:solidFill>
                      <a:srgbClr val="000000"/>
                    </a:solidFill>
                    <a:latin typeface="Arial"/>
                    <a:ea typeface="Arial"/>
                    <a:cs typeface="Arial"/>
                  </a:defRPr>
                </a:pPr>
                <a:r>
                  <a:rPr lang="en-US"/>
                  <a:t>Length Overall</a:t>
                </a:r>
              </a:p>
            </c:rich>
          </c:tx>
          <c:layout>
            <c:manualLayout>
              <c:xMode val="edge"/>
              <c:yMode val="edge"/>
              <c:x val="0.41177730075917218"/>
              <c:y val="0.8528429028172934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1425" b="1" i="0" u="none" strike="noStrike" baseline="0">
                    <a:solidFill>
                      <a:srgbClr val="000000"/>
                    </a:solidFill>
                    <a:latin typeface="Arial"/>
                    <a:ea typeface="Arial"/>
                    <a:cs typeface="Arial"/>
                  </a:defRPr>
                </a:pPr>
                <a:r>
                  <a:rPr lang="en-US"/>
                  <a:t>Disp/LWL Ratio</a:t>
                </a:r>
              </a:p>
            </c:rich>
          </c:tx>
          <c:layout>
            <c:manualLayout>
              <c:xMode val="edge"/>
              <c:yMode val="edge"/>
              <c:x val="4.9775278113746088E-2"/>
              <c:y val="0.3874590852900902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87407275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20502287306345E-2"/>
          <c:y val="7.1271740298484945E-2"/>
          <c:w val="0.69261960109812459"/>
          <c:h val="0.76171672444005789"/>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BASE'!$D$8:$D$1074</c:f>
              <c:numCache>
                <c:formatCode>0.0</c:formatCode>
                <c:ptCount val="1067"/>
                <c:pt idx="0">
                  <c:v>48.5</c:v>
                </c:pt>
                <c:pt idx="1">
                  <c:v>21</c:v>
                </c:pt>
                <c:pt idx="2">
                  <c:v>37.5</c:v>
                </c:pt>
                <c:pt idx="3">
                  <c:v>56</c:v>
                </c:pt>
                <c:pt idx="4">
                  <c:v>62.1</c:v>
                </c:pt>
                <c:pt idx="5">
                  <c:v>64.900000000000006</c:v>
                </c:pt>
                <c:pt idx="6">
                  <c:v>27.3</c:v>
                </c:pt>
                <c:pt idx="7">
                  <c:v>33.200000000000003</c:v>
                </c:pt>
                <c:pt idx="8">
                  <c:v>36.200000000000003</c:v>
                </c:pt>
                <c:pt idx="9">
                  <c:v>41.6</c:v>
                </c:pt>
                <c:pt idx="10">
                  <c:v>49.7</c:v>
                </c:pt>
                <c:pt idx="11">
                  <c:v>37.700000000000003</c:v>
                </c:pt>
                <c:pt idx="12">
                  <c:v>39.299999999999997</c:v>
                </c:pt>
                <c:pt idx="13">
                  <c:v>38</c:v>
                </c:pt>
                <c:pt idx="14">
                  <c:v>34.700000000000003</c:v>
                </c:pt>
                <c:pt idx="15">
                  <c:v>22</c:v>
                </c:pt>
                <c:pt idx="16">
                  <c:v>30.3</c:v>
                </c:pt>
                <c:pt idx="17">
                  <c:v>34.799999999999997</c:v>
                </c:pt>
                <c:pt idx="18">
                  <c:v>37.200000000000003</c:v>
                </c:pt>
                <c:pt idx="19">
                  <c:v>126.5</c:v>
                </c:pt>
                <c:pt idx="20">
                  <c:v>38.5</c:v>
                </c:pt>
                <c:pt idx="21">
                  <c:v>39.5</c:v>
                </c:pt>
                <c:pt idx="22">
                  <c:v>43.1</c:v>
                </c:pt>
                <c:pt idx="23">
                  <c:v>44.1</c:v>
                </c:pt>
                <c:pt idx="24">
                  <c:v>44</c:v>
                </c:pt>
                <c:pt idx="25">
                  <c:v>47.7</c:v>
                </c:pt>
                <c:pt idx="26">
                  <c:v>48.8</c:v>
                </c:pt>
                <c:pt idx="27">
                  <c:v>50</c:v>
                </c:pt>
                <c:pt idx="28">
                  <c:v>50</c:v>
                </c:pt>
                <c:pt idx="29">
                  <c:v>52.8</c:v>
                </c:pt>
                <c:pt idx="30">
                  <c:v>54.1</c:v>
                </c:pt>
                <c:pt idx="31">
                  <c:v>28.3</c:v>
                </c:pt>
                <c:pt idx="32">
                  <c:v>38.4</c:v>
                </c:pt>
                <c:pt idx="33">
                  <c:v>25.3</c:v>
                </c:pt>
                <c:pt idx="34">
                  <c:v>60</c:v>
                </c:pt>
                <c:pt idx="35">
                  <c:v>38.700000000000003</c:v>
                </c:pt>
                <c:pt idx="36">
                  <c:v>36</c:v>
                </c:pt>
                <c:pt idx="37">
                  <c:v>34.5</c:v>
                </c:pt>
                <c:pt idx="38">
                  <c:v>31.6</c:v>
                </c:pt>
                <c:pt idx="39">
                  <c:v>40</c:v>
                </c:pt>
                <c:pt idx="40">
                  <c:v>53</c:v>
                </c:pt>
                <c:pt idx="41">
                  <c:v>53</c:v>
                </c:pt>
                <c:pt idx="42">
                  <c:v>52.5</c:v>
                </c:pt>
                <c:pt idx="43">
                  <c:v>78.400000000000006</c:v>
                </c:pt>
                <c:pt idx="44">
                  <c:v>83.3</c:v>
                </c:pt>
                <c:pt idx="45">
                  <c:v>65</c:v>
                </c:pt>
                <c:pt idx="46">
                  <c:v>75</c:v>
                </c:pt>
                <c:pt idx="47">
                  <c:v>35</c:v>
                </c:pt>
                <c:pt idx="48">
                  <c:v>38.5</c:v>
                </c:pt>
                <c:pt idx="49">
                  <c:v>68.5</c:v>
                </c:pt>
                <c:pt idx="50">
                  <c:v>71.5</c:v>
                </c:pt>
                <c:pt idx="51">
                  <c:v>60.7</c:v>
                </c:pt>
                <c:pt idx="52">
                  <c:v>124</c:v>
                </c:pt>
                <c:pt idx="53">
                  <c:v>16.5</c:v>
                </c:pt>
                <c:pt idx="54">
                  <c:v>32.6</c:v>
                </c:pt>
                <c:pt idx="55">
                  <c:v>33.9</c:v>
                </c:pt>
                <c:pt idx="56">
                  <c:v>36</c:v>
                </c:pt>
                <c:pt idx="57">
                  <c:v>41.7</c:v>
                </c:pt>
                <c:pt idx="58">
                  <c:v>21</c:v>
                </c:pt>
                <c:pt idx="59">
                  <c:v>22.8</c:v>
                </c:pt>
                <c:pt idx="60">
                  <c:v>34.799999999999997</c:v>
                </c:pt>
                <c:pt idx="61">
                  <c:v>56</c:v>
                </c:pt>
                <c:pt idx="62">
                  <c:v>29</c:v>
                </c:pt>
                <c:pt idx="63">
                  <c:v>38</c:v>
                </c:pt>
                <c:pt idx="64">
                  <c:v>30.6</c:v>
                </c:pt>
                <c:pt idx="65">
                  <c:v>52</c:v>
                </c:pt>
                <c:pt idx="66">
                  <c:v>30.1</c:v>
                </c:pt>
                <c:pt idx="67">
                  <c:v>32</c:v>
                </c:pt>
                <c:pt idx="68">
                  <c:v>29.7</c:v>
                </c:pt>
                <c:pt idx="69">
                  <c:v>34.799999999999997</c:v>
                </c:pt>
                <c:pt idx="70">
                  <c:v>20</c:v>
                </c:pt>
                <c:pt idx="71">
                  <c:v>25.6</c:v>
                </c:pt>
                <c:pt idx="72">
                  <c:v>34.1</c:v>
                </c:pt>
                <c:pt idx="73">
                  <c:v>38.1</c:v>
                </c:pt>
                <c:pt idx="74">
                  <c:v>39.299999999999997</c:v>
                </c:pt>
                <c:pt idx="75">
                  <c:v>43.3</c:v>
                </c:pt>
                <c:pt idx="76">
                  <c:v>47.7</c:v>
                </c:pt>
                <c:pt idx="77">
                  <c:v>50</c:v>
                </c:pt>
                <c:pt idx="78">
                  <c:v>51</c:v>
                </c:pt>
                <c:pt idx="79">
                  <c:v>52.5</c:v>
                </c:pt>
                <c:pt idx="80">
                  <c:v>58.5</c:v>
                </c:pt>
                <c:pt idx="81">
                  <c:v>64</c:v>
                </c:pt>
                <c:pt idx="82">
                  <c:v>66.900000000000006</c:v>
                </c:pt>
                <c:pt idx="83">
                  <c:v>86.9</c:v>
                </c:pt>
                <c:pt idx="84">
                  <c:v>49.3</c:v>
                </c:pt>
                <c:pt idx="85">
                  <c:v>32.5</c:v>
                </c:pt>
                <c:pt idx="86">
                  <c:v>31.3</c:v>
                </c:pt>
                <c:pt idx="87">
                  <c:v>33.700000000000003</c:v>
                </c:pt>
                <c:pt idx="88">
                  <c:v>37.9</c:v>
                </c:pt>
                <c:pt idx="89">
                  <c:v>38.6</c:v>
                </c:pt>
                <c:pt idx="90">
                  <c:v>29</c:v>
                </c:pt>
                <c:pt idx="91">
                  <c:v>32</c:v>
                </c:pt>
                <c:pt idx="92">
                  <c:v>36</c:v>
                </c:pt>
                <c:pt idx="93">
                  <c:v>12.4</c:v>
                </c:pt>
                <c:pt idx="94">
                  <c:v>44.3</c:v>
                </c:pt>
                <c:pt idx="95">
                  <c:v>24.5</c:v>
                </c:pt>
                <c:pt idx="96">
                  <c:v>32.200000000000003</c:v>
                </c:pt>
                <c:pt idx="97">
                  <c:v>36.4</c:v>
                </c:pt>
                <c:pt idx="98">
                  <c:v>35.4</c:v>
                </c:pt>
                <c:pt idx="99">
                  <c:v>35.700000000000003</c:v>
                </c:pt>
                <c:pt idx="100">
                  <c:v>41.7</c:v>
                </c:pt>
                <c:pt idx="101">
                  <c:v>50.8</c:v>
                </c:pt>
                <c:pt idx="102">
                  <c:v>53.1</c:v>
                </c:pt>
                <c:pt idx="103">
                  <c:v>62.2</c:v>
                </c:pt>
                <c:pt idx="104">
                  <c:v>31</c:v>
                </c:pt>
                <c:pt idx="105">
                  <c:v>34.5</c:v>
                </c:pt>
                <c:pt idx="106">
                  <c:v>36</c:v>
                </c:pt>
                <c:pt idx="107">
                  <c:v>40.200000000000003</c:v>
                </c:pt>
                <c:pt idx="108">
                  <c:v>37.6</c:v>
                </c:pt>
                <c:pt idx="109">
                  <c:v>39.299999999999997</c:v>
                </c:pt>
                <c:pt idx="110">
                  <c:v>42.5</c:v>
                </c:pt>
                <c:pt idx="111">
                  <c:v>46.5</c:v>
                </c:pt>
                <c:pt idx="112">
                  <c:v>47.6</c:v>
                </c:pt>
                <c:pt idx="113">
                  <c:v>50.8</c:v>
                </c:pt>
                <c:pt idx="114">
                  <c:v>32.6</c:v>
                </c:pt>
                <c:pt idx="115">
                  <c:v>35</c:v>
                </c:pt>
                <c:pt idx="116">
                  <c:v>35</c:v>
                </c:pt>
                <c:pt idx="117">
                  <c:v>35.4</c:v>
                </c:pt>
                <c:pt idx="118">
                  <c:v>35.799999999999997</c:v>
                </c:pt>
                <c:pt idx="119">
                  <c:v>38.6</c:v>
                </c:pt>
                <c:pt idx="120">
                  <c:v>38.200000000000003</c:v>
                </c:pt>
                <c:pt idx="121">
                  <c:v>41</c:v>
                </c:pt>
                <c:pt idx="122">
                  <c:v>39.700000000000003</c:v>
                </c:pt>
                <c:pt idx="123">
                  <c:v>44.6</c:v>
                </c:pt>
                <c:pt idx="124">
                  <c:v>45.9</c:v>
                </c:pt>
                <c:pt idx="125">
                  <c:v>131</c:v>
                </c:pt>
                <c:pt idx="126">
                  <c:v>39</c:v>
                </c:pt>
                <c:pt idx="127">
                  <c:v>48</c:v>
                </c:pt>
                <c:pt idx="128">
                  <c:v>45.5</c:v>
                </c:pt>
                <c:pt idx="129">
                  <c:v>47</c:v>
                </c:pt>
                <c:pt idx="130">
                  <c:v>48.2</c:v>
                </c:pt>
                <c:pt idx="131">
                  <c:v>48</c:v>
                </c:pt>
                <c:pt idx="132">
                  <c:v>55.3</c:v>
                </c:pt>
                <c:pt idx="133">
                  <c:v>67.599999999999994</c:v>
                </c:pt>
                <c:pt idx="134">
                  <c:v>14.4</c:v>
                </c:pt>
                <c:pt idx="135">
                  <c:v>40.799999999999997</c:v>
                </c:pt>
                <c:pt idx="136">
                  <c:v>76</c:v>
                </c:pt>
                <c:pt idx="137">
                  <c:v>14.4</c:v>
                </c:pt>
                <c:pt idx="138">
                  <c:v>40</c:v>
                </c:pt>
                <c:pt idx="139">
                  <c:v>40.6</c:v>
                </c:pt>
                <c:pt idx="140">
                  <c:v>30.2</c:v>
                </c:pt>
                <c:pt idx="141">
                  <c:v>50</c:v>
                </c:pt>
                <c:pt idx="142">
                  <c:v>51.8</c:v>
                </c:pt>
                <c:pt idx="143">
                  <c:v>60</c:v>
                </c:pt>
                <c:pt idx="144">
                  <c:v>75.7</c:v>
                </c:pt>
                <c:pt idx="145">
                  <c:v>144</c:v>
                </c:pt>
                <c:pt idx="146">
                  <c:v>53.4</c:v>
                </c:pt>
                <c:pt idx="147">
                  <c:v>60</c:v>
                </c:pt>
                <c:pt idx="148">
                  <c:v>62</c:v>
                </c:pt>
                <c:pt idx="149">
                  <c:v>42.4</c:v>
                </c:pt>
                <c:pt idx="150">
                  <c:v>45.7</c:v>
                </c:pt>
                <c:pt idx="151">
                  <c:v>57.4</c:v>
                </c:pt>
                <c:pt idx="152">
                  <c:v>34</c:v>
                </c:pt>
                <c:pt idx="153">
                  <c:v>29.1</c:v>
                </c:pt>
                <c:pt idx="154">
                  <c:v>42</c:v>
                </c:pt>
                <c:pt idx="155">
                  <c:v>25</c:v>
                </c:pt>
                <c:pt idx="156">
                  <c:v>44</c:v>
                </c:pt>
                <c:pt idx="157">
                  <c:v>45</c:v>
                </c:pt>
                <c:pt idx="158">
                  <c:v>24</c:v>
                </c:pt>
                <c:pt idx="159">
                  <c:v>19.5</c:v>
                </c:pt>
                <c:pt idx="160">
                  <c:v>24.6</c:v>
                </c:pt>
                <c:pt idx="161">
                  <c:v>30</c:v>
                </c:pt>
                <c:pt idx="162">
                  <c:v>31.1</c:v>
                </c:pt>
                <c:pt idx="163">
                  <c:v>32.1</c:v>
                </c:pt>
                <c:pt idx="164">
                  <c:v>34.299999999999997</c:v>
                </c:pt>
                <c:pt idx="165">
                  <c:v>34.700000000000003</c:v>
                </c:pt>
                <c:pt idx="166">
                  <c:v>38.299999999999997</c:v>
                </c:pt>
                <c:pt idx="167">
                  <c:v>40.1</c:v>
                </c:pt>
                <c:pt idx="168">
                  <c:v>41.1</c:v>
                </c:pt>
                <c:pt idx="169">
                  <c:v>45.3</c:v>
                </c:pt>
                <c:pt idx="170">
                  <c:v>53.3</c:v>
                </c:pt>
                <c:pt idx="171">
                  <c:v>56.5</c:v>
                </c:pt>
                <c:pt idx="172">
                  <c:v>37.700000000000003</c:v>
                </c:pt>
                <c:pt idx="173">
                  <c:v>62.9</c:v>
                </c:pt>
                <c:pt idx="174">
                  <c:v>55.7</c:v>
                </c:pt>
                <c:pt idx="175">
                  <c:v>42.1</c:v>
                </c:pt>
                <c:pt idx="176">
                  <c:v>67</c:v>
                </c:pt>
                <c:pt idx="177">
                  <c:v>29.3</c:v>
                </c:pt>
                <c:pt idx="178">
                  <c:v>30</c:v>
                </c:pt>
                <c:pt idx="179">
                  <c:v>35</c:v>
                </c:pt>
                <c:pt idx="180">
                  <c:v>36.4</c:v>
                </c:pt>
                <c:pt idx="181">
                  <c:v>40</c:v>
                </c:pt>
                <c:pt idx="182">
                  <c:v>28.5</c:v>
                </c:pt>
                <c:pt idx="183">
                  <c:v>30</c:v>
                </c:pt>
                <c:pt idx="184">
                  <c:v>39.5</c:v>
                </c:pt>
                <c:pt idx="185">
                  <c:v>39.700000000000003</c:v>
                </c:pt>
                <c:pt idx="186">
                  <c:v>51.6</c:v>
                </c:pt>
                <c:pt idx="187">
                  <c:v>51.7</c:v>
                </c:pt>
                <c:pt idx="188">
                  <c:v>32.5</c:v>
                </c:pt>
                <c:pt idx="189">
                  <c:v>33.5</c:v>
                </c:pt>
                <c:pt idx="190">
                  <c:v>37.6</c:v>
                </c:pt>
                <c:pt idx="191">
                  <c:v>34</c:v>
                </c:pt>
                <c:pt idx="192">
                  <c:v>38.6</c:v>
                </c:pt>
                <c:pt idx="193">
                  <c:v>41</c:v>
                </c:pt>
                <c:pt idx="194">
                  <c:v>41</c:v>
                </c:pt>
                <c:pt idx="195">
                  <c:v>43</c:v>
                </c:pt>
                <c:pt idx="196">
                  <c:v>44.5</c:v>
                </c:pt>
                <c:pt idx="197">
                  <c:v>45</c:v>
                </c:pt>
                <c:pt idx="198">
                  <c:v>20</c:v>
                </c:pt>
                <c:pt idx="199">
                  <c:v>29</c:v>
                </c:pt>
                <c:pt idx="200">
                  <c:v>45.5</c:v>
                </c:pt>
                <c:pt idx="201">
                  <c:v>25</c:v>
                </c:pt>
                <c:pt idx="202">
                  <c:v>33</c:v>
                </c:pt>
                <c:pt idx="203">
                  <c:v>39</c:v>
                </c:pt>
                <c:pt idx="204">
                  <c:v>39.299999999999997</c:v>
                </c:pt>
                <c:pt idx="205">
                  <c:v>47.8</c:v>
                </c:pt>
                <c:pt idx="206">
                  <c:v>50</c:v>
                </c:pt>
                <c:pt idx="207">
                  <c:v>32.5</c:v>
                </c:pt>
                <c:pt idx="208">
                  <c:v>35.799999999999997</c:v>
                </c:pt>
                <c:pt idx="209">
                  <c:v>35.700000000000003</c:v>
                </c:pt>
                <c:pt idx="210">
                  <c:v>38</c:v>
                </c:pt>
                <c:pt idx="211">
                  <c:v>42.5</c:v>
                </c:pt>
                <c:pt idx="212">
                  <c:v>39.5</c:v>
                </c:pt>
                <c:pt idx="213">
                  <c:v>46.9</c:v>
                </c:pt>
                <c:pt idx="214">
                  <c:v>52.9</c:v>
                </c:pt>
                <c:pt idx="215">
                  <c:v>33.799999999999997</c:v>
                </c:pt>
                <c:pt idx="216">
                  <c:v>41.4</c:v>
                </c:pt>
                <c:pt idx="217">
                  <c:v>45.9</c:v>
                </c:pt>
                <c:pt idx="218">
                  <c:v>52.5</c:v>
                </c:pt>
                <c:pt idx="219">
                  <c:v>50.5</c:v>
                </c:pt>
                <c:pt idx="220">
                  <c:v>26.3</c:v>
                </c:pt>
                <c:pt idx="221">
                  <c:v>24.8</c:v>
                </c:pt>
                <c:pt idx="222">
                  <c:v>28.2</c:v>
                </c:pt>
                <c:pt idx="223">
                  <c:v>30.2</c:v>
                </c:pt>
                <c:pt idx="224">
                  <c:v>30.5</c:v>
                </c:pt>
                <c:pt idx="225">
                  <c:v>33.1</c:v>
                </c:pt>
                <c:pt idx="226">
                  <c:v>36.1</c:v>
                </c:pt>
                <c:pt idx="227">
                  <c:v>18</c:v>
                </c:pt>
                <c:pt idx="228">
                  <c:v>22</c:v>
                </c:pt>
                <c:pt idx="229">
                  <c:v>26.1</c:v>
                </c:pt>
                <c:pt idx="230">
                  <c:v>37.299999999999997</c:v>
                </c:pt>
                <c:pt idx="231">
                  <c:v>35.5</c:v>
                </c:pt>
                <c:pt idx="232">
                  <c:v>39.700000000000003</c:v>
                </c:pt>
                <c:pt idx="233">
                  <c:v>35.200000000000003</c:v>
                </c:pt>
                <c:pt idx="234">
                  <c:v>48</c:v>
                </c:pt>
                <c:pt idx="235">
                  <c:v>21.5</c:v>
                </c:pt>
                <c:pt idx="236">
                  <c:v>21.5</c:v>
                </c:pt>
                <c:pt idx="237">
                  <c:v>25</c:v>
                </c:pt>
                <c:pt idx="238">
                  <c:v>25</c:v>
                </c:pt>
                <c:pt idx="239">
                  <c:v>25</c:v>
                </c:pt>
                <c:pt idx="240">
                  <c:v>25</c:v>
                </c:pt>
                <c:pt idx="241">
                  <c:v>25</c:v>
                </c:pt>
                <c:pt idx="242">
                  <c:v>26.9</c:v>
                </c:pt>
                <c:pt idx="243">
                  <c:v>27</c:v>
                </c:pt>
                <c:pt idx="244">
                  <c:v>28.3</c:v>
                </c:pt>
                <c:pt idx="245">
                  <c:v>29.9</c:v>
                </c:pt>
                <c:pt idx="246">
                  <c:v>31</c:v>
                </c:pt>
                <c:pt idx="247">
                  <c:v>32.5</c:v>
                </c:pt>
                <c:pt idx="248">
                  <c:v>34.5</c:v>
                </c:pt>
                <c:pt idx="249">
                  <c:v>36.299999999999997</c:v>
                </c:pt>
                <c:pt idx="250">
                  <c:v>36.299999999999997</c:v>
                </c:pt>
                <c:pt idx="251">
                  <c:v>38.1</c:v>
                </c:pt>
                <c:pt idx="252">
                  <c:v>38.4</c:v>
                </c:pt>
                <c:pt idx="253">
                  <c:v>40.5</c:v>
                </c:pt>
                <c:pt idx="254">
                  <c:v>41.9</c:v>
                </c:pt>
                <c:pt idx="255">
                  <c:v>46.5</c:v>
                </c:pt>
                <c:pt idx="256">
                  <c:v>50.4</c:v>
                </c:pt>
                <c:pt idx="257">
                  <c:v>50.2</c:v>
                </c:pt>
                <c:pt idx="258">
                  <c:v>50</c:v>
                </c:pt>
                <c:pt idx="259">
                  <c:v>36.4</c:v>
                </c:pt>
                <c:pt idx="260">
                  <c:v>48</c:v>
                </c:pt>
                <c:pt idx="261">
                  <c:v>34.9</c:v>
                </c:pt>
                <c:pt idx="262">
                  <c:v>35.5</c:v>
                </c:pt>
                <c:pt idx="263">
                  <c:v>53.5</c:v>
                </c:pt>
                <c:pt idx="264">
                  <c:v>63.3</c:v>
                </c:pt>
                <c:pt idx="265">
                  <c:v>76.2</c:v>
                </c:pt>
                <c:pt idx="266">
                  <c:v>77.8</c:v>
                </c:pt>
                <c:pt idx="267">
                  <c:v>40.9</c:v>
                </c:pt>
                <c:pt idx="268">
                  <c:v>47</c:v>
                </c:pt>
                <c:pt idx="269">
                  <c:v>50</c:v>
                </c:pt>
                <c:pt idx="270">
                  <c:v>48.8</c:v>
                </c:pt>
                <c:pt idx="271">
                  <c:v>37</c:v>
                </c:pt>
                <c:pt idx="272">
                  <c:v>26.3</c:v>
                </c:pt>
                <c:pt idx="273">
                  <c:v>26.3</c:v>
                </c:pt>
                <c:pt idx="274">
                  <c:v>30</c:v>
                </c:pt>
                <c:pt idx="275">
                  <c:v>32</c:v>
                </c:pt>
                <c:pt idx="276">
                  <c:v>42</c:v>
                </c:pt>
                <c:pt idx="277">
                  <c:v>21.7</c:v>
                </c:pt>
                <c:pt idx="278">
                  <c:v>25.6</c:v>
                </c:pt>
                <c:pt idx="279">
                  <c:v>43.5</c:v>
                </c:pt>
                <c:pt idx="280">
                  <c:v>40</c:v>
                </c:pt>
                <c:pt idx="281">
                  <c:v>43.1</c:v>
                </c:pt>
                <c:pt idx="282">
                  <c:v>35.200000000000003</c:v>
                </c:pt>
                <c:pt idx="283">
                  <c:v>35.200000000000003</c:v>
                </c:pt>
                <c:pt idx="284">
                  <c:v>43</c:v>
                </c:pt>
                <c:pt idx="285">
                  <c:v>60.1</c:v>
                </c:pt>
                <c:pt idx="286">
                  <c:v>36</c:v>
                </c:pt>
                <c:pt idx="287">
                  <c:v>25.8</c:v>
                </c:pt>
                <c:pt idx="288">
                  <c:v>44.3</c:v>
                </c:pt>
                <c:pt idx="289">
                  <c:v>25.8</c:v>
                </c:pt>
                <c:pt idx="290">
                  <c:v>30</c:v>
                </c:pt>
                <c:pt idx="291">
                  <c:v>33.799999999999997</c:v>
                </c:pt>
                <c:pt idx="292">
                  <c:v>43.3</c:v>
                </c:pt>
                <c:pt idx="293">
                  <c:v>50</c:v>
                </c:pt>
                <c:pt idx="294">
                  <c:v>56.5</c:v>
                </c:pt>
                <c:pt idx="295">
                  <c:v>22.6</c:v>
                </c:pt>
                <c:pt idx="296">
                  <c:v>81.5</c:v>
                </c:pt>
                <c:pt idx="297">
                  <c:v>16.899999999999999</c:v>
                </c:pt>
                <c:pt idx="298">
                  <c:v>20.100000000000001</c:v>
                </c:pt>
                <c:pt idx="299">
                  <c:v>23.9</c:v>
                </c:pt>
                <c:pt idx="300">
                  <c:v>25</c:v>
                </c:pt>
                <c:pt idx="301">
                  <c:v>29.6</c:v>
                </c:pt>
                <c:pt idx="302">
                  <c:v>34.799999999999997</c:v>
                </c:pt>
                <c:pt idx="303">
                  <c:v>36.700000000000003</c:v>
                </c:pt>
                <c:pt idx="304">
                  <c:v>55</c:v>
                </c:pt>
                <c:pt idx="305">
                  <c:v>47.5</c:v>
                </c:pt>
                <c:pt idx="306">
                  <c:v>32</c:v>
                </c:pt>
                <c:pt idx="307">
                  <c:v>34.6</c:v>
                </c:pt>
                <c:pt idx="308">
                  <c:v>35.799999999999997</c:v>
                </c:pt>
                <c:pt idx="309">
                  <c:v>38.5</c:v>
                </c:pt>
                <c:pt idx="310">
                  <c:v>37.299999999999997</c:v>
                </c:pt>
                <c:pt idx="311">
                  <c:v>41</c:v>
                </c:pt>
                <c:pt idx="312">
                  <c:v>41.3</c:v>
                </c:pt>
                <c:pt idx="313">
                  <c:v>42.6</c:v>
                </c:pt>
                <c:pt idx="314">
                  <c:v>44</c:v>
                </c:pt>
                <c:pt idx="315">
                  <c:v>48.5</c:v>
                </c:pt>
                <c:pt idx="316">
                  <c:v>55</c:v>
                </c:pt>
                <c:pt idx="317">
                  <c:v>38.799999999999997</c:v>
                </c:pt>
                <c:pt idx="318">
                  <c:v>35.299999999999997</c:v>
                </c:pt>
                <c:pt idx="319">
                  <c:v>40.5</c:v>
                </c:pt>
                <c:pt idx="320">
                  <c:v>39.9</c:v>
                </c:pt>
                <c:pt idx="321">
                  <c:v>46.5</c:v>
                </c:pt>
                <c:pt idx="322">
                  <c:v>34</c:v>
                </c:pt>
                <c:pt idx="323">
                  <c:v>36.5</c:v>
                </c:pt>
                <c:pt idx="324">
                  <c:v>44</c:v>
                </c:pt>
                <c:pt idx="325">
                  <c:v>37.5</c:v>
                </c:pt>
                <c:pt idx="326">
                  <c:v>40.700000000000003</c:v>
                </c:pt>
                <c:pt idx="327">
                  <c:v>25.3</c:v>
                </c:pt>
                <c:pt idx="328">
                  <c:v>24.2</c:v>
                </c:pt>
                <c:pt idx="329">
                  <c:v>50</c:v>
                </c:pt>
                <c:pt idx="330">
                  <c:v>61.5</c:v>
                </c:pt>
                <c:pt idx="331">
                  <c:v>32.799999999999997</c:v>
                </c:pt>
                <c:pt idx="332">
                  <c:v>40.799999999999997</c:v>
                </c:pt>
                <c:pt idx="333">
                  <c:v>41.9</c:v>
                </c:pt>
                <c:pt idx="334">
                  <c:v>28.8</c:v>
                </c:pt>
                <c:pt idx="335">
                  <c:v>25.5</c:v>
                </c:pt>
                <c:pt idx="336">
                  <c:v>66.8</c:v>
                </c:pt>
                <c:pt idx="337">
                  <c:v>84</c:v>
                </c:pt>
                <c:pt idx="338">
                  <c:v>43</c:v>
                </c:pt>
                <c:pt idx="339">
                  <c:v>32</c:v>
                </c:pt>
                <c:pt idx="340">
                  <c:v>37</c:v>
                </c:pt>
                <c:pt idx="341">
                  <c:v>50</c:v>
                </c:pt>
                <c:pt idx="342">
                  <c:v>50.3</c:v>
                </c:pt>
                <c:pt idx="343">
                  <c:v>68.7</c:v>
                </c:pt>
                <c:pt idx="344">
                  <c:v>52</c:v>
                </c:pt>
                <c:pt idx="345">
                  <c:v>32.9</c:v>
                </c:pt>
                <c:pt idx="346">
                  <c:v>32</c:v>
                </c:pt>
                <c:pt idx="347">
                  <c:v>45</c:v>
                </c:pt>
                <c:pt idx="348">
                  <c:v>32.700000000000003</c:v>
                </c:pt>
                <c:pt idx="349">
                  <c:v>32.700000000000003</c:v>
                </c:pt>
                <c:pt idx="350">
                  <c:v>35.1</c:v>
                </c:pt>
                <c:pt idx="351">
                  <c:v>36.299999999999997</c:v>
                </c:pt>
                <c:pt idx="352">
                  <c:v>38.200000000000003</c:v>
                </c:pt>
                <c:pt idx="353">
                  <c:v>38.299999999999997</c:v>
                </c:pt>
                <c:pt idx="354">
                  <c:v>40.5</c:v>
                </c:pt>
                <c:pt idx="355">
                  <c:v>42.7</c:v>
                </c:pt>
                <c:pt idx="356">
                  <c:v>45.9</c:v>
                </c:pt>
                <c:pt idx="357">
                  <c:v>46.6</c:v>
                </c:pt>
                <c:pt idx="358">
                  <c:v>60</c:v>
                </c:pt>
                <c:pt idx="359">
                  <c:v>60</c:v>
                </c:pt>
                <c:pt idx="360">
                  <c:v>46.6</c:v>
                </c:pt>
                <c:pt idx="361">
                  <c:v>36.1</c:v>
                </c:pt>
                <c:pt idx="362">
                  <c:v>42.5</c:v>
                </c:pt>
                <c:pt idx="363">
                  <c:v>50.5</c:v>
                </c:pt>
                <c:pt idx="364">
                  <c:v>65.099999999999994</c:v>
                </c:pt>
                <c:pt idx="365">
                  <c:v>37.5</c:v>
                </c:pt>
                <c:pt idx="366">
                  <c:v>38.299999999999997</c:v>
                </c:pt>
                <c:pt idx="367">
                  <c:v>42.2</c:v>
                </c:pt>
                <c:pt idx="368">
                  <c:v>45.8</c:v>
                </c:pt>
                <c:pt idx="369">
                  <c:v>52.3</c:v>
                </c:pt>
                <c:pt idx="370">
                  <c:v>54.5</c:v>
                </c:pt>
                <c:pt idx="371">
                  <c:v>59.2</c:v>
                </c:pt>
                <c:pt idx="372">
                  <c:v>35.200000000000003</c:v>
                </c:pt>
                <c:pt idx="373">
                  <c:v>37.799999999999997</c:v>
                </c:pt>
                <c:pt idx="374">
                  <c:v>20</c:v>
                </c:pt>
                <c:pt idx="375">
                  <c:v>25.2</c:v>
                </c:pt>
                <c:pt idx="376">
                  <c:v>25.4</c:v>
                </c:pt>
                <c:pt idx="377">
                  <c:v>26.8</c:v>
                </c:pt>
                <c:pt idx="378">
                  <c:v>28.6</c:v>
                </c:pt>
                <c:pt idx="379">
                  <c:v>31.6</c:v>
                </c:pt>
                <c:pt idx="380">
                  <c:v>32.5</c:v>
                </c:pt>
                <c:pt idx="381">
                  <c:v>32.5</c:v>
                </c:pt>
                <c:pt idx="382">
                  <c:v>34.700000000000003</c:v>
                </c:pt>
                <c:pt idx="383">
                  <c:v>34.9</c:v>
                </c:pt>
                <c:pt idx="384">
                  <c:v>37.799999999999997</c:v>
                </c:pt>
                <c:pt idx="385">
                  <c:v>37.799999999999997</c:v>
                </c:pt>
                <c:pt idx="386">
                  <c:v>39</c:v>
                </c:pt>
                <c:pt idx="387">
                  <c:v>41.3</c:v>
                </c:pt>
                <c:pt idx="388">
                  <c:v>43.5</c:v>
                </c:pt>
                <c:pt idx="389">
                  <c:v>39.6</c:v>
                </c:pt>
                <c:pt idx="390">
                  <c:v>38</c:v>
                </c:pt>
                <c:pt idx="391">
                  <c:v>30.5</c:v>
                </c:pt>
                <c:pt idx="392">
                  <c:v>35.4</c:v>
                </c:pt>
                <c:pt idx="393">
                  <c:v>36</c:v>
                </c:pt>
                <c:pt idx="394">
                  <c:v>53.6</c:v>
                </c:pt>
                <c:pt idx="395">
                  <c:v>27.3</c:v>
                </c:pt>
                <c:pt idx="396">
                  <c:v>37.1</c:v>
                </c:pt>
                <c:pt idx="397">
                  <c:v>24</c:v>
                </c:pt>
                <c:pt idx="398">
                  <c:v>38.9</c:v>
                </c:pt>
                <c:pt idx="399">
                  <c:v>30.1</c:v>
                </c:pt>
                <c:pt idx="400">
                  <c:v>30.5</c:v>
                </c:pt>
                <c:pt idx="401">
                  <c:v>40.6</c:v>
                </c:pt>
                <c:pt idx="402">
                  <c:v>39.5</c:v>
                </c:pt>
                <c:pt idx="403">
                  <c:v>39.5</c:v>
                </c:pt>
                <c:pt idx="404">
                  <c:v>24.3</c:v>
                </c:pt>
                <c:pt idx="405">
                  <c:v>36</c:v>
                </c:pt>
                <c:pt idx="406">
                  <c:v>45.3</c:v>
                </c:pt>
                <c:pt idx="407">
                  <c:v>50.3</c:v>
                </c:pt>
                <c:pt idx="408">
                  <c:v>28.5</c:v>
                </c:pt>
                <c:pt idx="409">
                  <c:v>32</c:v>
                </c:pt>
                <c:pt idx="410">
                  <c:v>34.200000000000003</c:v>
                </c:pt>
                <c:pt idx="411">
                  <c:v>36.4</c:v>
                </c:pt>
                <c:pt idx="412">
                  <c:v>41.3</c:v>
                </c:pt>
                <c:pt idx="413">
                  <c:v>47.5</c:v>
                </c:pt>
                <c:pt idx="414">
                  <c:v>55.5</c:v>
                </c:pt>
                <c:pt idx="415">
                  <c:v>38.5</c:v>
                </c:pt>
                <c:pt idx="416">
                  <c:v>38.5</c:v>
                </c:pt>
                <c:pt idx="417">
                  <c:v>33.4</c:v>
                </c:pt>
                <c:pt idx="418">
                  <c:v>36.4</c:v>
                </c:pt>
                <c:pt idx="419">
                  <c:v>38.1</c:v>
                </c:pt>
                <c:pt idx="420">
                  <c:v>39.200000000000003</c:v>
                </c:pt>
                <c:pt idx="421">
                  <c:v>43.7</c:v>
                </c:pt>
                <c:pt idx="422">
                  <c:v>45.3</c:v>
                </c:pt>
                <c:pt idx="423">
                  <c:v>21</c:v>
                </c:pt>
                <c:pt idx="424">
                  <c:v>26.5</c:v>
                </c:pt>
                <c:pt idx="425">
                  <c:v>35.799999999999997</c:v>
                </c:pt>
                <c:pt idx="426">
                  <c:v>46.4</c:v>
                </c:pt>
                <c:pt idx="427">
                  <c:v>53.2</c:v>
                </c:pt>
                <c:pt idx="428">
                  <c:v>25.4</c:v>
                </c:pt>
                <c:pt idx="429">
                  <c:v>34.4</c:v>
                </c:pt>
                <c:pt idx="430">
                  <c:v>37.200000000000003</c:v>
                </c:pt>
                <c:pt idx="431">
                  <c:v>24</c:v>
                </c:pt>
                <c:pt idx="432">
                  <c:v>36.700000000000003</c:v>
                </c:pt>
                <c:pt idx="433">
                  <c:v>40.700000000000003</c:v>
                </c:pt>
                <c:pt idx="434">
                  <c:v>79.400000000000006</c:v>
                </c:pt>
                <c:pt idx="435">
                  <c:v>50</c:v>
                </c:pt>
                <c:pt idx="436">
                  <c:v>56</c:v>
                </c:pt>
                <c:pt idx="437">
                  <c:v>32</c:v>
                </c:pt>
                <c:pt idx="438">
                  <c:v>35.299999999999997</c:v>
                </c:pt>
                <c:pt idx="439">
                  <c:v>36.4</c:v>
                </c:pt>
                <c:pt idx="440">
                  <c:v>40.4</c:v>
                </c:pt>
                <c:pt idx="441">
                  <c:v>44.5</c:v>
                </c:pt>
                <c:pt idx="442">
                  <c:v>44.4</c:v>
                </c:pt>
                <c:pt idx="443">
                  <c:v>38.5</c:v>
                </c:pt>
                <c:pt idx="444">
                  <c:v>45</c:v>
                </c:pt>
                <c:pt idx="445">
                  <c:v>39.299999999999997</c:v>
                </c:pt>
                <c:pt idx="446">
                  <c:v>47</c:v>
                </c:pt>
                <c:pt idx="447">
                  <c:v>42.9</c:v>
                </c:pt>
                <c:pt idx="448">
                  <c:v>131.25</c:v>
                </c:pt>
                <c:pt idx="449">
                  <c:v>159</c:v>
                </c:pt>
                <c:pt idx="450">
                  <c:v>35.799999999999997</c:v>
                </c:pt>
                <c:pt idx="451">
                  <c:v>39</c:v>
                </c:pt>
                <c:pt idx="452">
                  <c:v>46.6</c:v>
                </c:pt>
                <c:pt idx="453">
                  <c:v>48.8</c:v>
                </c:pt>
                <c:pt idx="454">
                  <c:v>36</c:v>
                </c:pt>
                <c:pt idx="455">
                  <c:v>37</c:v>
                </c:pt>
                <c:pt idx="456">
                  <c:v>26</c:v>
                </c:pt>
                <c:pt idx="457">
                  <c:v>36.1</c:v>
                </c:pt>
                <c:pt idx="458">
                  <c:v>42</c:v>
                </c:pt>
                <c:pt idx="459">
                  <c:v>44</c:v>
                </c:pt>
                <c:pt idx="460">
                  <c:v>44</c:v>
                </c:pt>
                <c:pt idx="461">
                  <c:v>38.1</c:v>
                </c:pt>
                <c:pt idx="462">
                  <c:v>50.1</c:v>
                </c:pt>
                <c:pt idx="463">
                  <c:v>40</c:v>
                </c:pt>
                <c:pt idx="464">
                  <c:v>26</c:v>
                </c:pt>
                <c:pt idx="465">
                  <c:v>24.3</c:v>
                </c:pt>
                <c:pt idx="466">
                  <c:v>32</c:v>
                </c:pt>
                <c:pt idx="467">
                  <c:v>44</c:v>
                </c:pt>
                <c:pt idx="468">
                  <c:v>52.5</c:v>
                </c:pt>
                <c:pt idx="469">
                  <c:v>38.9</c:v>
                </c:pt>
                <c:pt idx="470">
                  <c:v>32</c:v>
                </c:pt>
                <c:pt idx="471">
                  <c:v>50</c:v>
                </c:pt>
                <c:pt idx="472">
                  <c:v>37</c:v>
                </c:pt>
                <c:pt idx="473">
                  <c:v>44</c:v>
                </c:pt>
                <c:pt idx="474">
                  <c:v>42.6</c:v>
                </c:pt>
                <c:pt idx="475">
                  <c:v>15.8</c:v>
                </c:pt>
                <c:pt idx="476">
                  <c:v>26.3</c:v>
                </c:pt>
                <c:pt idx="477">
                  <c:v>31.3</c:v>
                </c:pt>
                <c:pt idx="478">
                  <c:v>33.799999999999997</c:v>
                </c:pt>
                <c:pt idx="479">
                  <c:v>34.5</c:v>
                </c:pt>
                <c:pt idx="480">
                  <c:v>35.799999999999997</c:v>
                </c:pt>
                <c:pt idx="481">
                  <c:v>38.9</c:v>
                </c:pt>
                <c:pt idx="482">
                  <c:v>43.4</c:v>
                </c:pt>
                <c:pt idx="483">
                  <c:v>48.5</c:v>
                </c:pt>
                <c:pt idx="484">
                  <c:v>49</c:v>
                </c:pt>
                <c:pt idx="485">
                  <c:v>54</c:v>
                </c:pt>
                <c:pt idx="486">
                  <c:v>61.9</c:v>
                </c:pt>
                <c:pt idx="487">
                  <c:v>42.5</c:v>
                </c:pt>
                <c:pt idx="488">
                  <c:v>52.5</c:v>
                </c:pt>
                <c:pt idx="489">
                  <c:v>55.5</c:v>
                </c:pt>
                <c:pt idx="490">
                  <c:v>68</c:v>
                </c:pt>
                <c:pt idx="491">
                  <c:v>42.5</c:v>
                </c:pt>
                <c:pt idx="492">
                  <c:v>44</c:v>
                </c:pt>
                <c:pt idx="493">
                  <c:v>44</c:v>
                </c:pt>
                <c:pt idx="494">
                  <c:v>48</c:v>
                </c:pt>
                <c:pt idx="495">
                  <c:v>20</c:v>
                </c:pt>
                <c:pt idx="496">
                  <c:v>160</c:v>
                </c:pt>
                <c:pt idx="497">
                  <c:v>32.799999999999997</c:v>
                </c:pt>
                <c:pt idx="498">
                  <c:v>45.6</c:v>
                </c:pt>
                <c:pt idx="499">
                  <c:v>41.9</c:v>
                </c:pt>
                <c:pt idx="500">
                  <c:v>43.5</c:v>
                </c:pt>
                <c:pt idx="501">
                  <c:v>37</c:v>
                </c:pt>
                <c:pt idx="502">
                  <c:v>30.9</c:v>
                </c:pt>
                <c:pt idx="503">
                  <c:v>18.2</c:v>
                </c:pt>
                <c:pt idx="504">
                  <c:v>44.2</c:v>
                </c:pt>
                <c:pt idx="505">
                  <c:v>44</c:v>
                </c:pt>
                <c:pt idx="506">
                  <c:v>42.8</c:v>
                </c:pt>
                <c:pt idx="507">
                  <c:v>70.2</c:v>
                </c:pt>
                <c:pt idx="508">
                  <c:v>40.9</c:v>
                </c:pt>
                <c:pt idx="509">
                  <c:v>51.2</c:v>
                </c:pt>
                <c:pt idx="510">
                  <c:v>59.2</c:v>
                </c:pt>
                <c:pt idx="511">
                  <c:v>42.8</c:v>
                </c:pt>
                <c:pt idx="512">
                  <c:v>36.299999999999997</c:v>
                </c:pt>
                <c:pt idx="513">
                  <c:v>37.9</c:v>
                </c:pt>
                <c:pt idx="514">
                  <c:v>41</c:v>
                </c:pt>
                <c:pt idx="515">
                  <c:v>33</c:v>
                </c:pt>
                <c:pt idx="516">
                  <c:v>42.7</c:v>
                </c:pt>
                <c:pt idx="517">
                  <c:v>25.9</c:v>
                </c:pt>
                <c:pt idx="518">
                  <c:v>39</c:v>
                </c:pt>
                <c:pt idx="519">
                  <c:v>39</c:v>
                </c:pt>
                <c:pt idx="520">
                  <c:v>30.9</c:v>
                </c:pt>
                <c:pt idx="521">
                  <c:v>38.700000000000003</c:v>
                </c:pt>
                <c:pt idx="522">
                  <c:v>37.9</c:v>
                </c:pt>
                <c:pt idx="523">
                  <c:v>40</c:v>
                </c:pt>
                <c:pt idx="524">
                  <c:v>19</c:v>
                </c:pt>
                <c:pt idx="525">
                  <c:v>32.299999999999997</c:v>
                </c:pt>
                <c:pt idx="526">
                  <c:v>23.7</c:v>
                </c:pt>
                <c:pt idx="527">
                  <c:v>24.1</c:v>
                </c:pt>
                <c:pt idx="528">
                  <c:v>25.8</c:v>
                </c:pt>
                <c:pt idx="529">
                  <c:v>25.8</c:v>
                </c:pt>
                <c:pt idx="530">
                  <c:v>27.3</c:v>
                </c:pt>
                <c:pt idx="531">
                  <c:v>27.8</c:v>
                </c:pt>
                <c:pt idx="532">
                  <c:v>29.5</c:v>
                </c:pt>
                <c:pt idx="533">
                  <c:v>28.6</c:v>
                </c:pt>
                <c:pt idx="534">
                  <c:v>30.1</c:v>
                </c:pt>
                <c:pt idx="535">
                  <c:v>30.2</c:v>
                </c:pt>
                <c:pt idx="536">
                  <c:v>32.299999999999997</c:v>
                </c:pt>
                <c:pt idx="537">
                  <c:v>33.5</c:v>
                </c:pt>
                <c:pt idx="538">
                  <c:v>33.799999999999997</c:v>
                </c:pt>
                <c:pt idx="539">
                  <c:v>35.6</c:v>
                </c:pt>
                <c:pt idx="540">
                  <c:v>35.5</c:v>
                </c:pt>
                <c:pt idx="541">
                  <c:v>37</c:v>
                </c:pt>
                <c:pt idx="542">
                  <c:v>37.5</c:v>
                </c:pt>
                <c:pt idx="543">
                  <c:v>37.299999999999997</c:v>
                </c:pt>
                <c:pt idx="544">
                  <c:v>40.1</c:v>
                </c:pt>
                <c:pt idx="545">
                  <c:v>40.5</c:v>
                </c:pt>
                <c:pt idx="546">
                  <c:v>42.5</c:v>
                </c:pt>
                <c:pt idx="547">
                  <c:v>42.5</c:v>
                </c:pt>
                <c:pt idx="548">
                  <c:v>45</c:v>
                </c:pt>
                <c:pt idx="549">
                  <c:v>44.3</c:v>
                </c:pt>
                <c:pt idx="550">
                  <c:v>44.3</c:v>
                </c:pt>
                <c:pt idx="551">
                  <c:v>43.4</c:v>
                </c:pt>
                <c:pt idx="552">
                  <c:v>44.2</c:v>
                </c:pt>
                <c:pt idx="553">
                  <c:v>45</c:v>
                </c:pt>
                <c:pt idx="554">
                  <c:v>42.1</c:v>
                </c:pt>
                <c:pt idx="555">
                  <c:v>44.1</c:v>
                </c:pt>
                <c:pt idx="556">
                  <c:v>46.2</c:v>
                </c:pt>
                <c:pt idx="557">
                  <c:v>48.9</c:v>
                </c:pt>
                <c:pt idx="558">
                  <c:v>54.1</c:v>
                </c:pt>
                <c:pt idx="559">
                  <c:v>40</c:v>
                </c:pt>
                <c:pt idx="560">
                  <c:v>60</c:v>
                </c:pt>
                <c:pt idx="561">
                  <c:v>45.2</c:v>
                </c:pt>
                <c:pt idx="562">
                  <c:v>37.4</c:v>
                </c:pt>
                <c:pt idx="563">
                  <c:v>38</c:v>
                </c:pt>
                <c:pt idx="564">
                  <c:v>49.8</c:v>
                </c:pt>
                <c:pt idx="565">
                  <c:v>29.3</c:v>
                </c:pt>
                <c:pt idx="566">
                  <c:v>30.5</c:v>
                </c:pt>
                <c:pt idx="567">
                  <c:v>25.7</c:v>
                </c:pt>
                <c:pt idx="568">
                  <c:v>33.4</c:v>
                </c:pt>
                <c:pt idx="569">
                  <c:v>35</c:v>
                </c:pt>
                <c:pt idx="570">
                  <c:v>28.4</c:v>
                </c:pt>
                <c:pt idx="571">
                  <c:v>37.799999999999997</c:v>
                </c:pt>
                <c:pt idx="572">
                  <c:v>42.5</c:v>
                </c:pt>
                <c:pt idx="573">
                  <c:v>52</c:v>
                </c:pt>
                <c:pt idx="574">
                  <c:v>32</c:v>
                </c:pt>
                <c:pt idx="575">
                  <c:v>30.6</c:v>
                </c:pt>
                <c:pt idx="576">
                  <c:v>35</c:v>
                </c:pt>
                <c:pt idx="577">
                  <c:v>32.200000000000003</c:v>
                </c:pt>
                <c:pt idx="578">
                  <c:v>35.4</c:v>
                </c:pt>
                <c:pt idx="579">
                  <c:v>36.9</c:v>
                </c:pt>
                <c:pt idx="580">
                  <c:v>38.4</c:v>
                </c:pt>
                <c:pt idx="581">
                  <c:v>39.6</c:v>
                </c:pt>
                <c:pt idx="582">
                  <c:v>41.5</c:v>
                </c:pt>
                <c:pt idx="583">
                  <c:v>44.6</c:v>
                </c:pt>
                <c:pt idx="584">
                  <c:v>44.6</c:v>
                </c:pt>
                <c:pt idx="585">
                  <c:v>44.5</c:v>
                </c:pt>
                <c:pt idx="586">
                  <c:v>45.2</c:v>
                </c:pt>
                <c:pt idx="587">
                  <c:v>27.9</c:v>
                </c:pt>
                <c:pt idx="588">
                  <c:v>36.1</c:v>
                </c:pt>
                <c:pt idx="589">
                  <c:v>35.799999999999997</c:v>
                </c:pt>
                <c:pt idx="590">
                  <c:v>41</c:v>
                </c:pt>
                <c:pt idx="591">
                  <c:v>49.8</c:v>
                </c:pt>
                <c:pt idx="592">
                  <c:v>35.299999999999997</c:v>
                </c:pt>
                <c:pt idx="593">
                  <c:v>46</c:v>
                </c:pt>
                <c:pt idx="594">
                  <c:v>46.3</c:v>
                </c:pt>
                <c:pt idx="595">
                  <c:v>34.5</c:v>
                </c:pt>
                <c:pt idx="596">
                  <c:v>36</c:v>
                </c:pt>
                <c:pt idx="597">
                  <c:v>40</c:v>
                </c:pt>
                <c:pt idx="598">
                  <c:v>41</c:v>
                </c:pt>
                <c:pt idx="599">
                  <c:v>42.9</c:v>
                </c:pt>
                <c:pt idx="600">
                  <c:v>52.7</c:v>
                </c:pt>
                <c:pt idx="601">
                  <c:v>24</c:v>
                </c:pt>
                <c:pt idx="602">
                  <c:v>29.8</c:v>
                </c:pt>
                <c:pt idx="603">
                  <c:v>32.4</c:v>
                </c:pt>
                <c:pt idx="604">
                  <c:v>35.4</c:v>
                </c:pt>
                <c:pt idx="605">
                  <c:v>40.299999999999997</c:v>
                </c:pt>
                <c:pt idx="606">
                  <c:v>42</c:v>
                </c:pt>
                <c:pt idx="607">
                  <c:v>42</c:v>
                </c:pt>
                <c:pt idx="608">
                  <c:v>44.4</c:v>
                </c:pt>
                <c:pt idx="609">
                  <c:v>60</c:v>
                </c:pt>
                <c:pt idx="610">
                  <c:v>26.2</c:v>
                </c:pt>
                <c:pt idx="611">
                  <c:v>30</c:v>
                </c:pt>
                <c:pt idx="612">
                  <c:v>30</c:v>
                </c:pt>
                <c:pt idx="613">
                  <c:v>34.5</c:v>
                </c:pt>
                <c:pt idx="614">
                  <c:v>37.1</c:v>
                </c:pt>
                <c:pt idx="615">
                  <c:v>33.700000000000003</c:v>
                </c:pt>
                <c:pt idx="616">
                  <c:v>34.1</c:v>
                </c:pt>
                <c:pt idx="617">
                  <c:v>35.9</c:v>
                </c:pt>
                <c:pt idx="618">
                  <c:v>42.1</c:v>
                </c:pt>
                <c:pt idx="619">
                  <c:v>43.8</c:v>
                </c:pt>
                <c:pt idx="620">
                  <c:v>45.2</c:v>
                </c:pt>
                <c:pt idx="621">
                  <c:v>47.2</c:v>
                </c:pt>
                <c:pt idx="622">
                  <c:v>50.5</c:v>
                </c:pt>
                <c:pt idx="623">
                  <c:v>50.5</c:v>
                </c:pt>
                <c:pt idx="624">
                  <c:v>31.9</c:v>
                </c:pt>
                <c:pt idx="625">
                  <c:v>47.2</c:v>
                </c:pt>
                <c:pt idx="626">
                  <c:v>37.4</c:v>
                </c:pt>
                <c:pt idx="627">
                  <c:v>43.5</c:v>
                </c:pt>
                <c:pt idx="628">
                  <c:v>45.8</c:v>
                </c:pt>
                <c:pt idx="629">
                  <c:v>42</c:v>
                </c:pt>
                <c:pt idx="630">
                  <c:v>37.299999999999997</c:v>
                </c:pt>
                <c:pt idx="631">
                  <c:v>43.3</c:v>
                </c:pt>
                <c:pt idx="632">
                  <c:v>46.4</c:v>
                </c:pt>
                <c:pt idx="633">
                  <c:v>50.5</c:v>
                </c:pt>
                <c:pt idx="634">
                  <c:v>40</c:v>
                </c:pt>
                <c:pt idx="635">
                  <c:v>33</c:v>
                </c:pt>
                <c:pt idx="636">
                  <c:v>39.700000000000003</c:v>
                </c:pt>
                <c:pt idx="637">
                  <c:v>47.8</c:v>
                </c:pt>
                <c:pt idx="638">
                  <c:v>34.700000000000003</c:v>
                </c:pt>
                <c:pt idx="639">
                  <c:v>39.200000000000003</c:v>
                </c:pt>
                <c:pt idx="640">
                  <c:v>40</c:v>
                </c:pt>
                <c:pt idx="641">
                  <c:v>43</c:v>
                </c:pt>
                <c:pt idx="642">
                  <c:v>50.8</c:v>
                </c:pt>
                <c:pt idx="643">
                  <c:v>47.2</c:v>
                </c:pt>
                <c:pt idx="644">
                  <c:v>51.3</c:v>
                </c:pt>
                <c:pt idx="645">
                  <c:v>65.2</c:v>
                </c:pt>
                <c:pt idx="646">
                  <c:v>38.5</c:v>
                </c:pt>
                <c:pt idx="647">
                  <c:v>38.5</c:v>
                </c:pt>
                <c:pt idx="648">
                  <c:v>26.3</c:v>
                </c:pt>
                <c:pt idx="649">
                  <c:v>39.5</c:v>
                </c:pt>
                <c:pt idx="650">
                  <c:v>51.3</c:v>
                </c:pt>
                <c:pt idx="651">
                  <c:v>55.8</c:v>
                </c:pt>
                <c:pt idx="652">
                  <c:v>44.3</c:v>
                </c:pt>
                <c:pt idx="653">
                  <c:v>45.3</c:v>
                </c:pt>
                <c:pt idx="654">
                  <c:v>60.8</c:v>
                </c:pt>
                <c:pt idx="655">
                  <c:v>65.8</c:v>
                </c:pt>
                <c:pt idx="656">
                  <c:v>76</c:v>
                </c:pt>
                <c:pt idx="657">
                  <c:v>26</c:v>
                </c:pt>
                <c:pt idx="658">
                  <c:v>30.8</c:v>
                </c:pt>
                <c:pt idx="659">
                  <c:v>40.200000000000003</c:v>
                </c:pt>
                <c:pt idx="660">
                  <c:v>42.5</c:v>
                </c:pt>
                <c:pt idx="661">
                  <c:v>42.5</c:v>
                </c:pt>
                <c:pt idx="662">
                  <c:v>72</c:v>
                </c:pt>
                <c:pt idx="663">
                  <c:v>38</c:v>
                </c:pt>
                <c:pt idx="664">
                  <c:v>42.8</c:v>
                </c:pt>
                <c:pt idx="665">
                  <c:v>50.6</c:v>
                </c:pt>
                <c:pt idx="666">
                  <c:v>53.7</c:v>
                </c:pt>
                <c:pt idx="667">
                  <c:v>60.4</c:v>
                </c:pt>
                <c:pt idx="668">
                  <c:v>67.5</c:v>
                </c:pt>
                <c:pt idx="669">
                  <c:v>56</c:v>
                </c:pt>
                <c:pt idx="670">
                  <c:v>35</c:v>
                </c:pt>
                <c:pt idx="671">
                  <c:v>49.9</c:v>
                </c:pt>
                <c:pt idx="672">
                  <c:v>25</c:v>
                </c:pt>
                <c:pt idx="673">
                  <c:v>25.9</c:v>
                </c:pt>
                <c:pt idx="674">
                  <c:v>65</c:v>
                </c:pt>
                <c:pt idx="675">
                  <c:v>39.5</c:v>
                </c:pt>
                <c:pt idx="676">
                  <c:v>53.25</c:v>
                </c:pt>
                <c:pt idx="677">
                  <c:v>34.799999999999997</c:v>
                </c:pt>
                <c:pt idx="678">
                  <c:v>36.9</c:v>
                </c:pt>
                <c:pt idx="679">
                  <c:v>38.200000000000003</c:v>
                </c:pt>
                <c:pt idx="680">
                  <c:v>38.299999999999997</c:v>
                </c:pt>
                <c:pt idx="681">
                  <c:v>43.1</c:v>
                </c:pt>
                <c:pt idx="682">
                  <c:v>51.8</c:v>
                </c:pt>
                <c:pt idx="683">
                  <c:v>54.5</c:v>
                </c:pt>
                <c:pt idx="684">
                  <c:v>36</c:v>
                </c:pt>
                <c:pt idx="685">
                  <c:v>36</c:v>
                </c:pt>
                <c:pt idx="686">
                  <c:v>22.1</c:v>
                </c:pt>
                <c:pt idx="687">
                  <c:v>49.5</c:v>
                </c:pt>
                <c:pt idx="688">
                  <c:v>33.799999999999997</c:v>
                </c:pt>
                <c:pt idx="689">
                  <c:v>43.9</c:v>
                </c:pt>
                <c:pt idx="690">
                  <c:v>43.9</c:v>
                </c:pt>
                <c:pt idx="691">
                  <c:v>53.5</c:v>
                </c:pt>
                <c:pt idx="692">
                  <c:v>53.5</c:v>
                </c:pt>
                <c:pt idx="693">
                  <c:v>63.6</c:v>
                </c:pt>
                <c:pt idx="694">
                  <c:v>27</c:v>
                </c:pt>
                <c:pt idx="695">
                  <c:v>24</c:v>
                </c:pt>
                <c:pt idx="696">
                  <c:v>30</c:v>
                </c:pt>
                <c:pt idx="697">
                  <c:v>17</c:v>
                </c:pt>
                <c:pt idx="698">
                  <c:v>22.5</c:v>
                </c:pt>
                <c:pt idx="699">
                  <c:v>19</c:v>
                </c:pt>
                <c:pt idx="700">
                  <c:v>44</c:v>
                </c:pt>
                <c:pt idx="701">
                  <c:v>25</c:v>
                </c:pt>
                <c:pt idx="702">
                  <c:v>85</c:v>
                </c:pt>
                <c:pt idx="703">
                  <c:v>43.3</c:v>
                </c:pt>
                <c:pt idx="704">
                  <c:v>36.1</c:v>
                </c:pt>
                <c:pt idx="705">
                  <c:v>34.9</c:v>
                </c:pt>
                <c:pt idx="706">
                  <c:v>58.1</c:v>
                </c:pt>
                <c:pt idx="707">
                  <c:v>25.1</c:v>
                </c:pt>
                <c:pt idx="708">
                  <c:v>33.5</c:v>
                </c:pt>
                <c:pt idx="709">
                  <c:v>41</c:v>
                </c:pt>
                <c:pt idx="710">
                  <c:v>75</c:v>
                </c:pt>
                <c:pt idx="711">
                  <c:v>58</c:v>
                </c:pt>
                <c:pt idx="712">
                  <c:v>17</c:v>
                </c:pt>
                <c:pt idx="713">
                  <c:v>33.5</c:v>
                </c:pt>
                <c:pt idx="714">
                  <c:v>34.5</c:v>
                </c:pt>
                <c:pt idx="715">
                  <c:v>37.799999999999997</c:v>
                </c:pt>
                <c:pt idx="716">
                  <c:v>37.5</c:v>
                </c:pt>
                <c:pt idx="717">
                  <c:v>39.1</c:v>
                </c:pt>
                <c:pt idx="718">
                  <c:v>41.7</c:v>
                </c:pt>
                <c:pt idx="719">
                  <c:v>43</c:v>
                </c:pt>
                <c:pt idx="720">
                  <c:v>46.2</c:v>
                </c:pt>
                <c:pt idx="721">
                  <c:v>46.5</c:v>
                </c:pt>
                <c:pt idx="722">
                  <c:v>36</c:v>
                </c:pt>
                <c:pt idx="723">
                  <c:v>23.8</c:v>
                </c:pt>
                <c:pt idx="724">
                  <c:v>30</c:v>
                </c:pt>
                <c:pt idx="725">
                  <c:v>38.4</c:v>
                </c:pt>
                <c:pt idx="726">
                  <c:v>41</c:v>
                </c:pt>
                <c:pt idx="727">
                  <c:v>45.1</c:v>
                </c:pt>
                <c:pt idx="728">
                  <c:v>50.5</c:v>
                </c:pt>
                <c:pt idx="729">
                  <c:v>49</c:v>
                </c:pt>
                <c:pt idx="730">
                  <c:v>27.6</c:v>
                </c:pt>
                <c:pt idx="731">
                  <c:v>27.3</c:v>
                </c:pt>
                <c:pt idx="732">
                  <c:v>29.9</c:v>
                </c:pt>
                <c:pt idx="733">
                  <c:v>29.9</c:v>
                </c:pt>
                <c:pt idx="734">
                  <c:v>29.9</c:v>
                </c:pt>
                <c:pt idx="735">
                  <c:v>31.8</c:v>
                </c:pt>
                <c:pt idx="736">
                  <c:v>35</c:v>
                </c:pt>
                <c:pt idx="737">
                  <c:v>36</c:v>
                </c:pt>
                <c:pt idx="738">
                  <c:v>35.799999999999997</c:v>
                </c:pt>
                <c:pt idx="739">
                  <c:v>36.1</c:v>
                </c:pt>
                <c:pt idx="740">
                  <c:v>35.799999999999997</c:v>
                </c:pt>
                <c:pt idx="741">
                  <c:v>38.4</c:v>
                </c:pt>
                <c:pt idx="742">
                  <c:v>38.299999999999997</c:v>
                </c:pt>
                <c:pt idx="743">
                  <c:v>41.2</c:v>
                </c:pt>
                <c:pt idx="744">
                  <c:v>44</c:v>
                </c:pt>
                <c:pt idx="745">
                  <c:v>45</c:v>
                </c:pt>
                <c:pt idx="746">
                  <c:v>45.1</c:v>
                </c:pt>
                <c:pt idx="747">
                  <c:v>44.4</c:v>
                </c:pt>
                <c:pt idx="748">
                  <c:v>45</c:v>
                </c:pt>
                <c:pt idx="749">
                  <c:v>46.5</c:v>
                </c:pt>
                <c:pt idx="750">
                  <c:v>51.5</c:v>
                </c:pt>
                <c:pt idx="751">
                  <c:v>29.9</c:v>
                </c:pt>
                <c:pt idx="752">
                  <c:v>41.3</c:v>
                </c:pt>
                <c:pt idx="753">
                  <c:v>33.799999999999997</c:v>
                </c:pt>
                <c:pt idx="754">
                  <c:v>28.1</c:v>
                </c:pt>
                <c:pt idx="755">
                  <c:v>32.4</c:v>
                </c:pt>
                <c:pt idx="756">
                  <c:v>33.799999999999997</c:v>
                </c:pt>
                <c:pt idx="757">
                  <c:v>36.200000000000003</c:v>
                </c:pt>
                <c:pt idx="758">
                  <c:v>37.6</c:v>
                </c:pt>
                <c:pt idx="759">
                  <c:v>40.9</c:v>
                </c:pt>
                <c:pt idx="760">
                  <c:v>44.5</c:v>
                </c:pt>
                <c:pt idx="761">
                  <c:v>45.9</c:v>
                </c:pt>
                <c:pt idx="762">
                  <c:v>36.4</c:v>
                </c:pt>
                <c:pt idx="763">
                  <c:v>31.4</c:v>
                </c:pt>
                <c:pt idx="764">
                  <c:v>30.8</c:v>
                </c:pt>
                <c:pt idx="765">
                  <c:v>35.700000000000003</c:v>
                </c:pt>
                <c:pt idx="766">
                  <c:v>25</c:v>
                </c:pt>
                <c:pt idx="767">
                  <c:v>20</c:v>
                </c:pt>
                <c:pt idx="768">
                  <c:v>46.5</c:v>
                </c:pt>
                <c:pt idx="769">
                  <c:v>31.8</c:v>
                </c:pt>
                <c:pt idx="770">
                  <c:v>32.700000000000003</c:v>
                </c:pt>
                <c:pt idx="771">
                  <c:v>33.5</c:v>
                </c:pt>
                <c:pt idx="772">
                  <c:v>35.299999999999997</c:v>
                </c:pt>
                <c:pt idx="773">
                  <c:v>36.799999999999997</c:v>
                </c:pt>
                <c:pt idx="774">
                  <c:v>38.4</c:v>
                </c:pt>
                <c:pt idx="775">
                  <c:v>42.5</c:v>
                </c:pt>
                <c:pt idx="776">
                  <c:v>32.1</c:v>
                </c:pt>
                <c:pt idx="777">
                  <c:v>33.200000000000003</c:v>
                </c:pt>
                <c:pt idx="778">
                  <c:v>34.1</c:v>
                </c:pt>
                <c:pt idx="779">
                  <c:v>37.5</c:v>
                </c:pt>
                <c:pt idx="780">
                  <c:v>38.1</c:v>
                </c:pt>
                <c:pt idx="781">
                  <c:v>41.8</c:v>
                </c:pt>
                <c:pt idx="782">
                  <c:v>42.7</c:v>
                </c:pt>
                <c:pt idx="783">
                  <c:v>43.7</c:v>
                </c:pt>
                <c:pt idx="784">
                  <c:v>50.6</c:v>
                </c:pt>
                <c:pt idx="785">
                  <c:v>51.2</c:v>
                </c:pt>
                <c:pt idx="786">
                  <c:v>42.1</c:v>
                </c:pt>
                <c:pt idx="787">
                  <c:v>42.1</c:v>
                </c:pt>
                <c:pt idx="788">
                  <c:v>46.6</c:v>
                </c:pt>
                <c:pt idx="789">
                  <c:v>35.700000000000003</c:v>
                </c:pt>
                <c:pt idx="790">
                  <c:v>27</c:v>
                </c:pt>
                <c:pt idx="791">
                  <c:v>28</c:v>
                </c:pt>
                <c:pt idx="792">
                  <c:v>30</c:v>
                </c:pt>
                <c:pt idx="793">
                  <c:v>41</c:v>
                </c:pt>
                <c:pt idx="794">
                  <c:v>40</c:v>
                </c:pt>
                <c:pt idx="795">
                  <c:v>30.6</c:v>
                </c:pt>
                <c:pt idx="796">
                  <c:v>35.200000000000003</c:v>
                </c:pt>
                <c:pt idx="797">
                  <c:v>40</c:v>
                </c:pt>
                <c:pt idx="798">
                  <c:v>47.4</c:v>
                </c:pt>
                <c:pt idx="799">
                  <c:v>28.4</c:v>
                </c:pt>
                <c:pt idx="800">
                  <c:v>33.200000000000003</c:v>
                </c:pt>
                <c:pt idx="801">
                  <c:v>32.4</c:v>
                </c:pt>
                <c:pt idx="802">
                  <c:v>30.3</c:v>
                </c:pt>
                <c:pt idx="803">
                  <c:v>33.5</c:v>
                </c:pt>
                <c:pt idx="804">
                  <c:v>36</c:v>
                </c:pt>
                <c:pt idx="805">
                  <c:v>39</c:v>
                </c:pt>
                <c:pt idx="806">
                  <c:v>43</c:v>
                </c:pt>
                <c:pt idx="807">
                  <c:v>39.700000000000003</c:v>
                </c:pt>
                <c:pt idx="808">
                  <c:v>43.9</c:v>
                </c:pt>
                <c:pt idx="809">
                  <c:v>45.9</c:v>
                </c:pt>
                <c:pt idx="810">
                  <c:v>27</c:v>
                </c:pt>
                <c:pt idx="811">
                  <c:v>35.9</c:v>
                </c:pt>
                <c:pt idx="812">
                  <c:v>37.5</c:v>
                </c:pt>
                <c:pt idx="813">
                  <c:v>43</c:v>
                </c:pt>
                <c:pt idx="814">
                  <c:v>41</c:v>
                </c:pt>
                <c:pt idx="815">
                  <c:v>49.5</c:v>
                </c:pt>
                <c:pt idx="816">
                  <c:v>54.1</c:v>
                </c:pt>
                <c:pt idx="817">
                  <c:v>61</c:v>
                </c:pt>
                <c:pt idx="818">
                  <c:v>43</c:v>
                </c:pt>
                <c:pt idx="819">
                  <c:v>50.8</c:v>
                </c:pt>
                <c:pt idx="820">
                  <c:v>28.5</c:v>
                </c:pt>
                <c:pt idx="821">
                  <c:v>32.299999999999997</c:v>
                </c:pt>
                <c:pt idx="822">
                  <c:v>32.6</c:v>
                </c:pt>
                <c:pt idx="823">
                  <c:v>35</c:v>
                </c:pt>
                <c:pt idx="824">
                  <c:v>36.4</c:v>
                </c:pt>
                <c:pt idx="825">
                  <c:v>39.799999999999997</c:v>
                </c:pt>
                <c:pt idx="826">
                  <c:v>44.6</c:v>
                </c:pt>
                <c:pt idx="827">
                  <c:v>40.5</c:v>
                </c:pt>
                <c:pt idx="828">
                  <c:v>34.6</c:v>
                </c:pt>
                <c:pt idx="829">
                  <c:v>38.799999999999997</c:v>
                </c:pt>
                <c:pt idx="830">
                  <c:v>25</c:v>
                </c:pt>
                <c:pt idx="831">
                  <c:v>21.9</c:v>
                </c:pt>
                <c:pt idx="832">
                  <c:v>22.7</c:v>
                </c:pt>
                <c:pt idx="833">
                  <c:v>25</c:v>
                </c:pt>
                <c:pt idx="834">
                  <c:v>26</c:v>
                </c:pt>
                <c:pt idx="835">
                  <c:v>28.3</c:v>
                </c:pt>
                <c:pt idx="836">
                  <c:v>28.8</c:v>
                </c:pt>
                <c:pt idx="837">
                  <c:v>29.9</c:v>
                </c:pt>
                <c:pt idx="838">
                  <c:v>34</c:v>
                </c:pt>
                <c:pt idx="839">
                  <c:v>37</c:v>
                </c:pt>
                <c:pt idx="840">
                  <c:v>38.6</c:v>
                </c:pt>
                <c:pt idx="841">
                  <c:v>75</c:v>
                </c:pt>
                <c:pt idx="842">
                  <c:v>34</c:v>
                </c:pt>
                <c:pt idx="843">
                  <c:v>37.799999999999997</c:v>
                </c:pt>
                <c:pt idx="844">
                  <c:v>37.5</c:v>
                </c:pt>
                <c:pt idx="845">
                  <c:v>25</c:v>
                </c:pt>
                <c:pt idx="846">
                  <c:v>30</c:v>
                </c:pt>
                <c:pt idx="847">
                  <c:v>40.299999999999997</c:v>
                </c:pt>
                <c:pt idx="848">
                  <c:v>36.1</c:v>
                </c:pt>
                <c:pt idx="849">
                  <c:v>35</c:v>
                </c:pt>
                <c:pt idx="850">
                  <c:v>48.4</c:v>
                </c:pt>
                <c:pt idx="851">
                  <c:v>27.6</c:v>
                </c:pt>
                <c:pt idx="852">
                  <c:v>40.1</c:v>
                </c:pt>
                <c:pt idx="853">
                  <c:v>37.5</c:v>
                </c:pt>
                <c:pt idx="854">
                  <c:v>27.3</c:v>
                </c:pt>
                <c:pt idx="855">
                  <c:v>49.5</c:v>
                </c:pt>
                <c:pt idx="856">
                  <c:v>48.8</c:v>
                </c:pt>
                <c:pt idx="857">
                  <c:v>40</c:v>
                </c:pt>
                <c:pt idx="858">
                  <c:v>42.1</c:v>
                </c:pt>
                <c:pt idx="859">
                  <c:v>40</c:v>
                </c:pt>
                <c:pt idx="860">
                  <c:v>42.8</c:v>
                </c:pt>
                <c:pt idx="861">
                  <c:v>43.5</c:v>
                </c:pt>
                <c:pt idx="862">
                  <c:v>45.9</c:v>
                </c:pt>
                <c:pt idx="863">
                  <c:v>44.3</c:v>
                </c:pt>
                <c:pt idx="864">
                  <c:v>44.3</c:v>
                </c:pt>
                <c:pt idx="865">
                  <c:v>48.5</c:v>
                </c:pt>
                <c:pt idx="866">
                  <c:v>49</c:v>
                </c:pt>
                <c:pt idx="867">
                  <c:v>53.9</c:v>
                </c:pt>
                <c:pt idx="868">
                  <c:v>61</c:v>
                </c:pt>
                <c:pt idx="869">
                  <c:v>67.5</c:v>
                </c:pt>
                <c:pt idx="870">
                  <c:v>70.599999999999994</c:v>
                </c:pt>
                <c:pt idx="871">
                  <c:v>79.5</c:v>
                </c:pt>
                <c:pt idx="872">
                  <c:v>82.1</c:v>
                </c:pt>
                <c:pt idx="873">
                  <c:v>42.1</c:v>
                </c:pt>
                <c:pt idx="874">
                  <c:v>31.9</c:v>
                </c:pt>
                <c:pt idx="875">
                  <c:v>32.9</c:v>
                </c:pt>
                <c:pt idx="876">
                  <c:v>34.1</c:v>
                </c:pt>
                <c:pt idx="877">
                  <c:v>36.1</c:v>
                </c:pt>
                <c:pt idx="878">
                  <c:v>42.2</c:v>
                </c:pt>
                <c:pt idx="879">
                  <c:v>44.1</c:v>
                </c:pt>
                <c:pt idx="880">
                  <c:v>32</c:v>
                </c:pt>
                <c:pt idx="881">
                  <c:v>50.5</c:v>
                </c:pt>
                <c:pt idx="882">
                  <c:v>55.5</c:v>
                </c:pt>
                <c:pt idx="883">
                  <c:v>42.5</c:v>
                </c:pt>
                <c:pt idx="884">
                  <c:v>44.2</c:v>
                </c:pt>
                <c:pt idx="885">
                  <c:v>37</c:v>
                </c:pt>
                <c:pt idx="886">
                  <c:v>41.7</c:v>
                </c:pt>
                <c:pt idx="887">
                  <c:v>45.5</c:v>
                </c:pt>
                <c:pt idx="888">
                  <c:v>26.1</c:v>
                </c:pt>
                <c:pt idx="889">
                  <c:v>26.2</c:v>
                </c:pt>
                <c:pt idx="890">
                  <c:v>29.8</c:v>
                </c:pt>
                <c:pt idx="891">
                  <c:v>32.299999999999997</c:v>
                </c:pt>
                <c:pt idx="892">
                  <c:v>34.5</c:v>
                </c:pt>
                <c:pt idx="893">
                  <c:v>36</c:v>
                </c:pt>
                <c:pt idx="894">
                  <c:v>36.5</c:v>
                </c:pt>
                <c:pt idx="895">
                  <c:v>38.299999999999997</c:v>
                </c:pt>
                <c:pt idx="896">
                  <c:v>39.299999999999997</c:v>
                </c:pt>
                <c:pt idx="897">
                  <c:v>39.9</c:v>
                </c:pt>
                <c:pt idx="898">
                  <c:v>27.2</c:v>
                </c:pt>
                <c:pt idx="899">
                  <c:v>32.5</c:v>
                </c:pt>
                <c:pt idx="900">
                  <c:v>35.9</c:v>
                </c:pt>
                <c:pt idx="901">
                  <c:v>43.8</c:v>
                </c:pt>
                <c:pt idx="902">
                  <c:v>39</c:v>
                </c:pt>
                <c:pt idx="903">
                  <c:v>44</c:v>
                </c:pt>
                <c:pt idx="904">
                  <c:v>34.4</c:v>
                </c:pt>
                <c:pt idx="905">
                  <c:v>28</c:v>
                </c:pt>
                <c:pt idx="906">
                  <c:v>65</c:v>
                </c:pt>
                <c:pt idx="907">
                  <c:v>33.1</c:v>
                </c:pt>
                <c:pt idx="908">
                  <c:v>30</c:v>
                </c:pt>
                <c:pt idx="909">
                  <c:v>23</c:v>
                </c:pt>
                <c:pt idx="910">
                  <c:v>26.3</c:v>
                </c:pt>
                <c:pt idx="911">
                  <c:v>37.299999999999997</c:v>
                </c:pt>
                <c:pt idx="912">
                  <c:v>30.5</c:v>
                </c:pt>
                <c:pt idx="913">
                  <c:v>39.299999999999997</c:v>
                </c:pt>
                <c:pt idx="914">
                  <c:v>44.3</c:v>
                </c:pt>
                <c:pt idx="915">
                  <c:v>40.700000000000003</c:v>
                </c:pt>
                <c:pt idx="916">
                  <c:v>48.2</c:v>
                </c:pt>
                <c:pt idx="917">
                  <c:v>22</c:v>
                </c:pt>
                <c:pt idx="918">
                  <c:v>38.700000000000003</c:v>
                </c:pt>
                <c:pt idx="919">
                  <c:v>51.8</c:v>
                </c:pt>
                <c:pt idx="920">
                  <c:v>51.8</c:v>
                </c:pt>
                <c:pt idx="921">
                  <c:v>63</c:v>
                </c:pt>
                <c:pt idx="922">
                  <c:v>34</c:v>
                </c:pt>
                <c:pt idx="923">
                  <c:v>48.1</c:v>
                </c:pt>
                <c:pt idx="924">
                  <c:v>22.7</c:v>
                </c:pt>
                <c:pt idx="925">
                  <c:v>38</c:v>
                </c:pt>
                <c:pt idx="926">
                  <c:v>44.7</c:v>
                </c:pt>
                <c:pt idx="927">
                  <c:v>53</c:v>
                </c:pt>
                <c:pt idx="928">
                  <c:v>36.200000000000003</c:v>
                </c:pt>
                <c:pt idx="929">
                  <c:v>42.7</c:v>
                </c:pt>
                <c:pt idx="930">
                  <c:v>58.4</c:v>
                </c:pt>
                <c:pt idx="931">
                  <c:v>69.8</c:v>
                </c:pt>
                <c:pt idx="932">
                  <c:v>41.7</c:v>
                </c:pt>
                <c:pt idx="933">
                  <c:v>45.1</c:v>
                </c:pt>
                <c:pt idx="934">
                  <c:v>47.5</c:v>
                </c:pt>
                <c:pt idx="935">
                  <c:v>49</c:v>
                </c:pt>
                <c:pt idx="936">
                  <c:v>56.5</c:v>
                </c:pt>
                <c:pt idx="937">
                  <c:v>35.299999999999997</c:v>
                </c:pt>
                <c:pt idx="938">
                  <c:v>33.6</c:v>
                </c:pt>
                <c:pt idx="939">
                  <c:v>42.1</c:v>
                </c:pt>
                <c:pt idx="940">
                  <c:v>50.1</c:v>
                </c:pt>
                <c:pt idx="941">
                  <c:v>27.9</c:v>
                </c:pt>
                <c:pt idx="942">
                  <c:v>157</c:v>
                </c:pt>
                <c:pt idx="943">
                  <c:v>25.1</c:v>
                </c:pt>
                <c:pt idx="944">
                  <c:v>29.9</c:v>
                </c:pt>
                <c:pt idx="945">
                  <c:v>59.7</c:v>
                </c:pt>
                <c:pt idx="946">
                  <c:v>37.799999999999997</c:v>
                </c:pt>
                <c:pt idx="947">
                  <c:v>36.1</c:v>
                </c:pt>
                <c:pt idx="948">
                  <c:v>38.700000000000003</c:v>
                </c:pt>
                <c:pt idx="949">
                  <c:v>40.200000000000003</c:v>
                </c:pt>
                <c:pt idx="950">
                  <c:v>41.2</c:v>
                </c:pt>
                <c:pt idx="951">
                  <c:v>42.4</c:v>
                </c:pt>
                <c:pt idx="952">
                  <c:v>45.2</c:v>
                </c:pt>
                <c:pt idx="953">
                  <c:v>34.799999999999997</c:v>
                </c:pt>
                <c:pt idx="954">
                  <c:v>43.3</c:v>
                </c:pt>
                <c:pt idx="955">
                  <c:v>35</c:v>
                </c:pt>
                <c:pt idx="956">
                  <c:v>23.1</c:v>
                </c:pt>
                <c:pt idx="957">
                  <c:v>46.9</c:v>
                </c:pt>
                <c:pt idx="958">
                  <c:v>23</c:v>
                </c:pt>
                <c:pt idx="959">
                  <c:v>28.7</c:v>
                </c:pt>
                <c:pt idx="960">
                  <c:v>51</c:v>
                </c:pt>
                <c:pt idx="961">
                  <c:v>18.100000000000001</c:v>
                </c:pt>
                <c:pt idx="962">
                  <c:v>15.5</c:v>
                </c:pt>
                <c:pt idx="963">
                  <c:v>27</c:v>
                </c:pt>
                <c:pt idx="964">
                  <c:v>52</c:v>
                </c:pt>
                <c:pt idx="965">
                  <c:v>53</c:v>
                </c:pt>
                <c:pt idx="966">
                  <c:v>68</c:v>
                </c:pt>
                <c:pt idx="967">
                  <c:v>20.3</c:v>
                </c:pt>
                <c:pt idx="968">
                  <c:v>23.3</c:v>
                </c:pt>
                <c:pt idx="969">
                  <c:v>23.3</c:v>
                </c:pt>
                <c:pt idx="970">
                  <c:v>39</c:v>
                </c:pt>
                <c:pt idx="971">
                  <c:v>43</c:v>
                </c:pt>
                <c:pt idx="972">
                  <c:v>43</c:v>
                </c:pt>
                <c:pt idx="973">
                  <c:v>51.9</c:v>
                </c:pt>
                <c:pt idx="974">
                  <c:v>33</c:v>
                </c:pt>
                <c:pt idx="975">
                  <c:v>35</c:v>
                </c:pt>
                <c:pt idx="976">
                  <c:v>55</c:v>
                </c:pt>
                <c:pt idx="977">
                  <c:v>38</c:v>
                </c:pt>
                <c:pt idx="978">
                  <c:v>36.9</c:v>
                </c:pt>
                <c:pt idx="979">
                  <c:v>37.799999999999997</c:v>
                </c:pt>
                <c:pt idx="980">
                  <c:v>50.3</c:v>
                </c:pt>
                <c:pt idx="981">
                  <c:v>24.5</c:v>
                </c:pt>
                <c:pt idx="982">
                  <c:v>26.8</c:v>
                </c:pt>
                <c:pt idx="983">
                  <c:v>32.200000000000003</c:v>
                </c:pt>
                <c:pt idx="984">
                  <c:v>39.6</c:v>
                </c:pt>
                <c:pt idx="985">
                  <c:v>45.9</c:v>
                </c:pt>
                <c:pt idx="986">
                  <c:v>26.8</c:v>
                </c:pt>
                <c:pt idx="987">
                  <c:v>74.7</c:v>
                </c:pt>
                <c:pt idx="988">
                  <c:v>28</c:v>
                </c:pt>
                <c:pt idx="989">
                  <c:v>37.799999999999997</c:v>
                </c:pt>
                <c:pt idx="990">
                  <c:v>41.6</c:v>
                </c:pt>
                <c:pt idx="991">
                  <c:v>40</c:v>
                </c:pt>
                <c:pt idx="992">
                  <c:v>43.9</c:v>
                </c:pt>
                <c:pt idx="993">
                  <c:v>43.8</c:v>
                </c:pt>
                <c:pt idx="994">
                  <c:v>50.9</c:v>
                </c:pt>
                <c:pt idx="995">
                  <c:v>50.9</c:v>
                </c:pt>
                <c:pt idx="996">
                  <c:v>50.9</c:v>
                </c:pt>
                <c:pt idx="997">
                  <c:v>50.9</c:v>
                </c:pt>
                <c:pt idx="998">
                  <c:v>48</c:v>
                </c:pt>
                <c:pt idx="999">
                  <c:v>48.8</c:v>
                </c:pt>
                <c:pt idx="1000">
                  <c:v>60</c:v>
                </c:pt>
                <c:pt idx="1001">
                  <c:v>30.2</c:v>
                </c:pt>
                <c:pt idx="1002">
                  <c:v>30.2</c:v>
                </c:pt>
                <c:pt idx="1003">
                  <c:v>32.5</c:v>
                </c:pt>
                <c:pt idx="1004">
                  <c:v>32.5</c:v>
                </c:pt>
                <c:pt idx="1005">
                  <c:v>35</c:v>
                </c:pt>
                <c:pt idx="1006">
                  <c:v>45.5</c:v>
                </c:pt>
                <c:pt idx="1007">
                  <c:v>42.6</c:v>
                </c:pt>
                <c:pt idx="1008">
                  <c:v>30.3</c:v>
                </c:pt>
                <c:pt idx="1009">
                  <c:v>34</c:v>
                </c:pt>
                <c:pt idx="1010">
                  <c:v>36.299999999999997</c:v>
                </c:pt>
                <c:pt idx="1011">
                  <c:v>38</c:v>
                </c:pt>
                <c:pt idx="1012">
                  <c:v>49</c:v>
                </c:pt>
                <c:pt idx="1013">
                  <c:v>45</c:v>
                </c:pt>
                <c:pt idx="1014">
                  <c:v>25.4</c:v>
                </c:pt>
                <c:pt idx="1015">
                  <c:v>53</c:v>
                </c:pt>
                <c:pt idx="1016">
                  <c:v>50.8</c:v>
                </c:pt>
                <c:pt idx="1017">
                  <c:v>53.4</c:v>
                </c:pt>
                <c:pt idx="1018">
                  <c:v>38.299999999999997</c:v>
                </c:pt>
                <c:pt idx="1019">
                  <c:v>26.1</c:v>
                </c:pt>
                <c:pt idx="1020">
                  <c:v>69.900000000000006</c:v>
                </c:pt>
                <c:pt idx="1021">
                  <c:v>36</c:v>
                </c:pt>
                <c:pt idx="1022">
                  <c:v>31</c:v>
                </c:pt>
                <c:pt idx="1023">
                  <c:v>38.6</c:v>
                </c:pt>
                <c:pt idx="1024">
                  <c:v>43.9</c:v>
                </c:pt>
                <c:pt idx="1025">
                  <c:v>51.2</c:v>
                </c:pt>
                <c:pt idx="1026">
                  <c:v>51.4</c:v>
                </c:pt>
                <c:pt idx="1027">
                  <c:v>61.3</c:v>
                </c:pt>
                <c:pt idx="1028">
                  <c:v>24</c:v>
                </c:pt>
                <c:pt idx="1029">
                  <c:v>30</c:v>
                </c:pt>
                <c:pt idx="1030">
                  <c:v>32.1</c:v>
                </c:pt>
                <c:pt idx="1031">
                  <c:v>34.9</c:v>
                </c:pt>
                <c:pt idx="1032">
                  <c:v>46</c:v>
                </c:pt>
                <c:pt idx="1033">
                  <c:v>51</c:v>
                </c:pt>
                <c:pt idx="1034">
                  <c:v>19.600000000000001</c:v>
                </c:pt>
                <c:pt idx="1035">
                  <c:v>39</c:v>
                </c:pt>
                <c:pt idx="1036">
                  <c:v>33.5</c:v>
                </c:pt>
                <c:pt idx="1037">
                  <c:v>110</c:v>
                </c:pt>
                <c:pt idx="1038">
                  <c:v>32.1</c:v>
                </c:pt>
                <c:pt idx="1039">
                  <c:v>37</c:v>
                </c:pt>
                <c:pt idx="1040">
                  <c:v>46</c:v>
                </c:pt>
                <c:pt idx="1041">
                  <c:v>58.7</c:v>
                </c:pt>
                <c:pt idx="1042">
                  <c:v>37.700000000000003</c:v>
                </c:pt>
                <c:pt idx="1043">
                  <c:v>40</c:v>
                </c:pt>
                <c:pt idx="1044">
                  <c:v>36.799999999999997</c:v>
                </c:pt>
                <c:pt idx="1045">
                  <c:v>42.1</c:v>
                </c:pt>
                <c:pt idx="1046">
                  <c:v>49.7</c:v>
                </c:pt>
                <c:pt idx="1047">
                  <c:v>61.5</c:v>
                </c:pt>
                <c:pt idx="1048">
                  <c:v>24.9</c:v>
                </c:pt>
                <c:pt idx="1049">
                  <c:v>35</c:v>
                </c:pt>
                <c:pt idx="1050">
                  <c:v>39.1</c:v>
                </c:pt>
                <c:pt idx="1051">
                  <c:v>45.8</c:v>
                </c:pt>
                <c:pt idx="1052">
                  <c:v>50</c:v>
                </c:pt>
                <c:pt idx="1053">
                  <c:v>46.8</c:v>
                </c:pt>
                <c:pt idx="1054">
                  <c:v>23.3</c:v>
                </c:pt>
                <c:pt idx="1055">
                  <c:v>28</c:v>
                </c:pt>
                <c:pt idx="1056">
                  <c:v>17.3</c:v>
                </c:pt>
                <c:pt idx="1057">
                  <c:v>59.9</c:v>
                </c:pt>
                <c:pt idx="1058">
                  <c:v>31.5</c:v>
                </c:pt>
                <c:pt idx="1059">
                  <c:v>28.5</c:v>
                </c:pt>
                <c:pt idx="1060">
                  <c:v>31.2</c:v>
                </c:pt>
                <c:pt idx="1061">
                  <c:v>36.1</c:v>
                </c:pt>
                <c:pt idx="1062">
                  <c:v>37.4</c:v>
                </c:pt>
                <c:pt idx="1063">
                  <c:v>39.299999999999997</c:v>
                </c:pt>
                <c:pt idx="1064">
                  <c:v>40</c:v>
                </c:pt>
                <c:pt idx="1065">
                  <c:v>42.1</c:v>
                </c:pt>
                <c:pt idx="1066">
                  <c:v>43.7</c:v>
                </c:pt>
              </c:numCache>
            </c:numRef>
          </c:xVal>
          <c:yVal>
            <c:numRef>
              <c:f>'DATA BASE'!$R$8:$R$1074</c:f>
              <c:numCache>
                <c:formatCode>0.00</c:formatCode>
                <c:ptCount val="1067"/>
                <c:pt idx="0">
                  <c:v>2.98</c:v>
                </c:pt>
                <c:pt idx="1">
                  <c:v>3</c:v>
                </c:pt>
                <c:pt idx="2">
                  <c:v>3.13</c:v>
                </c:pt>
                <c:pt idx="3">
                  <c:v>5.49</c:v>
                </c:pt>
                <c:pt idx="4">
                  <c:v>5.31</c:v>
                </c:pt>
                <c:pt idx="5">
                  <c:v>3.61</c:v>
                </c:pt>
                <c:pt idx="6">
                  <c:v>3.03</c:v>
                </c:pt>
                <c:pt idx="7">
                  <c:v>4.05</c:v>
                </c:pt>
                <c:pt idx="8">
                  <c:v>3.62</c:v>
                </c:pt>
                <c:pt idx="9">
                  <c:v>3.3</c:v>
                </c:pt>
                <c:pt idx="10">
                  <c:v>3.79</c:v>
                </c:pt>
                <c:pt idx="11">
                  <c:v>2.9</c:v>
                </c:pt>
                <c:pt idx="12">
                  <c:v>3</c:v>
                </c:pt>
                <c:pt idx="13">
                  <c:v>3.3</c:v>
                </c:pt>
                <c:pt idx="14">
                  <c:v>3.3</c:v>
                </c:pt>
                <c:pt idx="15">
                  <c:v>3.14</c:v>
                </c:pt>
                <c:pt idx="16">
                  <c:v>3.44</c:v>
                </c:pt>
                <c:pt idx="17">
                  <c:v>3.59</c:v>
                </c:pt>
                <c:pt idx="18">
                  <c:v>3.65</c:v>
                </c:pt>
                <c:pt idx="19">
                  <c:v>4.6900000000000004</c:v>
                </c:pt>
                <c:pt idx="20">
                  <c:v>3.44</c:v>
                </c:pt>
                <c:pt idx="21">
                  <c:v>3.76</c:v>
                </c:pt>
                <c:pt idx="22">
                  <c:v>3.45</c:v>
                </c:pt>
                <c:pt idx="23">
                  <c:v>3.64</c:v>
                </c:pt>
                <c:pt idx="24">
                  <c:v>3.52</c:v>
                </c:pt>
                <c:pt idx="25">
                  <c:v>3.53</c:v>
                </c:pt>
                <c:pt idx="26">
                  <c:v>3.61</c:v>
                </c:pt>
                <c:pt idx="27">
                  <c:v>4.2699999999999996</c:v>
                </c:pt>
                <c:pt idx="28">
                  <c:v>3.5</c:v>
                </c:pt>
                <c:pt idx="29">
                  <c:v>3.69</c:v>
                </c:pt>
                <c:pt idx="30">
                  <c:v>3.78</c:v>
                </c:pt>
                <c:pt idx="31">
                  <c:v>3.49</c:v>
                </c:pt>
                <c:pt idx="32">
                  <c:v>3.56</c:v>
                </c:pt>
                <c:pt idx="33">
                  <c:v>3.05</c:v>
                </c:pt>
                <c:pt idx="34">
                  <c:v>3.05</c:v>
                </c:pt>
                <c:pt idx="35">
                  <c:v>3.23</c:v>
                </c:pt>
                <c:pt idx="36">
                  <c:v>3.27</c:v>
                </c:pt>
                <c:pt idx="37">
                  <c:v>3.35</c:v>
                </c:pt>
                <c:pt idx="38">
                  <c:v>3.04</c:v>
                </c:pt>
                <c:pt idx="39">
                  <c:v>3.81</c:v>
                </c:pt>
                <c:pt idx="40">
                  <c:v>3.76</c:v>
                </c:pt>
                <c:pt idx="41">
                  <c:v>3.76</c:v>
                </c:pt>
                <c:pt idx="42">
                  <c:v>3.48</c:v>
                </c:pt>
                <c:pt idx="43">
                  <c:v>6.13</c:v>
                </c:pt>
                <c:pt idx="44">
                  <c:v>6.17</c:v>
                </c:pt>
                <c:pt idx="45">
                  <c:v>5.42</c:v>
                </c:pt>
                <c:pt idx="46">
                  <c:v>4.17</c:v>
                </c:pt>
                <c:pt idx="47">
                  <c:v>2.99</c:v>
                </c:pt>
                <c:pt idx="48">
                  <c:v>3.21</c:v>
                </c:pt>
                <c:pt idx="49">
                  <c:v>4.57</c:v>
                </c:pt>
                <c:pt idx="50">
                  <c:v>4.47</c:v>
                </c:pt>
                <c:pt idx="51">
                  <c:v>3.52</c:v>
                </c:pt>
                <c:pt idx="52">
                  <c:v>4.8600000000000003</c:v>
                </c:pt>
                <c:pt idx="53">
                  <c:v>2.06</c:v>
                </c:pt>
                <c:pt idx="54">
                  <c:v>4.66</c:v>
                </c:pt>
                <c:pt idx="55">
                  <c:v>3.14</c:v>
                </c:pt>
                <c:pt idx="56">
                  <c:v>3.13</c:v>
                </c:pt>
                <c:pt idx="57">
                  <c:v>3.45</c:v>
                </c:pt>
                <c:pt idx="58">
                  <c:v>2.66</c:v>
                </c:pt>
                <c:pt idx="59">
                  <c:v>2.89</c:v>
                </c:pt>
                <c:pt idx="60">
                  <c:v>3.11</c:v>
                </c:pt>
                <c:pt idx="61">
                  <c:v>3.92</c:v>
                </c:pt>
                <c:pt idx="62">
                  <c:v>3.63</c:v>
                </c:pt>
                <c:pt idx="63">
                  <c:v>5.85</c:v>
                </c:pt>
                <c:pt idx="64">
                  <c:v>4.71</c:v>
                </c:pt>
                <c:pt idx="65">
                  <c:v>3.78</c:v>
                </c:pt>
                <c:pt idx="66">
                  <c:v>3.01</c:v>
                </c:pt>
                <c:pt idx="67">
                  <c:v>2.99</c:v>
                </c:pt>
                <c:pt idx="68">
                  <c:v>2.88</c:v>
                </c:pt>
                <c:pt idx="69">
                  <c:v>3.11</c:v>
                </c:pt>
                <c:pt idx="70">
                  <c:v>2.82</c:v>
                </c:pt>
                <c:pt idx="71">
                  <c:v>3.2</c:v>
                </c:pt>
                <c:pt idx="72">
                  <c:v>2.97</c:v>
                </c:pt>
                <c:pt idx="73">
                  <c:v>3.1</c:v>
                </c:pt>
                <c:pt idx="74">
                  <c:v>3.07</c:v>
                </c:pt>
                <c:pt idx="75">
                  <c:v>3.14</c:v>
                </c:pt>
                <c:pt idx="76">
                  <c:v>3.31</c:v>
                </c:pt>
                <c:pt idx="77">
                  <c:v>3.57</c:v>
                </c:pt>
                <c:pt idx="78">
                  <c:v>3.33</c:v>
                </c:pt>
                <c:pt idx="79">
                  <c:v>3.41</c:v>
                </c:pt>
                <c:pt idx="80">
                  <c:v>3.52</c:v>
                </c:pt>
                <c:pt idx="81">
                  <c:v>3.7</c:v>
                </c:pt>
                <c:pt idx="82">
                  <c:v>3.76</c:v>
                </c:pt>
                <c:pt idx="83">
                  <c:v>4.28</c:v>
                </c:pt>
                <c:pt idx="84">
                  <c:v>3.31</c:v>
                </c:pt>
                <c:pt idx="85">
                  <c:v>3.61</c:v>
                </c:pt>
                <c:pt idx="86">
                  <c:v>3.19</c:v>
                </c:pt>
                <c:pt idx="87">
                  <c:v>3.09</c:v>
                </c:pt>
                <c:pt idx="88">
                  <c:v>3.13</c:v>
                </c:pt>
                <c:pt idx="89">
                  <c:v>2.92</c:v>
                </c:pt>
                <c:pt idx="90">
                  <c:v>2.84</c:v>
                </c:pt>
                <c:pt idx="91">
                  <c:v>3.05</c:v>
                </c:pt>
                <c:pt idx="92">
                  <c:v>3</c:v>
                </c:pt>
                <c:pt idx="93">
                  <c:v>2.0699999999999998</c:v>
                </c:pt>
                <c:pt idx="94">
                  <c:v>3.66</c:v>
                </c:pt>
                <c:pt idx="95">
                  <c:v>2.88</c:v>
                </c:pt>
                <c:pt idx="96">
                  <c:v>3.01</c:v>
                </c:pt>
                <c:pt idx="97">
                  <c:v>2.91</c:v>
                </c:pt>
                <c:pt idx="98">
                  <c:v>2.83</c:v>
                </c:pt>
                <c:pt idx="99">
                  <c:v>2.88</c:v>
                </c:pt>
                <c:pt idx="100">
                  <c:v>3.26</c:v>
                </c:pt>
                <c:pt idx="101">
                  <c:v>3.46</c:v>
                </c:pt>
                <c:pt idx="102">
                  <c:v>3.61</c:v>
                </c:pt>
                <c:pt idx="103">
                  <c:v>3.64</c:v>
                </c:pt>
                <c:pt idx="104">
                  <c:v>2.92</c:v>
                </c:pt>
                <c:pt idx="105">
                  <c:v>3</c:v>
                </c:pt>
                <c:pt idx="106">
                  <c:v>3.1</c:v>
                </c:pt>
                <c:pt idx="107">
                  <c:v>3.17</c:v>
                </c:pt>
                <c:pt idx="108">
                  <c:v>3.01</c:v>
                </c:pt>
                <c:pt idx="109">
                  <c:v>3.2</c:v>
                </c:pt>
                <c:pt idx="110">
                  <c:v>3.15</c:v>
                </c:pt>
                <c:pt idx="111">
                  <c:v>3.44</c:v>
                </c:pt>
                <c:pt idx="112">
                  <c:v>3.22</c:v>
                </c:pt>
                <c:pt idx="113">
                  <c:v>3.46</c:v>
                </c:pt>
                <c:pt idx="114">
                  <c:v>2.91</c:v>
                </c:pt>
                <c:pt idx="115">
                  <c:v>2.8</c:v>
                </c:pt>
                <c:pt idx="116">
                  <c:v>2.8</c:v>
                </c:pt>
                <c:pt idx="117">
                  <c:v>2.83</c:v>
                </c:pt>
                <c:pt idx="118">
                  <c:v>2.89</c:v>
                </c:pt>
                <c:pt idx="119">
                  <c:v>2.99</c:v>
                </c:pt>
                <c:pt idx="120">
                  <c:v>2.98</c:v>
                </c:pt>
                <c:pt idx="121">
                  <c:v>3.23</c:v>
                </c:pt>
                <c:pt idx="122">
                  <c:v>3.08</c:v>
                </c:pt>
                <c:pt idx="123">
                  <c:v>3.19</c:v>
                </c:pt>
                <c:pt idx="124">
                  <c:v>3.3</c:v>
                </c:pt>
                <c:pt idx="125">
                  <c:v>5.3</c:v>
                </c:pt>
                <c:pt idx="126">
                  <c:v>3.25</c:v>
                </c:pt>
                <c:pt idx="127">
                  <c:v>3.36</c:v>
                </c:pt>
                <c:pt idx="128">
                  <c:v>3.27</c:v>
                </c:pt>
                <c:pt idx="129">
                  <c:v>3.43</c:v>
                </c:pt>
                <c:pt idx="130">
                  <c:v>3.44</c:v>
                </c:pt>
                <c:pt idx="131">
                  <c:v>3.36</c:v>
                </c:pt>
                <c:pt idx="132">
                  <c:v>3.35</c:v>
                </c:pt>
                <c:pt idx="133">
                  <c:v>3.63</c:v>
                </c:pt>
                <c:pt idx="134">
                  <c:v>3.06</c:v>
                </c:pt>
                <c:pt idx="135">
                  <c:v>3.49</c:v>
                </c:pt>
                <c:pt idx="136">
                  <c:v>3.86</c:v>
                </c:pt>
                <c:pt idx="137">
                  <c:v>2.88</c:v>
                </c:pt>
                <c:pt idx="138">
                  <c:v>3.2</c:v>
                </c:pt>
                <c:pt idx="139">
                  <c:v>3.41</c:v>
                </c:pt>
                <c:pt idx="140">
                  <c:v>3.28</c:v>
                </c:pt>
                <c:pt idx="141">
                  <c:v>4.13</c:v>
                </c:pt>
                <c:pt idx="142">
                  <c:v>3.45</c:v>
                </c:pt>
                <c:pt idx="143">
                  <c:v>3.68</c:v>
                </c:pt>
                <c:pt idx="144">
                  <c:v>3.8</c:v>
                </c:pt>
                <c:pt idx="145">
                  <c:v>5.05</c:v>
                </c:pt>
                <c:pt idx="146">
                  <c:v>3.79</c:v>
                </c:pt>
                <c:pt idx="147">
                  <c:v>3.87</c:v>
                </c:pt>
                <c:pt idx="148">
                  <c:v>4</c:v>
                </c:pt>
                <c:pt idx="149">
                  <c:v>3.37</c:v>
                </c:pt>
                <c:pt idx="150">
                  <c:v>3.54</c:v>
                </c:pt>
                <c:pt idx="151">
                  <c:v>3.9</c:v>
                </c:pt>
                <c:pt idx="152">
                  <c:v>3.01</c:v>
                </c:pt>
                <c:pt idx="153">
                  <c:v>3.06</c:v>
                </c:pt>
                <c:pt idx="154">
                  <c:v>3.23</c:v>
                </c:pt>
                <c:pt idx="155">
                  <c:v>3.13</c:v>
                </c:pt>
                <c:pt idx="156">
                  <c:v>3.26</c:v>
                </c:pt>
                <c:pt idx="157">
                  <c:v>3.24</c:v>
                </c:pt>
                <c:pt idx="158">
                  <c:v>3.2</c:v>
                </c:pt>
                <c:pt idx="159">
                  <c:v>3</c:v>
                </c:pt>
                <c:pt idx="160">
                  <c:v>3.08</c:v>
                </c:pt>
                <c:pt idx="161">
                  <c:v>3.26</c:v>
                </c:pt>
                <c:pt idx="162">
                  <c:v>3.05</c:v>
                </c:pt>
                <c:pt idx="163">
                  <c:v>3.41</c:v>
                </c:pt>
                <c:pt idx="164">
                  <c:v>3.3</c:v>
                </c:pt>
                <c:pt idx="165">
                  <c:v>3.47</c:v>
                </c:pt>
                <c:pt idx="166">
                  <c:v>3.17</c:v>
                </c:pt>
                <c:pt idx="167">
                  <c:v>3.71</c:v>
                </c:pt>
                <c:pt idx="168">
                  <c:v>3.16</c:v>
                </c:pt>
                <c:pt idx="169">
                  <c:v>3.41</c:v>
                </c:pt>
                <c:pt idx="170">
                  <c:v>3.53</c:v>
                </c:pt>
                <c:pt idx="171">
                  <c:v>3.65</c:v>
                </c:pt>
                <c:pt idx="172">
                  <c:v>3.73</c:v>
                </c:pt>
                <c:pt idx="173">
                  <c:v>3.7</c:v>
                </c:pt>
                <c:pt idx="174">
                  <c:v>3.36</c:v>
                </c:pt>
                <c:pt idx="175">
                  <c:v>3.31</c:v>
                </c:pt>
                <c:pt idx="176">
                  <c:v>3.87</c:v>
                </c:pt>
                <c:pt idx="177">
                  <c:v>2.84</c:v>
                </c:pt>
                <c:pt idx="178">
                  <c:v>2.94</c:v>
                </c:pt>
                <c:pt idx="179">
                  <c:v>3.1</c:v>
                </c:pt>
                <c:pt idx="180">
                  <c:v>3.03</c:v>
                </c:pt>
                <c:pt idx="181">
                  <c:v>3.05</c:v>
                </c:pt>
                <c:pt idx="182">
                  <c:v>3.03</c:v>
                </c:pt>
                <c:pt idx="183">
                  <c:v>2.78</c:v>
                </c:pt>
                <c:pt idx="184">
                  <c:v>3.13</c:v>
                </c:pt>
                <c:pt idx="185">
                  <c:v>3.23</c:v>
                </c:pt>
                <c:pt idx="186">
                  <c:v>3.31</c:v>
                </c:pt>
                <c:pt idx="187">
                  <c:v>3.29</c:v>
                </c:pt>
                <c:pt idx="188">
                  <c:v>3.01</c:v>
                </c:pt>
                <c:pt idx="189">
                  <c:v>3.1</c:v>
                </c:pt>
                <c:pt idx="190">
                  <c:v>3.13</c:v>
                </c:pt>
                <c:pt idx="191">
                  <c:v>3.09</c:v>
                </c:pt>
                <c:pt idx="192">
                  <c:v>3.51</c:v>
                </c:pt>
                <c:pt idx="193">
                  <c:v>3.57</c:v>
                </c:pt>
                <c:pt idx="194">
                  <c:v>3.57</c:v>
                </c:pt>
                <c:pt idx="195">
                  <c:v>3.39</c:v>
                </c:pt>
                <c:pt idx="196">
                  <c:v>3.5</c:v>
                </c:pt>
                <c:pt idx="197">
                  <c:v>3.44</c:v>
                </c:pt>
                <c:pt idx="198">
                  <c:v>2.86</c:v>
                </c:pt>
                <c:pt idx="199">
                  <c:v>3.12</c:v>
                </c:pt>
                <c:pt idx="200">
                  <c:v>3.64</c:v>
                </c:pt>
                <c:pt idx="201">
                  <c:v>3.13</c:v>
                </c:pt>
                <c:pt idx="202">
                  <c:v>2.92</c:v>
                </c:pt>
                <c:pt idx="203">
                  <c:v>3.1</c:v>
                </c:pt>
                <c:pt idx="204">
                  <c:v>3.61</c:v>
                </c:pt>
                <c:pt idx="205">
                  <c:v>3.98</c:v>
                </c:pt>
                <c:pt idx="206">
                  <c:v>3.38</c:v>
                </c:pt>
                <c:pt idx="207">
                  <c:v>2.98</c:v>
                </c:pt>
                <c:pt idx="208">
                  <c:v>3.14</c:v>
                </c:pt>
                <c:pt idx="209">
                  <c:v>3.16</c:v>
                </c:pt>
                <c:pt idx="210">
                  <c:v>2.99</c:v>
                </c:pt>
                <c:pt idx="211">
                  <c:v>3.35</c:v>
                </c:pt>
                <c:pt idx="212">
                  <c:v>3.09</c:v>
                </c:pt>
                <c:pt idx="213">
                  <c:v>3.55</c:v>
                </c:pt>
                <c:pt idx="214">
                  <c:v>4.04</c:v>
                </c:pt>
                <c:pt idx="215">
                  <c:v>2.96</c:v>
                </c:pt>
                <c:pt idx="216">
                  <c:v>3.39</c:v>
                </c:pt>
                <c:pt idx="217">
                  <c:v>3.43</c:v>
                </c:pt>
                <c:pt idx="218">
                  <c:v>3.48</c:v>
                </c:pt>
                <c:pt idx="219">
                  <c:v>3.66</c:v>
                </c:pt>
                <c:pt idx="220">
                  <c:v>2.92</c:v>
                </c:pt>
                <c:pt idx="221">
                  <c:v>3.4</c:v>
                </c:pt>
                <c:pt idx="222">
                  <c:v>3.17</c:v>
                </c:pt>
                <c:pt idx="223">
                  <c:v>3.36</c:v>
                </c:pt>
                <c:pt idx="224">
                  <c:v>2.9</c:v>
                </c:pt>
                <c:pt idx="225">
                  <c:v>3.21</c:v>
                </c:pt>
                <c:pt idx="226">
                  <c:v>3.34</c:v>
                </c:pt>
                <c:pt idx="227">
                  <c:v>2.4</c:v>
                </c:pt>
                <c:pt idx="228">
                  <c:v>2.75</c:v>
                </c:pt>
                <c:pt idx="229">
                  <c:v>2.64</c:v>
                </c:pt>
                <c:pt idx="230">
                  <c:v>3.11</c:v>
                </c:pt>
                <c:pt idx="231">
                  <c:v>3.17</c:v>
                </c:pt>
                <c:pt idx="232">
                  <c:v>3.15</c:v>
                </c:pt>
                <c:pt idx="233">
                  <c:v>3.2</c:v>
                </c:pt>
                <c:pt idx="234">
                  <c:v>3.5</c:v>
                </c:pt>
                <c:pt idx="235">
                  <c:v>2.83</c:v>
                </c:pt>
                <c:pt idx="236">
                  <c:v>2.59</c:v>
                </c:pt>
                <c:pt idx="237">
                  <c:v>3.13</c:v>
                </c:pt>
                <c:pt idx="238">
                  <c:v>2.94</c:v>
                </c:pt>
                <c:pt idx="239">
                  <c:v>2.94</c:v>
                </c:pt>
                <c:pt idx="240">
                  <c:v>2.94</c:v>
                </c:pt>
                <c:pt idx="241">
                  <c:v>2.94</c:v>
                </c:pt>
                <c:pt idx="242">
                  <c:v>3.02</c:v>
                </c:pt>
                <c:pt idx="243">
                  <c:v>2.9</c:v>
                </c:pt>
                <c:pt idx="244">
                  <c:v>2.75</c:v>
                </c:pt>
                <c:pt idx="245">
                  <c:v>2.74</c:v>
                </c:pt>
                <c:pt idx="246">
                  <c:v>2.7</c:v>
                </c:pt>
                <c:pt idx="247">
                  <c:v>2.78</c:v>
                </c:pt>
                <c:pt idx="248">
                  <c:v>2.92</c:v>
                </c:pt>
                <c:pt idx="249">
                  <c:v>3.05</c:v>
                </c:pt>
                <c:pt idx="250">
                  <c:v>3.05</c:v>
                </c:pt>
                <c:pt idx="251">
                  <c:v>3.2</c:v>
                </c:pt>
                <c:pt idx="252">
                  <c:v>3.12</c:v>
                </c:pt>
                <c:pt idx="253">
                  <c:v>3</c:v>
                </c:pt>
                <c:pt idx="254">
                  <c:v>3.01</c:v>
                </c:pt>
                <c:pt idx="255">
                  <c:v>3.32</c:v>
                </c:pt>
                <c:pt idx="256">
                  <c:v>3.38</c:v>
                </c:pt>
                <c:pt idx="257">
                  <c:v>3.46</c:v>
                </c:pt>
                <c:pt idx="258">
                  <c:v>3.7</c:v>
                </c:pt>
                <c:pt idx="259">
                  <c:v>3.22</c:v>
                </c:pt>
                <c:pt idx="260">
                  <c:v>3.24</c:v>
                </c:pt>
                <c:pt idx="261">
                  <c:v>3.12</c:v>
                </c:pt>
                <c:pt idx="262">
                  <c:v>3.55</c:v>
                </c:pt>
                <c:pt idx="263">
                  <c:v>3.2</c:v>
                </c:pt>
                <c:pt idx="264">
                  <c:v>3.42</c:v>
                </c:pt>
                <c:pt idx="265">
                  <c:v>3.46</c:v>
                </c:pt>
                <c:pt idx="266">
                  <c:v>3.62</c:v>
                </c:pt>
                <c:pt idx="267">
                  <c:v>3.2</c:v>
                </c:pt>
                <c:pt idx="268">
                  <c:v>3.43</c:v>
                </c:pt>
                <c:pt idx="269">
                  <c:v>4.17</c:v>
                </c:pt>
                <c:pt idx="270">
                  <c:v>3.75</c:v>
                </c:pt>
                <c:pt idx="271">
                  <c:v>3.63</c:v>
                </c:pt>
                <c:pt idx="272">
                  <c:v>3.25</c:v>
                </c:pt>
                <c:pt idx="273">
                  <c:v>3.25</c:v>
                </c:pt>
                <c:pt idx="274">
                  <c:v>3.09</c:v>
                </c:pt>
                <c:pt idx="275">
                  <c:v>3.56</c:v>
                </c:pt>
                <c:pt idx="276">
                  <c:v>3.85</c:v>
                </c:pt>
                <c:pt idx="277">
                  <c:v>2.78</c:v>
                </c:pt>
                <c:pt idx="278">
                  <c:v>3.2</c:v>
                </c:pt>
                <c:pt idx="279">
                  <c:v>3.99</c:v>
                </c:pt>
                <c:pt idx="280">
                  <c:v>3.33</c:v>
                </c:pt>
                <c:pt idx="281">
                  <c:v>6.53</c:v>
                </c:pt>
                <c:pt idx="282">
                  <c:v>3.12</c:v>
                </c:pt>
                <c:pt idx="283">
                  <c:v>3.12</c:v>
                </c:pt>
                <c:pt idx="284">
                  <c:v>3.91</c:v>
                </c:pt>
                <c:pt idx="285">
                  <c:v>3.69</c:v>
                </c:pt>
                <c:pt idx="286">
                  <c:v>3.08</c:v>
                </c:pt>
                <c:pt idx="287">
                  <c:v>3.04</c:v>
                </c:pt>
                <c:pt idx="288">
                  <c:v>3.46</c:v>
                </c:pt>
                <c:pt idx="289">
                  <c:v>3.04</c:v>
                </c:pt>
                <c:pt idx="290">
                  <c:v>3.16</c:v>
                </c:pt>
                <c:pt idx="291">
                  <c:v>3.38</c:v>
                </c:pt>
                <c:pt idx="292">
                  <c:v>3.52</c:v>
                </c:pt>
                <c:pt idx="293">
                  <c:v>4.17</c:v>
                </c:pt>
                <c:pt idx="294">
                  <c:v>4.3499999999999996</c:v>
                </c:pt>
                <c:pt idx="295">
                  <c:v>2.86</c:v>
                </c:pt>
                <c:pt idx="296">
                  <c:v>4.3600000000000003</c:v>
                </c:pt>
                <c:pt idx="297">
                  <c:v>2.82</c:v>
                </c:pt>
                <c:pt idx="298">
                  <c:v>2.87</c:v>
                </c:pt>
                <c:pt idx="299">
                  <c:v>3.03</c:v>
                </c:pt>
                <c:pt idx="300">
                  <c:v>2.94</c:v>
                </c:pt>
                <c:pt idx="301">
                  <c:v>3.12</c:v>
                </c:pt>
                <c:pt idx="302">
                  <c:v>2.92</c:v>
                </c:pt>
                <c:pt idx="303">
                  <c:v>3.11</c:v>
                </c:pt>
                <c:pt idx="304">
                  <c:v>4.4000000000000004</c:v>
                </c:pt>
                <c:pt idx="305">
                  <c:v>3.35</c:v>
                </c:pt>
                <c:pt idx="306">
                  <c:v>3.3</c:v>
                </c:pt>
                <c:pt idx="307">
                  <c:v>3.09</c:v>
                </c:pt>
                <c:pt idx="308">
                  <c:v>3.06</c:v>
                </c:pt>
                <c:pt idx="309">
                  <c:v>3.21</c:v>
                </c:pt>
                <c:pt idx="310">
                  <c:v>3.11</c:v>
                </c:pt>
                <c:pt idx="311">
                  <c:v>3.25</c:v>
                </c:pt>
                <c:pt idx="312">
                  <c:v>3.25</c:v>
                </c:pt>
                <c:pt idx="313">
                  <c:v>3.23</c:v>
                </c:pt>
                <c:pt idx="314">
                  <c:v>3.33</c:v>
                </c:pt>
                <c:pt idx="315">
                  <c:v>3.7</c:v>
                </c:pt>
                <c:pt idx="316">
                  <c:v>3.59</c:v>
                </c:pt>
                <c:pt idx="317">
                  <c:v>3.21</c:v>
                </c:pt>
                <c:pt idx="318">
                  <c:v>3.5</c:v>
                </c:pt>
                <c:pt idx="319">
                  <c:v>3.58</c:v>
                </c:pt>
                <c:pt idx="320">
                  <c:v>3.33</c:v>
                </c:pt>
                <c:pt idx="321">
                  <c:v>3.66</c:v>
                </c:pt>
                <c:pt idx="322">
                  <c:v>3.3</c:v>
                </c:pt>
                <c:pt idx="323">
                  <c:v>3.17</c:v>
                </c:pt>
                <c:pt idx="324">
                  <c:v>3.31</c:v>
                </c:pt>
                <c:pt idx="325">
                  <c:v>3.29</c:v>
                </c:pt>
                <c:pt idx="326">
                  <c:v>3.34</c:v>
                </c:pt>
                <c:pt idx="327">
                  <c:v>2.41</c:v>
                </c:pt>
                <c:pt idx="328">
                  <c:v>2.81</c:v>
                </c:pt>
                <c:pt idx="329">
                  <c:v>3.73</c:v>
                </c:pt>
                <c:pt idx="330">
                  <c:v>4.2699999999999996</c:v>
                </c:pt>
                <c:pt idx="331">
                  <c:v>3.35</c:v>
                </c:pt>
                <c:pt idx="332">
                  <c:v>3.19</c:v>
                </c:pt>
                <c:pt idx="333">
                  <c:v>3.25</c:v>
                </c:pt>
                <c:pt idx="334">
                  <c:v>3.31</c:v>
                </c:pt>
                <c:pt idx="335">
                  <c:v>3.19</c:v>
                </c:pt>
                <c:pt idx="336">
                  <c:v>3.98</c:v>
                </c:pt>
                <c:pt idx="337">
                  <c:v>5.35</c:v>
                </c:pt>
                <c:pt idx="338">
                  <c:v>3.58</c:v>
                </c:pt>
                <c:pt idx="339">
                  <c:v>3.2</c:v>
                </c:pt>
                <c:pt idx="340">
                  <c:v>3.22</c:v>
                </c:pt>
                <c:pt idx="341">
                  <c:v>3.65</c:v>
                </c:pt>
                <c:pt idx="342">
                  <c:v>3.87</c:v>
                </c:pt>
                <c:pt idx="343">
                  <c:v>3.97</c:v>
                </c:pt>
                <c:pt idx="344">
                  <c:v>5.05</c:v>
                </c:pt>
                <c:pt idx="345">
                  <c:v>3.43</c:v>
                </c:pt>
                <c:pt idx="346">
                  <c:v>2.91</c:v>
                </c:pt>
                <c:pt idx="347">
                  <c:v>3.21</c:v>
                </c:pt>
                <c:pt idx="348">
                  <c:v>3</c:v>
                </c:pt>
                <c:pt idx="349">
                  <c:v>3.03</c:v>
                </c:pt>
                <c:pt idx="350">
                  <c:v>3.08</c:v>
                </c:pt>
                <c:pt idx="351">
                  <c:v>2.95</c:v>
                </c:pt>
                <c:pt idx="352">
                  <c:v>3.03</c:v>
                </c:pt>
                <c:pt idx="353">
                  <c:v>3.09</c:v>
                </c:pt>
                <c:pt idx="354">
                  <c:v>3.09</c:v>
                </c:pt>
                <c:pt idx="355">
                  <c:v>3.03</c:v>
                </c:pt>
                <c:pt idx="356">
                  <c:v>3.26</c:v>
                </c:pt>
                <c:pt idx="357">
                  <c:v>3.4</c:v>
                </c:pt>
                <c:pt idx="358">
                  <c:v>3.33</c:v>
                </c:pt>
                <c:pt idx="359">
                  <c:v>3.33</c:v>
                </c:pt>
                <c:pt idx="360">
                  <c:v>3.26</c:v>
                </c:pt>
                <c:pt idx="361">
                  <c:v>3.19</c:v>
                </c:pt>
                <c:pt idx="362">
                  <c:v>3.04</c:v>
                </c:pt>
                <c:pt idx="363">
                  <c:v>3.37</c:v>
                </c:pt>
                <c:pt idx="364">
                  <c:v>3.83</c:v>
                </c:pt>
                <c:pt idx="365">
                  <c:v>3.26</c:v>
                </c:pt>
                <c:pt idx="366">
                  <c:v>3.06</c:v>
                </c:pt>
                <c:pt idx="367">
                  <c:v>3.25</c:v>
                </c:pt>
                <c:pt idx="368">
                  <c:v>3.47</c:v>
                </c:pt>
                <c:pt idx="369">
                  <c:v>3.49</c:v>
                </c:pt>
                <c:pt idx="370">
                  <c:v>3.45</c:v>
                </c:pt>
                <c:pt idx="371">
                  <c:v>3.92</c:v>
                </c:pt>
                <c:pt idx="372">
                  <c:v>3.2</c:v>
                </c:pt>
                <c:pt idx="373">
                  <c:v>3.23</c:v>
                </c:pt>
                <c:pt idx="374">
                  <c:v>2.82</c:v>
                </c:pt>
                <c:pt idx="375">
                  <c:v>3.19</c:v>
                </c:pt>
                <c:pt idx="376">
                  <c:v>2.73</c:v>
                </c:pt>
                <c:pt idx="377">
                  <c:v>2.98</c:v>
                </c:pt>
                <c:pt idx="378">
                  <c:v>3.18</c:v>
                </c:pt>
                <c:pt idx="379">
                  <c:v>3.26</c:v>
                </c:pt>
                <c:pt idx="380">
                  <c:v>2.98</c:v>
                </c:pt>
                <c:pt idx="381">
                  <c:v>2.98</c:v>
                </c:pt>
                <c:pt idx="382">
                  <c:v>3.21</c:v>
                </c:pt>
                <c:pt idx="383">
                  <c:v>3.09</c:v>
                </c:pt>
                <c:pt idx="384">
                  <c:v>3.15</c:v>
                </c:pt>
                <c:pt idx="385">
                  <c:v>3.15</c:v>
                </c:pt>
                <c:pt idx="386">
                  <c:v>3.45</c:v>
                </c:pt>
                <c:pt idx="387">
                  <c:v>3.86</c:v>
                </c:pt>
                <c:pt idx="388">
                  <c:v>3.22</c:v>
                </c:pt>
                <c:pt idx="389">
                  <c:v>3.12</c:v>
                </c:pt>
                <c:pt idx="390">
                  <c:v>2.99</c:v>
                </c:pt>
                <c:pt idx="391">
                  <c:v>4.42</c:v>
                </c:pt>
                <c:pt idx="392">
                  <c:v>2.83</c:v>
                </c:pt>
                <c:pt idx="393">
                  <c:v>3.64</c:v>
                </c:pt>
                <c:pt idx="394">
                  <c:v>3.83</c:v>
                </c:pt>
                <c:pt idx="395">
                  <c:v>3.37</c:v>
                </c:pt>
                <c:pt idx="396">
                  <c:v>3.23</c:v>
                </c:pt>
                <c:pt idx="397">
                  <c:v>2.4700000000000002</c:v>
                </c:pt>
                <c:pt idx="398">
                  <c:v>3.27</c:v>
                </c:pt>
                <c:pt idx="399">
                  <c:v>2.92</c:v>
                </c:pt>
                <c:pt idx="400">
                  <c:v>3.81</c:v>
                </c:pt>
                <c:pt idx="401">
                  <c:v>3.12</c:v>
                </c:pt>
                <c:pt idx="402">
                  <c:v>3.53</c:v>
                </c:pt>
                <c:pt idx="403">
                  <c:v>3.32</c:v>
                </c:pt>
                <c:pt idx="404">
                  <c:v>3.04</c:v>
                </c:pt>
                <c:pt idx="405">
                  <c:v>3</c:v>
                </c:pt>
                <c:pt idx="406">
                  <c:v>3.26</c:v>
                </c:pt>
                <c:pt idx="407">
                  <c:v>3.52</c:v>
                </c:pt>
                <c:pt idx="408">
                  <c:v>2.85</c:v>
                </c:pt>
                <c:pt idx="409">
                  <c:v>2.88</c:v>
                </c:pt>
                <c:pt idx="410">
                  <c:v>3.03</c:v>
                </c:pt>
                <c:pt idx="411">
                  <c:v>3.31</c:v>
                </c:pt>
                <c:pt idx="412">
                  <c:v>3.01</c:v>
                </c:pt>
                <c:pt idx="413">
                  <c:v>3.23</c:v>
                </c:pt>
                <c:pt idx="414">
                  <c:v>3.25</c:v>
                </c:pt>
                <c:pt idx="415">
                  <c:v>3.08</c:v>
                </c:pt>
                <c:pt idx="416">
                  <c:v>3.41</c:v>
                </c:pt>
                <c:pt idx="417">
                  <c:v>3.01</c:v>
                </c:pt>
                <c:pt idx="418">
                  <c:v>3.4</c:v>
                </c:pt>
                <c:pt idx="419">
                  <c:v>3.37</c:v>
                </c:pt>
                <c:pt idx="420">
                  <c:v>3.38</c:v>
                </c:pt>
                <c:pt idx="421">
                  <c:v>3.64</c:v>
                </c:pt>
                <c:pt idx="422">
                  <c:v>3.41</c:v>
                </c:pt>
                <c:pt idx="423">
                  <c:v>2.56</c:v>
                </c:pt>
                <c:pt idx="424">
                  <c:v>2.79</c:v>
                </c:pt>
                <c:pt idx="425">
                  <c:v>2.89</c:v>
                </c:pt>
                <c:pt idx="426">
                  <c:v>3.31</c:v>
                </c:pt>
                <c:pt idx="427">
                  <c:v>3.62</c:v>
                </c:pt>
                <c:pt idx="428">
                  <c:v>2.73</c:v>
                </c:pt>
                <c:pt idx="429">
                  <c:v>3.04</c:v>
                </c:pt>
                <c:pt idx="430">
                  <c:v>3.29</c:v>
                </c:pt>
                <c:pt idx="431">
                  <c:v>3</c:v>
                </c:pt>
                <c:pt idx="432">
                  <c:v>3.22</c:v>
                </c:pt>
                <c:pt idx="433">
                  <c:v>3.34</c:v>
                </c:pt>
                <c:pt idx="434">
                  <c:v>4.18</c:v>
                </c:pt>
                <c:pt idx="435">
                  <c:v>3.31</c:v>
                </c:pt>
                <c:pt idx="436">
                  <c:v>3.73</c:v>
                </c:pt>
                <c:pt idx="437">
                  <c:v>2.6</c:v>
                </c:pt>
                <c:pt idx="438">
                  <c:v>2.94</c:v>
                </c:pt>
                <c:pt idx="439">
                  <c:v>2.91</c:v>
                </c:pt>
                <c:pt idx="440">
                  <c:v>2.99</c:v>
                </c:pt>
                <c:pt idx="441">
                  <c:v>3.3</c:v>
                </c:pt>
                <c:pt idx="442">
                  <c:v>3.29</c:v>
                </c:pt>
                <c:pt idx="443">
                  <c:v>3.01</c:v>
                </c:pt>
                <c:pt idx="444">
                  <c:v>3.24</c:v>
                </c:pt>
                <c:pt idx="445">
                  <c:v>3.48</c:v>
                </c:pt>
                <c:pt idx="446">
                  <c:v>3.2</c:v>
                </c:pt>
                <c:pt idx="447">
                  <c:v>3.06</c:v>
                </c:pt>
                <c:pt idx="448">
                  <c:v>4.99</c:v>
                </c:pt>
                <c:pt idx="449">
                  <c:v>4.68</c:v>
                </c:pt>
                <c:pt idx="450">
                  <c:v>3.06</c:v>
                </c:pt>
                <c:pt idx="451">
                  <c:v>3.05</c:v>
                </c:pt>
                <c:pt idx="452">
                  <c:v>3.33</c:v>
                </c:pt>
                <c:pt idx="453">
                  <c:v>3.81</c:v>
                </c:pt>
                <c:pt idx="454">
                  <c:v>2.98</c:v>
                </c:pt>
                <c:pt idx="455">
                  <c:v>3.19</c:v>
                </c:pt>
                <c:pt idx="456">
                  <c:v>3.25</c:v>
                </c:pt>
                <c:pt idx="457">
                  <c:v>3.28</c:v>
                </c:pt>
                <c:pt idx="458">
                  <c:v>3.5</c:v>
                </c:pt>
                <c:pt idx="459">
                  <c:v>3.14</c:v>
                </c:pt>
                <c:pt idx="460">
                  <c:v>3.14</c:v>
                </c:pt>
                <c:pt idx="461">
                  <c:v>3.07</c:v>
                </c:pt>
                <c:pt idx="462">
                  <c:v>3.55</c:v>
                </c:pt>
                <c:pt idx="463">
                  <c:v>3.13</c:v>
                </c:pt>
                <c:pt idx="464">
                  <c:v>3.29</c:v>
                </c:pt>
                <c:pt idx="465">
                  <c:v>3.04</c:v>
                </c:pt>
                <c:pt idx="466">
                  <c:v>2.67</c:v>
                </c:pt>
                <c:pt idx="467">
                  <c:v>2.75</c:v>
                </c:pt>
                <c:pt idx="468">
                  <c:v>4.01</c:v>
                </c:pt>
                <c:pt idx="469">
                  <c:v>3.24</c:v>
                </c:pt>
                <c:pt idx="470">
                  <c:v>3.37</c:v>
                </c:pt>
                <c:pt idx="471">
                  <c:v>3.91</c:v>
                </c:pt>
                <c:pt idx="472">
                  <c:v>3.14</c:v>
                </c:pt>
                <c:pt idx="473">
                  <c:v>3.67</c:v>
                </c:pt>
                <c:pt idx="474">
                  <c:v>3.61</c:v>
                </c:pt>
                <c:pt idx="475">
                  <c:v>2.68</c:v>
                </c:pt>
                <c:pt idx="476">
                  <c:v>2.92</c:v>
                </c:pt>
                <c:pt idx="477">
                  <c:v>3.13</c:v>
                </c:pt>
                <c:pt idx="478">
                  <c:v>2.99</c:v>
                </c:pt>
                <c:pt idx="479">
                  <c:v>3.11</c:v>
                </c:pt>
                <c:pt idx="480">
                  <c:v>3.03</c:v>
                </c:pt>
                <c:pt idx="481">
                  <c:v>3.16</c:v>
                </c:pt>
                <c:pt idx="482">
                  <c:v>3.36</c:v>
                </c:pt>
                <c:pt idx="483">
                  <c:v>3.39</c:v>
                </c:pt>
                <c:pt idx="484">
                  <c:v>3.38</c:v>
                </c:pt>
                <c:pt idx="485">
                  <c:v>3.53</c:v>
                </c:pt>
                <c:pt idx="486">
                  <c:v>3.66</c:v>
                </c:pt>
                <c:pt idx="487">
                  <c:v>3.51</c:v>
                </c:pt>
                <c:pt idx="488">
                  <c:v>3.75</c:v>
                </c:pt>
                <c:pt idx="489">
                  <c:v>3.51</c:v>
                </c:pt>
                <c:pt idx="490">
                  <c:v>4.22</c:v>
                </c:pt>
                <c:pt idx="491">
                  <c:v>3.63</c:v>
                </c:pt>
                <c:pt idx="492">
                  <c:v>3.58</c:v>
                </c:pt>
                <c:pt idx="493">
                  <c:v>3.58</c:v>
                </c:pt>
                <c:pt idx="494">
                  <c:v>3.56</c:v>
                </c:pt>
                <c:pt idx="495">
                  <c:v>2.86</c:v>
                </c:pt>
                <c:pt idx="496">
                  <c:v>5.33</c:v>
                </c:pt>
                <c:pt idx="497">
                  <c:v>2.78</c:v>
                </c:pt>
                <c:pt idx="498">
                  <c:v>3.65</c:v>
                </c:pt>
                <c:pt idx="499">
                  <c:v>3.15</c:v>
                </c:pt>
                <c:pt idx="500">
                  <c:v>3.48</c:v>
                </c:pt>
                <c:pt idx="501">
                  <c:v>3.08</c:v>
                </c:pt>
                <c:pt idx="502">
                  <c:v>2.89</c:v>
                </c:pt>
                <c:pt idx="503">
                  <c:v>2.2799999999999998</c:v>
                </c:pt>
                <c:pt idx="504">
                  <c:v>3.95</c:v>
                </c:pt>
                <c:pt idx="505">
                  <c:v>4.1500000000000004</c:v>
                </c:pt>
                <c:pt idx="506">
                  <c:v>3.42</c:v>
                </c:pt>
                <c:pt idx="507">
                  <c:v>4.01</c:v>
                </c:pt>
                <c:pt idx="508">
                  <c:v>3.47</c:v>
                </c:pt>
                <c:pt idx="509">
                  <c:v>3.66</c:v>
                </c:pt>
                <c:pt idx="510">
                  <c:v>3.82</c:v>
                </c:pt>
                <c:pt idx="511">
                  <c:v>3.42</c:v>
                </c:pt>
                <c:pt idx="512">
                  <c:v>3.36</c:v>
                </c:pt>
                <c:pt idx="513">
                  <c:v>3.16</c:v>
                </c:pt>
                <c:pt idx="514">
                  <c:v>3.04</c:v>
                </c:pt>
                <c:pt idx="515">
                  <c:v>4.13</c:v>
                </c:pt>
                <c:pt idx="516">
                  <c:v>3.28</c:v>
                </c:pt>
                <c:pt idx="517">
                  <c:v>3.24</c:v>
                </c:pt>
                <c:pt idx="518">
                  <c:v>3.45</c:v>
                </c:pt>
                <c:pt idx="519">
                  <c:v>3.45</c:v>
                </c:pt>
                <c:pt idx="520">
                  <c:v>3.06</c:v>
                </c:pt>
                <c:pt idx="521">
                  <c:v>3.2</c:v>
                </c:pt>
                <c:pt idx="522">
                  <c:v>3.75</c:v>
                </c:pt>
                <c:pt idx="523">
                  <c:v>3.01</c:v>
                </c:pt>
                <c:pt idx="524">
                  <c:v>2.44</c:v>
                </c:pt>
                <c:pt idx="525">
                  <c:v>3.17</c:v>
                </c:pt>
                <c:pt idx="526">
                  <c:v>2.86</c:v>
                </c:pt>
                <c:pt idx="527">
                  <c:v>2.94</c:v>
                </c:pt>
                <c:pt idx="528">
                  <c:v>2.9</c:v>
                </c:pt>
                <c:pt idx="529">
                  <c:v>2.9</c:v>
                </c:pt>
                <c:pt idx="530">
                  <c:v>2.94</c:v>
                </c:pt>
                <c:pt idx="531">
                  <c:v>2.93</c:v>
                </c:pt>
                <c:pt idx="532">
                  <c:v>2.81</c:v>
                </c:pt>
                <c:pt idx="533">
                  <c:v>2.65</c:v>
                </c:pt>
                <c:pt idx="534">
                  <c:v>2.74</c:v>
                </c:pt>
                <c:pt idx="535">
                  <c:v>2.77</c:v>
                </c:pt>
                <c:pt idx="536">
                  <c:v>3.17</c:v>
                </c:pt>
                <c:pt idx="537">
                  <c:v>2.84</c:v>
                </c:pt>
                <c:pt idx="538">
                  <c:v>2.89</c:v>
                </c:pt>
                <c:pt idx="539">
                  <c:v>3.02</c:v>
                </c:pt>
                <c:pt idx="540">
                  <c:v>2.96</c:v>
                </c:pt>
                <c:pt idx="541">
                  <c:v>3.11</c:v>
                </c:pt>
                <c:pt idx="542">
                  <c:v>2.91</c:v>
                </c:pt>
                <c:pt idx="543">
                  <c:v>2.96</c:v>
                </c:pt>
                <c:pt idx="544">
                  <c:v>2.99</c:v>
                </c:pt>
                <c:pt idx="545">
                  <c:v>3</c:v>
                </c:pt>
                <c:pt idx="546">
                  <c:v>3.04</c:v>
                </c:pt>
                <c:pt idx="547">
                  <c:v>3.04</c:v>
                </c:pt>
                <c:pt idx="548">
                  <c:v>3.38</c:v>
                </c:pt>
                <c:pt idx="549">
                  <c:v>3.16</c:v>
                </c:pt>
                <c:pt idx="550">
                  <c:v>3.16</c:v>
                </c:pt>
                <c:pt idx="551">
                  <c:v>3.12</c:v>
                </c:pt>
                <c:pt idx="552">
                  <c:v>3.16</c:v>
                </c:pt>
                <c:pt idx="553">
                  <c:v>3.38</c:v>
                </c:pt>
                <c:pt idx="554">
                  <c:v>3.24</c:v>
                </c:pt>
                <c:pt idx="555">
                  <c:v>3.29</c:v>
                </c:pt>
                <c:pt idx="556">
                  <c:v>3.37</c:v>
                </c:pt>
                <c:pt idx="557">
                  <c:v>3.42</c:v>
                </c:pt>
                <c:pt idx="558">
                  <c:v>3.42</c:v>
                </c:pt>
                <c:pt idx="559">
                  <c:v>3.33</c:v>
                </c:pt>
                <c:pt idx="560">
                  <c:v>3</c:v>
                </c:pt>
                <c:pt idx="561">
                  <c:v>3.28</c:v>
                </c:pt>
                <c:pt idx="562">
                  <c:v>3.09</c:v>
                </c:pt>
                <c:pt idx="563">
                  <c:v>3.36</c:v>
                </c:pt>
                <c:pt idx="564">
                  <c:v>3.3</c:v>
                </c:pt>
                <c:pt idx="565">
                  <c:v>4.58</c:v>
                </c:pt>
                <c:pt idx="566">
                  <c:v>5</c:v>
                </c:pt>
                <c:pt idx="567">
                  <c:v>3.47</c:v>
                </c:pt>
                <c:pt idx="568">
                  <c:v>4.91</c:v>
                </c:pt>
                <c:pt idx="569">
                  <c:v>3.47</c:v>
                </c:pt>
                <c:pt idx="570">
                  <c:v>3.16</c:v>
                </c:pt>
                <c:pt idx="571">
                  <c:v>3.6</c:v>
                </c:pt>
                <c:pt idx="572">
                  <c:v>3.2</c:v>
                </c:pt>
                <c:pt idx="573">
                  <c:v>3.38</c:v>
                </c:pt>
                <c:pt idx="574">
                  <c:v>2.94</c:v>
                </c:pt>
                <c:pt idx="575">
                  <c:v>2.66</c:v>
                </c:pt>
                <c:pt idx="576">
                  <c:v>3.04</c:v>
                </c:pt>
                <c:pt idx="577">
                  <c:v>2.75</c:v>
                </c:pt>
                <c:pt idx="578">
                  <c:v>2.95</c:v>
                </c:pt>
                <c:pt idx="579">
                  <c:v>3.08</c:v>
                </c:pt>
                <c:pt idx="580">
                  <c:v>3.15</c:v>
                </c:pt>
                <c:pt idx="581">
                  <c:v>3</c:v>
                </c:pt>
                <c:pt idx="582">
                  <c:v>3.22</c:v>
                </c:pt>
                <c:pt idx="583">
                  <c:v>3.12</c:v>
                </c:pt>
                <c:pt idx="584">
                  <c:v>3.12</c:v>
                </c:pt>
                <c:pt idx="585">
                  <c:v>3.4</c:v>
                </c:pt>
                <c:pt idx="586">
                  <c:v>3.4</c:v>
                </c:pt>
                <c:pt idx="587">
                  <c:v>2.82</c:v>
                </c:pt>
                <c:pt idx="588">
                  <c:v>3.22</c:v>
                </c:pt>
                <c:pt idx="589">
                  <c:v>2.98</c:v>
                </c:pt>
                <c:pt idx="590">
                  <c:v>3.13</c:v>
                </c:pt>
                <c:pt idx="591">
                  <c:v>3.61</c:v>
                </c:pt>
                <c:pt idx="592">
                  <c:v>3.07</c:v>
                </c:pt>
                <c:pt idx="593">
                  <c:v>3.36</c:v>
                </c:pt>
                <c:pt idx="594">
                  <c:v>3.56</c:v>
                </c:pt>
                <c:pt idx="595">
                  <c:v>3.14</c:v>
                </c:pt>
                <c:pt idx="596">
                  <c:v>3.27</c:v>
                </c:pt>
                <c:pt idx="597">
                  <c:v>3.33</c:v>
                </c:pt>
                <c:pt idx="598">
                  <c:v>3.8</c:v>
                </c:pt>
                <c:pt idx="599">
                  <c:v>3.33</c:v>
                </c:pt>
                <c:pt idx="600">
                  <c:v>3.63</c:v>
                </c:pt>
                <c:pt idx="601">
                  <c:v>2.67</c:v>
                </c:pt>
                <c:pt idx="602">
                  <c:v>2.66</c:v>
                </c:pt>
                <c:pt idx="603">
                  <c:v>2.95</c:v>
                </c:pt>
                <c:pt idx="604">
                  <c:v>3.08</c:v>
                </c:pt>
                <c:pt idx="605">
                  <c:v>3.33</c:v>
                </c:pt>
                <c:pt idx="606">
                  <c:v>3.44</c:v>
                </c:pt>
                <c:pt idx="607">
                  <c:v>3.5</c:v>
                </c:pt>
                <c:pt idx="608">
                  <c:v>3.26</c:v>
                </c:pt>
                <c:pt idx="609">
                  <c:v>3.73</c:v>
                </c:pt>
                <c:pt idx="610">
                  <c:v>3.2</c:v>
                </c:pt>
                <c:pt idx="611">
                  <c:v>3.53</c:v>
                </c:pt>
                <c:pt idx="612">
                  <c:v>3</c:v>
                </c:pt>
                <c:pt idx="613">
                  <c:v>3.11</c:v>
                </c:pt>
                <c:pt idx="614">
                  <c:v>3.23</c:v>
                </c:pt>
                <c:pt idx="615">
                  <c:v>3.12</c:v>
                </c:pt>
                <c:pt idx="616">
                  <c:v>2.8</c:v>
                </c:pt>
                <c:pt idx="617">
                  <c:v>2.97</c:v>
                </c:pt>
                <c:pt idx="618">
                  <c:v>3.12</c:v>
                </c:pt>
                <c:pt idx="619">
                  <c:v>3.15</c:v>
                </c:pt>
                <c:pt idx="620">
                  <c:v>3.07</c:v>
                </c:pt>
                <c:pt idx="621">
                  <c:v>3.23</c:v>
                </c:pt>
                <c:pt idx="622">
                  <c:v>3.18</c:v>
                </c:pt>
                <c:pt idx="623">
                  <c:v>3.34</c:v>
                </c:pt>
                <c:pt idx="624">
                  <c:v>3.04</c:v>
                </c:pt>
                <c:pt idx="625">
                  <c:v>3.23</c:v>
                </c:pt>
                <c:pt idx="626">
                  <c:v>2.92</c:v>
                </c:pt>
                <c:pt idx="627">
                  <c:v>3.02</c:v>
                </c:pt>
                <c:pt idx="628">
                  <c:v>3.18</c:v>
                </c:pt>
                <c:pt idx="629">
                  <c:v>3.11</c:v>
                </c:pt>
                <c:pt idx="630">
                  <c:v>3.08</c:v>
                </c:pt>
                <c:pt idx="631">
                  <c:v>3.21</c:v>
                </c:pt>
                <c:pt idx="632">
                  <c:v>3.16</c:v>
                </c:pt>
                <c:pt idx="633">
                  <c:v>3.34</c:v>
                </c:pt>
                <c:pt idx="634">
                  <c:v>3.1</c:v>
                </c:pt>
                <c:pt idx="635">
                  <c:v>3.03</c:v>
                </c:pt>
                <c:pt idx="636">
                  <c:v>3.13</c:v>
                </c:pt>
                <c:pt idx="637">
                  <c:v>3.3</c:v>
                </c:pt>
                <c:pt idx="638">
                  <c:v>2.73</c:v>
                </c:pt>
                <c:pt idx="639">
                  <c:v>2.86</c:v>
                </c:pt>
                <c:pt idx="640">
                  <c:v>2.61</c:v>
                </c:pt>
                <c:pt idx="641">
                  <c:v>3.91</c:v>
                </c:pt>
                <c:pt idx="642">
                  <c:v>3.91</c:v>
                </c:pt>
                <c:pt idx="643">
                  <c:v>3.37</c:v>
                </c:pt>
                <c:pt idx="644">
                  <c:v>3.61</c:v>
                </c:pt>
                <c:pt idx="645">
                  <c:v>3.84</c:v>
                </c:pt>
                <c:pt idx="646">
                  <c:v>3.08</c:v>
                </c:pt>
                <c:pt idx="647">
                  <c:v>3.08</c:v>
                </c:pt>
                <c:pt idx="648">
                  <c:v>3.09</c:v>
                </c:pt>
                <c:pt idx="649">
                  <c:v>3.04</c:v>
                </c:pt>
                <c:pt idx="650">
                  <c:v>3.42</c:v>
                </c:pt>
                <c:pt idx="651">
                  <c:v>3.38</c:v>
                </c:pt>
                <c:pt idx="652">
                  <c:v>3.49</c:v>
                </c:pt>
                <c:pt idx="653">
                  <c:v>3.38</c:v>
                </c:pt>
                <c:pt idx="654">
                  <c:v>3.68</c:v>
                </c:pt>
                <c:pt idx="655">
                  <c:v>3.83</c:v>
                </c:pt>
                <c:pt idx="656">
                  <c:v>3.84</c:v>
                </c:pt>
                <c:pt idx="657">
                  <c:v>3.47</c:v>
                </c:pt>
                <c:pt idx="658">
                  <c:v>2.8</c:v>
                </c:pt>
                <c:pt idx="659">
                  <c:v>3</c:v>
                </c:pt>
                <c:pt idx="660">
                  <c:v>3.04</c:v>
                </c:pt>
                <c:pt idx="661">
                  <c:v>3.04</c:v>
                </c:pt>
                <c:pt idx="662">
                  <c:v>4</c:v>
                </c:pt>
                <c:pt idx="663">
                  <c:v>3.22</c:v>
                </c:pt>
                <c:pt idx="664">
                  <c:v>3.42</c:v>
                </c:pt>
                <c:pt idx="665">
                  <c:v>3.33</c:v>
                </c:pt>
                <c:pt idx="666">
                  <c:v>3.56</c:v>
                </c:pt>
                <c:pt idx="667">
                  <c:v>3.73</c:v>
                </c:pt>
                <c:pt idx="668">
                  <c:v>3.69</c:v>
                </c:pt>
                <c:pt idx="669">
                  <c:v>4</c:v>
                </c:pt>
                <c:pt idx="670">
                  <c:v>1.93</c:v>
                </c:pt>
                <c:pt idx="671">
                  <c:v>3.47</c:v>
                </c:pt>
                <c:pt idx="672">
                  <c:v>3.57</c:v>
                </c:pt>
                <c:pt idx="673">
                  <c:v>3.28</c:v>
                </c:pt>
                <c:pt idx="674">
                  <c:v>5.42</c:v>
                </c:pt>
                <c:pt idx="675">
                  <c:v>3.16</c:v>
                </c:pt>
                <c:pt idx="676">
                  <c:v>3.57</c:v>
                </c:pt>
                <c:pt idx="677">
                  <c:v>3.28</c:v>
                </c:pt>
                <c:pt idx="678">
                  <c:v>3.32</c:v>
                </c:pt>
                <c:pt idx="679">
                  <c:v>3.44</c:v>
                </c:pt>
                <c:pt idx="680">
                  <c:v>3.19</c:v>
                </c:pt>
                <c:pt idx="681">
                  <c:v>3.29</c:v>
                </c:pt>
                <c:pt idx="682">
                  <c:v>3.5</c:v>
                </c:pt>
                <c:pt idx="683">
                  <c:v>4.16</c:v>
                </c:pt>
                <c:pt idx="684">
                  <c:v>3.13</c:v>
                </c:pt>
                <c:pt idx="685">
                  <c:v>3.19</c:v>
                </c:pt>
                <c:pt idx="686">
                  <c:v>2.17</c:v>
                </c:pt>
                <c:pt idx="687">
                  <c:v>2.96</c:v>
                </c:pt>
                <c:pt idx="688">
                  <c:v>3.1</c:v>
                </c:pt>
                <c:pt idx="689">
                  <c:v>3.57</c:v>
                </c:pt>
                <c:pt idx="690">
                  <c:v>3.57</c:v>
                </c:pt>
                <c:pt idx="691">
                  <c:v>3.72</c:v>
                </c:pt>
                <c:pt idx="692">
                  <c:v>3.82</c:v>
                </c:pt>
                <c:pt idx="693">
                  <c:v>3.88</c:v>
                </c:pt>
                <c:pt idx="694">
                  <c:v>2.9</c:v>
                </c:pt>
                <c:pt idx="695">
                  <c:v>2.93</c:v>
                </c:pt>
                <c:pt idx="696">
                  <c:v>3.33</c:v>
                </c:pt>
                <c:pt idx="697">
                  <c:v>2.13</c:v>
                </c:pt>
                <c:pt idx="698">
                  <c:v>2.25</c:v>
                </c:pt>
                <c:pt idx="699">
                  <c:v>2.38</c:v>
                </c:pt>
                <c:pt idx="700">
                  <c:v>3.73</c:v>
                </c:pt>
                <c:pt idx="701">
                  <c:v>3.13</c:v>
                </c:pt>
                <c:pt idx="702">
                  <c:v>4.43</c:v>
                </c:pt>
                <c:pt idx="703">
                  <c:v>3.28</c:v>
                </c:pt>
                <c:pt idx="704">
                  <c:v>3.06</c:v>
                </c:pt>
                <c:pt idx="705">
                  <c:v>3.09</c:v>
                </c:pt>
                <c:pt idx="706">
                  <c:v>4.09</c:v>
                </c:pt>
                <c:pt idx="707">
                  <c:v>2.64</c:v>
                </c:pt>
                <c:pt idx="708">
                  <c:v>2.84</c:v>
                </c:pt>
                <c:pt idx="709">
                  <c:v>3.8</c:v>
                </c:pt>
                <c:pt idx="710">
                  <c:v>5</c:v>
                </c:pt>
                <c:pt idx="711">
                  <c:v>3.63</c:v>
                </c:pt>
                <c:pt idx="712">
                  <c:v>2.27</c:v>
                </c:pt>
                <c:pt idx="713">
                  <c:v>2.86</c:v>
                </c:pt>
                <c:pt idx="714">
                  <c:v>2.92</c:v>
                </c:pt>
                <c:pt idx="715">
                  <c:v>3.02</c:v>
                </c:pt>
                <c:pt idx="716">
                  <c:v>2.95</c:v>
                </c:pt>
                <c:pt idx="717">
                  <c:v>2.94</c:v>
                </c:pt>
                <c:pt idx="718">
                  <c:v>3.11</c:v>
                </c:pt>
                <c:pt idx="719">
                  <c:v>3.16</c:v>
                </c:pt>
                <c:pt idx="720">
                  <c:v>3.21</c:v>
                </c:pt>
                <c:pt idx="721">
                  <c:v>3.16</c:v>
                </c:pt>
                <c:pt idx="722">
                  <c:v>2.98</c:v>
                </c:pt>
                <c:pt idx="723">
                  <c:v>3.31</c:v>
                </c:pt>
                <c:pt idx="724">
                  <c:v>2.14</c:v>
                </c:pt>
                <c:pt idx="725">
                  <c:v>2.98</c:v>
                </c:pt>
                <c:pt idx="726">
                  <c:v>3.2</c:v>
                </c:pt>
                <c:pt idx="727">
                  <c:v>3.34</c:v>
                </c:pt>
                <c:pt idx="728">
                  <c:v>3.24</c:v>
                </c:pt>
                <c:pt idx="729">
                  <c:v>3.31</c:v>
                </c:pt>
                <c:pt idx="730">
                  <c:v>3.03</c:v>
                </c:pt>
                <c:pt idx="731">
                  <c:v>2.87</c:v>
                </c:pt>
                <c:pt idx="732">
                  <c:v>3.22</c:v>
                </c:pt>
                <c:pt idx="733">
                  <c:v>2.65</c:v>
                </c:pt>
                <c:pt idx="734">
                  <c:v>2.65</c:v>
                </c:pt>
                <c:pt idx="735">
                  <c:v>2.77</c:v>
                </c:pt>
                <c:pt idx="736">
                  <c:v>3.21</c:v>
                </c:pt>
                <c:pt idx="737">
                  <c:v>3.05</c:v>
                </c:pt>
                <c:pt idx="738">
                  <c:v>3.03</c:v>
                </c:pt>
                <c:pt idx="739">
                  <c:v>3.06</c:v>
                </c:pt>
                <c:pt idx="740">
                  <c:v>3.14</c:v>
                </c:pt>
                <c:pt idx="741">
                  <c:v>3.12</c:v>
                </c:pt>
                <c:pt idx="742">
                  <c:v>3.19</c:v>
                </c:pt>
                <c:pt idx="743">
                  <c:v>2.99</c:v>
                </c:pt>
                <c:pt idx="744">
                  <c:v>3.26</c:v>
                </c:pt>
                <c:pt idx="745">
                  <c:v>3.36</c:v>
                </c:pt>
                <c:pt idx="746">
                  <c:v>3.24</c:v>
                </c:pt>
                <c:pt idx="747">
                  <c:v>3.34</c:v>
                </c:pt>
                <c:pt idx="748">
                  <c:v>3.36</c:v>
                </c:pt>
                <c:pt idx="749">
                  <c:v>3.44</c:v>
                </c:pt>
                <c:pt idx="750">
                  <c:v>3.43</c:v>
                </c:pt>
                <c:pt idx="751">
                  <c:v>3.22</c:v>
                </c:pt>
                <c:pt idx="752">
                  <c:v>2.97</c:v>
                </c:pt>
                <c:pt idx="753">
                  <c:v>3.02</c:v>
                </c:pt>
                <c:pt idx="754">
                  <c:v>3.09</c:v>
                </c:pt>
                <c:pt idx="755">
                  <c:v>3.09</c:v>
                </c:pt>
                <c:pt idx="756">
                  <c:v>3.25</c:v>
                </c:pt>
                <c:pt idx="757">
                  <c:v>3.12</c:v>
                </c:pt>
                <c:pt idx="758">
                  <c:v>3.24</c:v>
                </c:pt>
                <c:pt idx="759">
                  <c:v>3.25</c:v>
                </c:pt>
                <c:pt idx="760">
                  <c:v>3.42</c:v>
                </c:pt>
                <c:pt idx="761">
                  <c:v>3.53</c:v>
                </c:pt>
                <c:pt idx="762">
                  <c:v>3.01</c:v>
                </c:pt>
                <c:pt idx="763">
                  <c:v>2.91</c:v>
                </c:pt>
                <c:pt idx="764">
                  <c:v>3.05</c:v>
                </c:pt>
                <c:pt idx="765">
                  <c:v>3.05</c:v>
                </c:pt>
                <c:pt idx="766">
                  <c:v>2.78</c:v>
                </c:pt>
                <c:pt idx="767">
                  <c:v>2.5</c:v>
                </c:pt>
                <c:pt idx="768">
                  <c:v>3.42</c:v>
                </c:pt>
                <c:pt idx="769">
                  <c:v>3.09</c:v>
                </c:pt>
                <c:pt idx="770">
                  <c:v>3.06</c:v>
                </c:pt>
                <c:pt idx="771">
                  <c:v>2.99</c:v>
                </c:pt>
                <c:pt idx="772">
                  <c:v>2.99</c:v>
                </c:pt>
                <c:pt idx="773">
                  <c:v>3.2</c:v>
                </c:pt>
                <c:pt idx="774">
                  <c:v>3.34</c:v>
                </c:pt>
                <c:pt idx="775">
                  <c:v>3.4</c:v>
                </c:pt>
                <c:pt idx="776">
                  <c:v>3.12</c:v>
                </c:pt>
                <c:pt idx="777">
                  <c:v>3.1</c:v>
                </c:pt>
                <c:pt idx="778">
                  <c:v>3.02</c:v>
                </c:pt>
                <c:pt idx="779">
                  <c:v>3.35</c:v>
                </c:pt>
                <c:pt idx="780">
                  <c:v>3.37</c:v>
                </c:pt>
                <c:pt idx="781">
                  <c:v>3.19</c:v>
                </c:pt>
                <c:pt idx="782">
                  <c:v>3.09</c:v>
                </c:pt>
                <c:pt idx="783">
                  <c:v>3.58</c:v>
                </c:pt>
                <c:pt idx="784">
                  <c:v>3.35</c:v>
                </c:pt>
                <c:pt idx="785">
                  <c:v>3.41</c:v>
                </c:pt>
                <c:pt idx="786">
                  <c:v>3.37</c:v>
                </c:pt>
                <c:pt idx="787">
                  <c:v>3.37</c:v>
                </c:pt>
                <c:pt idx="788">
                  <c:v>3.48</c:v>
                </c:pt>
                <c:pt idx="789">
                  <c:v>3.05</c:v>
                </c:pt>
                <c:pt idx="790">
                  <c:v>2.93</c:v>
                </c:pt>
                <c:pt idx="791">
                  <c:v>2.95</c:v>
                </c:pt>
                <c:pt idx="792">
                  <c:v>2.86</c:v>
                </c:pt>
                <c:pt idx="793">
                  <c:v>3.63</c:v>
                </c:pt>
                <c:pt idx="794">
                  <c:v>3.08</c:v>
                </c:pt>
                <c:pt idx="795">
                  <c:v>2.97</c:v>
                </c:pt>
                <c:pt idx="796">
                  <c:v>3.38</c:v>
                </c:pt>
                <c:pt idx="797">
                  <c:v>3.54</c:v>
                </c:pt>
                <c:pt idx="798">
                  <c:v>3.46</c:v>
                </c:pt>
                <c:pt idx="799">
                  <c:v>3.46</c:v>
                </c:pt>
                <c:pt idx="800">
                  <c:v>3.53</c:v>
                </c:pt>
                <c:pt idx="801">
                  <c:v>3.81</c:v>
                </c:pt>
                <c:pt idx="802">
                  <c:v>2.5499999999999998</c:v>
                </c:pt>
                <c:pt idx="803">
                  <c:v>2.68</c:v>
                </c:pt>
                <c:pt idx="804">
                  <c:v>2.83</c:v>
                </c:pt>
                <c:pt idx="805">
                  <c:v>3.31</c:v>
                </c:pt>
                <c:pt idx="806">
                  <c:v>3.28</c:v>
                </c:pt>
                <c:pt idx="807">
                  <c:v>3.28</c:v>
                </c:pt>
                <c:pt idx="808">
                  <c:v>3.4</c:v>
                </c:pt>
                <c:pt idx="809">
                  <c:v>3.56</c:v>
                </c:pt>
                <c:pt idx="810">
                  <c:v>3.38</c:v>
                </c:pt>
                <c:pt idx="811">
                  <c:v>3.04</c:v>
                </c:pt>
                <c:pt idx="812">
                  <c:v>2.74</c:v>
                </c:pt>
                <c:pt idx="813">
                  <c:v>3.23</c:v>
                </c:pt>
                <c:pt idx="814">
                  <c:v>3.04</c:v>
                </c:pt>
                <c:pt idx="815">
                  <c:v>3.37</c:v>
                </c:pt>
                <c:pt idx="816">
                  <c:v>3.58</c:v>
                </c:pt>
                <c:pt idx="817">
                  <c:v>3.81</c:v>
                </c:pt>
                <c:pt idx="818">
                  <c:v>3.44</c:v>
                </c:pt>
                <c:pt idx="819">
                  <c:v>3.55</c:v>
                </c:pt>
                <c:pt idx="820">
                  <c:v>3.03</c:v>
                </c:pt>
                <c:pt idx="821">
                  <c:v>3.02</c:v>
                </c:pt>
                <c:pt idx="822">
                  <c:v>2.91</c:v>
                </c:pt>
                <c:pt idx="823">
                  <c:v>2.8</c:v>
                </c:pt>
                <c:pt idx="824">
                  <c:v>2.91</c:v>
                </c:pt>
                <c:pt idx="825">
                  <c:v>3.32</c:v>
                </c:pt>
                <c:pt idx="826">
                  <c:v>3.19</c:v>
                </c:pt>
                <c:pt idx="827">
                  <c:v>3</c:v>
                </c:pt>
                <c:pt idx="828">
                  <c:v>2.84</c:v>
                </c:pt>
                <c:pt idx="829">
                  <c:v>3.63</c:v>
                </c:pt>
                <c:pt idx="830">
                  <c:v>3.13</c:v>
                </c:pt>
                <c:pt idx="831">
                  <c:v>3.08</c:v>
                </c:pt>
                <c:pt idx="832">
                  <c:v>2.87</c:v>
                </c:pt>
                <c:pt idx="833">
                  <c:v>2.78</c:v>
                </c:pt>
                <c:pt idx="834">
                  <c:v>3.25</c:v>
                </c:pt>
                <c:pt idx="835">
                  <c:v>2.75</c:v>
                </c:pt>
                <c:pt idx="836">
                  <c:v>2.77</c:v>
                </c:pt>
                <c:pt idx="837">
                  <c:v>2.77</c:v>
                </c:pt>
                <c:pt idx="838">
                  <c:v>3.01</c:v>
                </c:pt>
                <c:pt idx="839">
                  <c:v>3.3</c:v>
                </c:pt>
                <c:pt idx="840">
                  <c:v>3.06</c:v>
                </c:pt>
                <c:pt idx="841">
                  <c:v>4.17</c:v>
                </c:pt>
                <c:pt idx="842">
                  <c:v>3.4</c:v>
                </c:pt>
                <c:pt idx="843">
                  <c:v>3.35</c:v>
                </c:pt>
                <c:pt idx="844">
                  <c:v>3.64</c:v>
                </c:pt>
                <c:pt idx="845">
                  <c:v>2.78</c:v>
                </c:pt>
                <c:pt idx="846">
                  <c:v>3.23</c:v>
                </c:pt>
                <c:pt idx="847">
                  <c:v>3.84</c:v>
                </c:pt>
                <c:pt idx="848">
                  <c:v>3.28</c:v>
                </c:pt>
                <c:pt idx="849">
                  <c:v>3.24</c:v>
                </c:pt>
                <c:pt idx="850">
                  <c:v>3.41</c:v>
                </c:pt>
                <c:pt idx="851">
                  <c:v>3.25</c:v>
                </c:pt>
                <c:pt idx="852">
                  <c:v>3.43</c:v>
                </c:pt>
                <c:pt idx="853">
                  <c:v>3.1</c:v>
                </c:pt>
                <c:pt idx="854">
                  <c:v>2.97</c:v>
                </c:pt>
                <c:pt idx="855">
                  <c:v>3.44</c:v>
                </c:pt>
                <c:pt idx="856">
                  <c:v>3.75</c:v>
                </c:pt>
                <c:pt idx="857">
                  <c:v>4.4400000000000004</c:v>
                </c:pt>
                <c:pt idx="858">
                  <c:v>3.48</c:v>
                </c:pt>
                <c:pt idx="859">
                  <c:v>3.13</c:v>
                </c:pt>
                <c:pt idx="860">
                  <c:v>3.34</c:v>
                </c:pt>
                <c:pt idx="861">
                  <c:v>3.18</c:v>
                </c:pt>
                <c:pt idx="862">
                  <c:v>3.28</c:v>
                </c:pt>
                <c:pt idx="863">
                  <c:v>3.16</c:v>
                </c:pt>
                <c:pt idx="864">
                  <c:v>3.16</c:v>
                </c:pt>
                <c:pt idx="865">
                  <c:v>3.46</c:v>
                </c:pt>
                <c:pt idx="866">
                  <c:v>3.5</c:v>
                </c:pt>
                <c:pt idx="867">
                  <c:v>3.52</c:v>
                </c:pt>
                <c:pt idx="868">
                  <c:v>3.81</c:v>
                </c:pt>
                <c:pt idx="869">
                  <c:v>3.92</c:v>
                </c:pt>
                <c:pt idx="870">
                  <c:v>4.0999999999999996</c:v>
                </c:pt>
                <c:pt idx="871">
                  <c:v>4.18</c:v>
                </c:pt>
                <c:pt idx="872">
                  <c:v>4.3</c:v>
                </c:pt>
                <c:pt idx="873">
                  <c:v>3.4</c:v>
                </c:pt>
                <c:pt idx="874">
                  <c:v>3.22</c:v>
                </c:pt>
                <c:pt idx="875">
                  <c:v>3.32</c:v>
                </c:pt>
                <c:pt idx="876">
                  <c:v>3.41</c:v>
                </c:pt>
                <c:pt idx="877">
                  <c:v>3.61</c:v>
                </c:pt>
                <c:pt idx="878">
                  <c:v>3.4</c:v>
                </c:pt>
                <c:pt idx="879">
                  <c:v>3.47</c:v>
                </c:pt>
                <c:pt idx="880">
                  <c:v>3.56</c:v>
                </c:pt>
                <c:pt idx="881">
                  <c:v>3.51</c:v>
                </c:pt>
                <c:pt idx="882">
                  <c:v>3.75</c:v>
                </c:pt>
                <c:pt idx="883">
                  <c:v>3.04</c:v>
                </c:pt>
                <c:pt idx="884">
                  <c:v>3.16</c:v>
                </c:pt>
                <c:pt idx="885">
                  <c:v>3.11</c:v>
                </c:pt>
                <c:pt idx="886">
                  <c:v>3.11</c:v>
                </c:pt>
                <c:pt idx="887">
                  <c:v>3.23</c:v>
                </c:pt>
                <c:pt idx="888">
                  <c:v>3.26</c:v>
                </c:pt>
                <c:pt idx="889">
                  <c:v>3.01</c:v>
                </c:pt>
                <c:pt idx="890">
                  <c:v>3.14</c:v>
                </c:pt>
                <c:pt idx="891">
                  <c:v>3.14</c:v>
                </c:pt>
                <c:pt idx="892">
                  <c:v>3</c:v>
                </c:pt>
                <c:pt idx="893">
                  <c:v>3.16</c:v>
                </c:pt>
                <c:pt idx="894">
                  <c:v>3.17</c:v>
                </c:pt>
                <c:pt idx="895">
                  <c:v>3.3</c:v>
                </c:pt>
                <c:pt idx="896">
                  <c:v>3.17</c:v>
                </c:pt>
                <c:pt idx="897">
                  <c:v>3.19</c:v>
                </c:pt>
                <c:pt idx="898">
                  <c:v>3.16</c:v>
                </c:pt>
                <c:pt idx="899">
                  <c:v>3.49</c:v>
                </c:pt>
                <c:pt idx="900">
                  <c:v>3.42</c:v>
                </c:pt>
                <c:pt idx="901">
                  <c:v>3.4</c:v>
                </c:pt>
                <c:pt idx="902">
                  <c:v>4.1100000000000003</c:v>
                </c:pt>
                <c:pt idx="903">
                  <c:v>3.26</c:v>
                </c:pt>
                <c:pt idx="904">
                  <c:v>3.19</c:v>
                </c:pt>
                <c:pt idx="905">
                  <c:v>2.8</c:v>
                </c:pt>
                <c:pt idx="906">
                  <c:v>3.71</c:v>
                </c:pt>
                <c:pt idx="907">
                  <c:v>3.12</c:v>
                </c:pt>
                <c:pt idx="908">
                  <c:v>2.61</c:v>
                </c:pt>
                <c:pt idx="909">
                  <c:v>2.91</c:v>
                </c:pt>
                <c:pt idx="910">
                  <c:v>3.02</c:v>
                </c:pt>
                <c:pt idx="911">
                  <c:v>3.3</c:v>
                </c:pt>
                <c:pt idx="912">
                  <c:v>3.39</c:v>
                </c:pt>
                <c:pt idx="913">
                  <c:v>4.7300000000000004</c:v>
                </c:pt>
                <c:pt idx="914">
                  <c:v>3.72</c:v>
                </c:pt>
                <c:pt idx="915">
                  <c:v>3.8</c:v>
                </c:pt>
                <c:pt idx="916">
                  <c:v>4.08</c:v>
                </c:pt>
                <c:pt idx="917">
                  <c:v>2.75</c:v>
                </c:pt>
                <c:pt idx="918">
                  <c:v>3.99</c:v>
                </c:pt>
                <c:pt idx="919">
                  <c:v>3.34</c:v>
                </c:pt>
                <c:pt idx="920">
                  <c:v>3.34</c:v>
                </c:pt>
                <c:pt idx="921">
                  <c:v>3.52</c:v>
                </c:pt>
                <c:pt idx="922">
                  <c:v>3.51</c:v>
                </c:pt>
                <c:pt idx="923">
                  <c:v>3.41</c:v>
                </c:pt>
                <c:pt idx="924">
                  <c:v>3.29</c:v>
                </c:pt>
                <c:pt idx="925">
                  <c:v>3.3</c:v>
                </c:pt>
                <c:pt idx="926">
                  <c:v>3.49</c:v>
                </c:pt>
                <c:pt idx="927">
                  <c:v>3.53</c:v>
                </c:pt>
                <c:pt idx="928">
                  <c:v>3.38</c:v>
                </c:pt>
                <c:pt idx="929">
                  <c:v>3.65</c:v>
                </c:pt>
                <c:pt idx="930">
                  <c:v>3.63</c:v>
                </c:pt>
                <c:pt idx="931">
                  <c:v>3.64</c:v>
                </c:pt>
                <c:pt idx="932">
                  <c:v>3.28</c:v>
                </c:pt>
                <c:pt idx="933">
                  <c:v>3.22</c:v>
                </c:pt>
                <c:pt idx="934">
                  <c:v>3.35</c:v>
                </c:pt>
                <c:pt idx="935">
                  <c:v>3.63</c:v>
                </c:pt>
                <c:pt idx="936">
                  <c:v>3.49</c:v>
                </c:pt>
                <c:pt idx="937">
                  <c:v>3.21</c:v>
                </c:pt>
                <c:pt idx="938">
                  <c:v>3.33</c:v>
                </c:pt>
                <c:pt idx="939">
                  <c:v>3.37</c:v>
                </c:pt>
                <c:pt idx="940">
                  <c:v>3.5</c:v>
                </c:pt>
                <c:pt idx="941">
                  <c:v>2.66</c:v>
                </c:pt>
                <c:pt idx="942">
                  <c:v>5.81</c:v>
                </c:pt>
                <c:pt idx="943">
                  <c:v>2.79</c:v>
                </c:pt>
                <c:pt idx="944">
                  <c:v>2.9</c:v>
                </c:pt>
                <c:pt idx="945">
                  <c:v>4.0599999999999996</c:v>
                </c:pt>
                <c:pt idx="946">
                  <c:v>3.29</c:v>
                </c:pt>
                <c:pt idx="947">
                  <c:v>3.01</c:v>
                </c:pt>
                <c:pt idx="948">
                  <c:v>3.15</c:v>
                </c:pt>
                <c:pt idx="949">
                  <c:v>3.02</c:v>
                </c:pt>
                <c:pt idx="950">
                  <c:v>3.1</c:v>
                </c:pt>
                <c:pt idx="951">
                  <c:v>3.53</c:v>
                </c:pt>
                <c:pt idx="952">
                  <c:v>3.21</c:v>
                </c:pt>
                <c:pt idx="953">
                  <c:v>3.22</c:v>
                </c:pt>
                <c:pt idx="954">
                  <c:v>3.61</c:v>
                </c:pt>
                <c:pt idx="955">
                  <c:v>3.18</c:v>
                </c:pt>
                <c:pt idx="956">
                  <c:v>3.79</c:v>
                </c:pt>
                <c:pt idx="957">
                  <c:v>3.18</c:v>
                </c:pt>
                <c:pt idx="958">
                  <c:v>2.88</c:v>
                </c:pt>
                <c:pt idx="959">
                  <c:v>2.87</c:v>
                </c:pt>
                <c:pt idx="960">
                  <c:v>5.0999999999999996</c:v>
                </c:pt>
                <c:pt idx="961">
                  <c:v>2.13</c:v>
                </c:pt>
                <c:pt idx="962">
                  <c:v>2.1800000000000002</c:v>
                </c:pt>
                <c:pt idx="963">
                  <c:v>3.38</c:v>
                </c:pt>
                <c:pt idx="964">
                  <c:v>3.71</c:v>
                </c:pt>
                <c:pt idx="965">
                  <c:v>3.79</c:v>
                </c:pt>
                <c:pt idx="966">
                  <c:v>4.5</c:v>
                </c:pt>
                <c:pt idx="967">
                  <c:v>3.38</c:v>
                </c:pt>
                <c:pt idx="968">
                  <c:v>2.62</c:v>
                </c:pt>
                <c:pt idx="969">
                  <c:v>2.65</c:v>
                </c:pt>
                <c:pt idx="970">
                  <c:v>3.33</c:v>
                </c:pt>
                <c:pt idx="971">
                  <c:v>3.39</c:v>
                </c:pt>
                <c:pt idx="972">
                  <c:v>3.39</c:v>
                </c:pt>
                <c:pt idx="973">
                  <c:v>3.46</c:v>
                </c:pt>
                <c:pt idx="974">
                  <c:v>2.87</c:v>
                </c:pt>
                <c:pt idx="975">
                  <c:v>2.97</c:v>
                </c:pt>
                <c:pt idx="976">
                  <c:v>4.4000000000000004</c:v>
                </c:pt>
                <c:pt idx="977">
                  <c:v>3.55</c:v>
                </c:pt>
                <c:pt idx="978">
                  <c:v>3.21</c:v>
                </c:pt>
                <c:pt idx="979">
                  <c:v>3.07</c:v>
                </c:pt>
                <c:pt idx="980">
                  <c:v>3.73</c:v>
                </c:pt>
                <c:pt idx="981">
                  <c:v>2.95</c:v>
                </c:pt>
                <c:pt idx="982">
                  <c:v>3.27</c:v>
                </c:pt>
                <c:pt idx="983">
                  <c:v>3.07</c:v>
                </c:pt>
                <c:pt idx="984">
                  <c:v>3.25</c:v>
                </c:pt>
                <c:pt idx="985">
                  <c:v>3.59</c:v>
                </c:pt>
                <c:pt idx="986">
                  <c:v>3.23</c:v>
                </c:pt>
                <c:pt idx="987">
                  <c:v>3.95</c:v>
                </c:pt>
                <c:pt idx="988">
                  <c:v>2.95</c:v>
                </c:pt>
                <c:pt idx="989">
                  <c:v>3.29</c:v>
                </c:pt>
                <c:pt idx="990">
                  <c:v>3.47</c:v>
                </c:pt>
                <c:pt idx="991">
                  <c:v>2.99</c:v>
                </c:pt>
                <c:pt idx="992">
                  <c:v>3.38</c:v>
                </c:pt>
                <c:pt idx="993">
                  <c:v>3.37</c:v>
                </c:pt>
                <c:pt idx="994">
                  <c:v>3.56</c:v>
                </c:pt>
                <c:pt idx="995">
                  <c:v>3.56</c:v>
                </c:pt>
                <c:pt idx="996">
                  <c:v>3.57</c:v>
                </c:pt>
                <c:pt idx="997">
                  <c:v>3.57</c:v>
                </c:pt>
                <c:pt idx="998">
                  <c:v>3.69</c:v>
                </c:pt>
                <c:pt idx="999">
                  <c:v>3.7</c:v>
                </c:pt>
                <c:pt idx="1000">
                  <c:v>4.2</c:v>
                </c:pt>
                <c:pt idx="1001">
                  <c:v>4.72</c:v>
                </c:pt>
                <c:pt idx="1002">
                  <c:v>4.6500000000000004</c:v>
                </c:pt>
                <c:pt idx="1003">
                  <c:v>2.54</c:v>
                </c:pt>
                <c:pt idx="1004">
                  <c:v>2.54</c:v>
                </c:pt>
                <c:pt idx="1005">
                  <c:v>2.97</c:v>
                </c:pt>
                <c:pt idx="1006">
                  <c:v>3.25</c:v>
                </c:pt>
                <c:pt idx="1007">
                  <c:v>3.61</c:v>
                </c:pt>
                <c:pt idx="1008">
                  <c:v>3.19</c:v>
                </c:pt>
                <c:pt idx="1009">
                  <c:v>3.24</c:v>
                </c:pt>
                <c:pt idx="1010">
                  <c:v>3.05</c:v>
                </c:pt>
                <c:pt idx="1011">
                  <c:v>3.14</c:v>
                </c:pt>
                <c:pt idx="1012">
                  <c:v>3.27</c:v>
                </c:pt>
                <c:pt idx="1013">
                  <c:v>3.66</c:v>
                </c:pt>
                <c:pt idx="1014">
                  <c:v>3.14</c:v>
                </c:pt>
                <c:pt idx="1015">
                  <c:v>3.42</c:v>
                </c:pt>
                <c:pt idx="1016">
                  <c:v>3.55</c:v>
                </c:pt>
                <c:pt idx="1017">
                  <c:v>3.56</c:v>
                </c:pt>
                <c:pt idx="1018">
                  <c:v>2.5499999999999998</c:v>
                </c:pt>
                <c:pt idx="1019">
                  <c:v>4.21</c:v>
                </c:pt>
                <c:pt idx="1020">
                  <c:v>4.26</c:v>
                </c:pt>
                <c:pt idx="1021">
                  <c:v>3.03</c:v>
                </c:pt>
                <c:pt idx="1022">
                  <c:v>3.26</c:v>
                </c:pt>
                <c:pt idx="1023">
                  <c:v>3.19</c:v>
                </c:pt>
                <c:pt idx="1024">
                  <c:v>3.51</c:v>
                </c:pt>
                <c:pt idx="1025">
                  <c:v>3.66</c:v>
                </c:pt>
                <c:pt idx="1026">
                  <c:v>3.67</c:v>
                </c:pt>
                <c:pt idx="1027">
                  <c:v>3.95</c:v>
                </c:pt>
                <c:pt idx="1028">
                  <c:v>3</c:v>
                </c:pt>
                <c:pt idx="1029">
                  <c:v>3.57</c:v>
                </c:pt>
                <c:pt idx="1030">
                  <c:v>3.03</c:v>
                </c:pt>
                <c:pt idx="1031">
                  <c:v>2.98</c:v>
                </c:pt>
                <c:pt idx="1032">
                  <c:v>3.54</c:v>
                </c:pt>
                <c:pt idx="1033">
                  <c:v>3.86</c:v>
                </c:pt>
                <c:pt idx="1034">
                  <c:v>2.72</c:v>
                </c:pt>
                <c:pt idx="1035">
                  <c:v>3.45</c:v>
                </c:pt>
                <c:pt idx="1036">
                  <c:v>3.94</c:v>
                </c:pt>
                <c:pt idx="1037">
                  <c:v>5.24</c:v>
                </c:pt>
                <c:pt idx="1038">
                  <c:v>5.26</c:v>
                </c:pt>
                <c:pt idx="1039">
                  <c:v>5.29</c:v>
                </c:pt>
                <c:pt idx="1040">
                  <c:v>5.54</c:v>
                </c:pt>
                <c:pt idx="1041">
                  <c:v>5.59</c:v>
                </c:pt>
                <c:pt idx="1042">
                  <c:v>3.14</c:v>
                </c:pt>
                <c:pt idx="1043">
                  <c:v>2.8</c:v>
                </c:pt>
                <c:pt idx="1044">
                  <c:v>2.67</c:v>
                </c:pt>
                <c:pt idx="1045">
                  <c:v>3.37</c:v>
                </c:pt>
                <c:pt idx="1046">
                  <c:v>3.48</c:v>
                </c:pt>
                <c:pt idx="1047">
                  <c:v>3.62</c:v>
                </c:pt>
                <c:pt idx="1048">
                  <c:v>3.77</c:v>
                </c:pt>
                <c:pt idx="1049">
                  <c:v>3.04</c:v>
                </c:pt>
                <c:pt idx="1050">
                  <c:v>3.13</c:v>
                </c:pt>
                <c:pt idx="1051">
                  <c:v>4.16</c:v>
                </c:pt>
                <c:pt idx="1052">
                  <c:v>3.7</c:v>
                </c:pt>
                <c:pt idx="1053">
                  <c:v>3.27</c:v>
                </c:pt>
                <c:pt idx="1054">
                  <c:v>3.28</c:v>
                </c:pt>
                <c:pt idx="1055">
                  <c:v>4.59</c:v>
                </c:pt>
                <c:pt idx="1056">
                  <c:v>2.37</c:v>
                </c:pt>
                <c:pt idx="1057">
                  <c:v>4.47</c:v>
                </c:pt>
                <c:pt idx="1058">
                  <c:v>1.02</c:v>
                </c:pt>
                <c:pt idx="1059">
                  <c:v>2.88</c:v>
                </c:pt>
                <c:pt idx="1060">
                  <c:v>3.12</c:v>
                </c:pt>
                <c:pt idx="1061">
                  <c:v>2.89</c:v>
                </c:pt>
                <c:pt idx="1062">
                  <c:v>2.92</c:v>
                </c:pt>
                <c:pt idx="1063">
                  <c:v>3.07</c:v>
                </c:pt>
                <c:pt idx="1064">
                  <c:v>3.08</c:v>
                </c:pt>
                <c:pt idx="1065">
                  <c:v>3.12</c:v>
                </c:pt>
                <c:pt idx="1066">
                  <c:v>3.14</c:v>
                </c:pt>
              </c:numCache>
            </c:numRef>
          </c:yVal>
          <c:smooth val="0"/>
          <c:extLst>
            <c:ext xmlns:c16="http://schemas.microsoft.com/office/drawing/2014/chart" uri="{C3380CC4-5D6E-409C-BE32-E72D297353CC}">
              <c16:uniqueId val="{00000001-55CB-4F3E-B44B-3915B66D06C5}"/>
            </c:ext>
          </c:extLst>
        </c:ser>
        <c:dLbls>
          <c:showLegendKey val="0"/>
          <c:showVal val="0"/>
          <c:showCatName val="0"/>
          <c:showSerName val="0"/>
          <c:showPercent val="0"/>
          <c:showBubbleSize val="0"/>
        </c:dLbls>
        <c:axId val="344824368"/>
        <c:axId val="1"/>
      </c:scatterChart>
      <c:valAx>
        <c:axId val="344824368"/>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LOA VS LOA / BEAM RATIO</a:t>
                </a:r>
              </a:p>
            </c:rich>
          </c:tx>
          <c:layout>
            <c:manualLayout>
              <c:xMode val="edge"/>
              <c:yMode val="edge"/>
              <c:x val="0.30741268527000093"/>
              <c:y val="0.9020329631527001"/>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4824368"/>
        <c:crosses val="autoZero"/>
        <c:crossBetween val="midCat"/>
      </c:valAx>
      <c:spPr>
        <a:solidFill>
          <a:srgbClr val="C0C0C0"/>
        </a:solidFill>
        <a:ln w="12700">
          <a:solidFill>
            <a:srgbClr val="808080"/>
          </a:solidFill>
          <a:prstDash val="solid"/>
        </a:ln>
      </c:spPr>
    </c:plotArea>
    <c:legend>
      <c:legendPos val="r"/>
      <c:layout>
        <c:manualLayout>
          <c:xMode val="edge"/>
          <c:yMode val="edge"/>
          <c:x val="0.81307518389779843"/>
          <c:y val="0.40758526483196078"/>
          <c:w val="0.17064540896620459"/>
          <c:h val="9.5771401026089151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336019695537653E-2"/>
          <c:y val="7.175133453682693E-2"/>
          <c:w val="0.63744744889920024"/>
          <c:h val="0.7578734710452345"/>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BASE'!$M$8:$M$1074</c:f>
              <c:numCache>
                <c:formatCode>0.00</c:formatCode>
                <c:ptCount val="1067"/>
                <c:pt idx="0">
                  <c:v>15.74</c:v>
                </c:pt>
                <c:pt idx="1">
                  <c:v>14.77</c:v>
                </c:pt>
                <c:pt idx="2">
                  <c:v>11.82</c:v>
                </c:pt>
                <c:pt idx="3">
                  <c:v>21.99</c:v>
                </c:pt>
                <c:pt idx="4">
                  <c:v>21.76</c:v>
                </c:pt>
                <c:pt idx="5">
                  <c:v>17.190000000000001</c:v>
                </c:pt>
                <c:pt idx="6">
                  <c:v>17.5</c:v>
                </c:pt>
                <c:pt idx="7">
                  <c:v>21.4</c:v>
                </c:pt>
                <c:pt idx="8">
                  <c:v>0</c:v>
                </c:pt>
                <c:pt idx="9">
                  <c:v>15.14</c:v>
                </c:pt>
                <c:pt idx="10">
                  <c:v>13.65</c:v>
                </c:pt>
                <c:pt idx="11">
                  <c:v>29</c:v>
                </c:pt>
                <c:pt idx="12">
                  <c:v>28.25</c:v>
                </c:pt>
                <c:pt idx="13">
                  <c:v>15.71</c:v>
                </c:pt>
                <c:pt idx="14">
                  <c:v>15.84</c:v>
                </c:pt>
                <c:pt idx="15">
                  <c:v>17.43</c:v>
                </c:pt>
                <c:pt idx="16">
                  <c:v>15.21</c:v>
                </c:pt>
                <c:pt idx="17">
                  <c:v>16.16</c:v>
                </c:pt>
                <c:pt idx="18">
                  <c:v>15.82</c:v>
                </c:pt>
                <c:pt idx="19">
                  <c:v>16.260000000000002</c:v>
                </c:pt>
                <c:pt idx="20">
                  <c:v>14.83</c:v>
                </c:pt>
                <c:pt idx="21">
                  <c:v>15.9</c:v>
                </c:pt>
                <c:pt idx="22">
                  <c:v>18.170000000000002</c:v>
                </c:pt>
                <c:pt idx="23">
                  <c:v>16.850000000000001</c:v>
                </c:pt>
                <c:pt idx="24">
                  <c:v>18.170000000000002</c:v>
                </c:pt>
                <c:pt idx="25">
                  <c:v>16.29</c:v>
                </c:pt>
                <c:pt idx="26">
                  <c:v>16.29</c:v>
                </c:pt>
                <c:pt idx="27">
                  <c:v>17.54</c:v>
                </c:pt>
                <c:pt idx="28">
                  <c:v>16.489999999999998</c:v>
                </c:pt>
                <c:pt idx="29">
                  <c:v>16.920000000000002</c:v>
                </c:pt>
                <c:pt idx="30">
                  <c:v>17.52</c:v>
                </c:pt>
                <c:pt idx="31">
                  <c:v>21.03</c:v>
                </c:pt>
                <c:pt idx="32">
                  <c:v>21.53</c:v>
                </c:pt>
                <c:pt idx="33">
                  <c:v>16.75</c:v>
                </c:pt>
                <c:pt idx="34">
                  <c:v>40.43</c:v>
                </c:pt>
                <c:pt idx="35">
                  <c:v>14.87</c:v>
                </c:pt>
                <c:pt idx="36">
                  <c:v>16.39</c:v>
                </c:pt>
                <c:pt idx="37">
                  <c:v>15.65</c:v>
                </c:pt>
                <c:pt idx="38">
                  <c:v>14.72</c:v>
                </c:pt>
                <c:pt idx="39">
                  <c:v>25.94</c:v>
                </c:pt>
                <c:pt idx="40">
                  <c:v>21.1</c:v>
                </c:pt>
                <c:pt idx="41">
                  <c:v>18.54</c:v>
                </c:pt>
                <c:pt idx="42">
                  <c:v>13.59</c:v>
                </c:pt>
                <c:pt idx="43">
                  <c:v>38.229999999999997</c:v>
                </c:pt>
                <c:pt idx="44">
                  <c:v>38.229999999999997</c:v>
                </c:pt>
                <c:pt idx="45">
                  <c:v>21.96</c:v>
                </c:pt>
                <c:pt idx="46">
                  <c:v>43.41</c:v>
                </c:pt>
                <c:pt idx="47">
                  <c:v>26.22</c:v>
                </c:pt>
                <c:pt idx="48">
                  <c:v>22.04</c:v>
                </c:pt>
                <c:pt idx="49">
                  <c:v>32.47</c:v>
                </c:pt>
                <c:pt idx="50">
                  <c:v>31.08</c:v>
                </c:pt>
                <c:pt idx="51">
                  <c:v>15.59</c:v>
                </c:pt>
                <c:pt idx="52">
                  <c:v>21.91</c:v>
                </c:pt>
                <c:pt idx="53">
                  <c:v>20.21</c:v>
                </c:pt>
                <c:pt idx="54">
                  <c:v>21.31</c:v>
                </c:pt>
                <c:pt idx="55">
                  <c:v>16.54</c:v>
                </c:pt>
                <c:pt idx="56">
                  <c:v>15.74</c:v>
                </c:pt>
                <c:pt idx="57">
                  <c:v>27.76</c:v>
                </c:pt>
                <c:pt idx="58">
                  <c:v>20.07</c:v>
                </c:pt>
                <c:pt idx="59">
                  <c:v>22.87</c:v>
                </c:pt>
                <c:pt idx="60">
                  <c:v>16.48</c:v>
                </c:pt>
                <c:pt idx="61">
                  <c:v>19.25</c:v>
                </c:pt>
                <c:pt idx="62">
                  <c:v>14.81</c:v>
                </c:pt>
                <c:pt idx="63">
                  <c:v>53.2</c:v>
                </c:pt>
                <c:pt idx="64">
                  <c:v>21.94</c:v>
                </c:pt>
                <c:pt idx="65">
                  <c:v>16.59</c:v>
                </c:pt>
                <c:pt idx="66">
                  <c:v>37.18</c:v>
                </c:pt>
                <c:pt idx="67">
                  <c:v>32.94</c:v>
                </c:pt>
                <c:pt idx="68">
                  <c:v>15.02</c:v>
                </c:pt>
                <c:pt idx="69">
                  <c:v>15.04</c:v>
                </c:pt>
                <c:pt idx="70">
                  <c:v>19.59</c:v>
                </c:pt>
                <c:pt idx="71">
                  <c:v>20.010000000000002</c:v>
                </c:pt>
                <c:pt idx="72">
                  <c:v>20.58</c:v>
                </c:pt>
                <c:pt idx="73">
                  <c:v>19.95</c:v>
                </c:pt>
                <c:pt idx="74">
                  <c:v>20.84</c:v>
                </c:pt>
                <c:pt idx="75">
                  <c:v>20.99</c:v>
                </c:pt>
                <c:pt idx="76">
                  <c:v>23.24</c:v>
                </c:pt>
                <c:pt idx="77">
                  <c:v>27.33</c:v>
                </c:pt>
                <c:pt idx="78">
                  <c:v>18.64</c:v>
                </c:pt>
                <c:pt idx="79">
                  <c:v>20.9</c:v>
                </c:pt>
                <c:pt idx="80">
                  <c:v>21.63</c:v>
                </c:pt>
                <c:pt idx="81">
                  <c:v>22.93</c:v>
                </c:pt>
                <c:pt idx="82">
                  <c:v>29.17</c:v>
                </c:pt>
                <c:pt idx="83">
                  <c:v>22.53</c:v>
                </c:pt>
                <c:pt idx="84">
                  <c:v>14.74</c:v>
                </c:pt>
                <c:pt idx="85">
                  <c:v>15.5</c:v>
                </c:pt>
                <c:pt idx="86">
                  <c:v>19.04</c:v>
                </c:pt>
                <c:pt idx="87">
                  <c:v>20.57</c:v>
                </c:pt>
                <c:pt idx="88">
                  <c:v>18.07</c:v>
                </c:pt>
                <c:pt idx="89">
                  <c:v>17.86</c:v>
                </c:pt>
                <c:pt idx="90">
                  <c:v>18.04</c:v>
                </c:pt>
                <c:pt idx="91">
                  <c:v>23.53</c:v>
                </c:pt>
                <c:pt idx="92">
                  <c:v>16.940000000000001</c:v>
                </c:pt>
                <c:pt idx="93">
                  <c:v>27.28</c:v>
                </c:pt>
                <c:pt idx="94">
                  <c:v>15.27</c:v>
                </c:pt>
                <c:pt idx="95">
                  <c:v>28.49</c:v>
                </c:pt>
                <c:pt idx="96">
                  <c:v>20.55</c:v>
                </c:pt>
                <c:pt idx="97">
                  <c:v>17.41</c:v>
                </c:pt>
                <c:pt idx="98">
                  <c:v>15.7</c:v>
                </c:pt>
                <c:pt idx="99">
                  <c:v>20.58</c:v>
                </c:pt>
                <c:pt idx="100">
                  <c:v>23.68</c:v>
                </c:pt>
                <c:pt idx="101">
                  <c:v>21.15</c:v>
                </c:pt>
                <c:pt idx="102">
                  <c:v>17.239999999999998</c:v>
                </c:pt>
                <c:pt idx="103">
                  <c:v>14.34</c:v>
                </c:pt>
                <c:pt idx="104">
                  <c:v>20.07</c:v>
                </c:pt>
                <c:pt idx="105">
                  <c:v>15.83</c:v>
                </c:pt>
                <c:pt idx="106">
                  <c:v>20.61</c:v>
                </c:pt>
                <c:pt idx="107">
                  <c:v>21.77</c:v>
                </c:pt>
                <c:pt idx="108">
                  <c:v>20.81</c:v>
                </c:pt>
                <c:pt idx="109">
                  <c:v>19.2</c:v>
                </c:pt>
                <c:pt idx="110">
                  <c:v>17.88</c:v>
                </c:pt>
                <c:pt idx="111">
                  <c:v>19.73</c:v>
                </c:pt>
                <c:pt idx="112">
                  <c:v>19.47</c:v>
                </c:pt>
                <c:pt idx="113">
                  <c:v>15.77</c:v>
                </c:pt>
                <c:pt idx="114">
                  <c:v>17.82</c:v>
                </c:pt>
                <c:pt idx="115">
                  <c:v>16.11</c:v>
                </c:pt>
                <c:pt idx="116">
                  <c:v>16.079999999999998</c:v>
                </c:pt>
                <c:pt idx="117">
                  <c:v>15.7</c:v>
                </c:pt>
                <c:pt idx="118">
                  <c:v>15.2</c:v>
                </c:pt>
                <c:pt idx="119">
                  <c:v>19.809999999999999</c:v>
                </c:pt>
                <c:pt idx="120">
                  <c:v>16.760000000000002</c:v>
                </c:pt>
                <c:pt idx="121">
                  <c:v>15.25</c:v>
                </c:pt>
                <c:pt idx="122">
                  <c:v>16.95</c:v>
                </c:pt>
                <c:pt idx="123">
                  <c:v>17.59</c:v>
                </c:pt>
                <c:pt idx="124">
                  <c:v>19.170000000000002</c:v>
                </c:pt>
                <c:pt idx="125">
                  <c:v>25</c:v>
                </c:pt>
                <c:pt idx="126">
                  <c:v>17.41</c:v>
                </c:pt>
                <c:pt idx="127">
                  <c:v>18.39</c:v>
                </c:pt>
                <c:pt idx="128">
                  <c:v>19.510000000000002</c:v>
                </c:pt>
                <c:pt idx="129">
                  <c:v>18.55</c:v>
                </c:pt>
                <c:pt idx="130">
                  <c:v>22.36</c:v>
                </c:pt>
                <c:pt idx="131">
                  <c:v>0</c:v>
                </c:pt>
                <c:pt idx="132">
                  <c:v>16.649999999999999</c:v>
                </c:pt>
                <c:pt idx="133">
                  <c:v>18.559999999999999</c:v>
                </c:pt>
                <c:pt idx="134">
                  <c:v>52.46</c:v>
                </c:pt>
                <c:pt idx="135">
                  <c:v>16.02</c:v>
                </c:pt>
                <c:pt idx="136">
                  <c:v>18.37</c:v>
                </c:pt>
                <c:pt idx="137">
                  <c:v>19.559999999999999</c:v>
                </c:pt>
                <c:pt idx="138">
                  <c:v>48.96</c:v>
                </c:pt>
                <c:pt idx="139">
                  <c:v>16.09</c:v>
                </c:pt>
                <c:pt idx="140">
                  <c:v>15.28</c:v>
                </c:pt>
                <c:pt idx="141">
                  <c:v>14.66</c:v>
                </c:pt>
                <c:pt idx="142">
                  <c:v>18.170000000000002</c:v>
                </c:pt>
                <c:pt idx="143">
                  <c:v>19.829999999999998</c:v>
                </c:pt>
                <c:pt idx="144">
                  <c:v>19.63</c:v>
                </c:pt>
                <c:pt idx="145">
                  <c:v>24.9</c:v>
                </c:pt>
                <c:pt idx="146">
                  <c:v>17.98</c:v>
                </c:pt>
                <c:pt idx="147">
                  <c:v>17.2</c:v>
                </c:pt>
                <c:pt idx="148">
                  <c:v>15.74</c:v>
                </c:pt>
                <c:pt idx="149">
                  <c:v>17.27</c:v>
                </c:pt>
                <c:pt idx="150">
                  <c:v>15.96</c:v>
                </c:pt>
                <c:pt idx="151">
                  <c:v>17.48</c:v>
                </c:pt>
                <c:pt idx="152">
                  <c:v>41.31</c:v>
                </c:pt>
                <c:pt idx="153">
                  <c:v>34.19</c:v>
                </c:pt>
                <c:pt idx="154">
                  <c:v>15.54</c:v>
                </c:pt>
                <c:pt idx="155">
                  <c:v>20.29</c:v>
                </c:pt>
                <c:pt idx="156">
                  <c:v>14.76</c:v>
                </c:pt>
                <c:pt idx="157">
                  <c:v>16.11</c:v>
                </c:pt>
                <c:pt idx="158">
                  <c:v>17.87</c:v>
                </c:pt>
                <c:pt idx="159">
                  <c:v>15.3</c:v>
                </c:pt>
                <c:pt idx="160">
                  <c:v>14.52</c:v>
                </c:pt>
                <c:pt idx="161">
                  <c:v>15.62</c:v>
                </c:pt>
                <c:pt idx="162">
                  <c:v>15.2</c:v>
                </c:pt>
                <c:pt idx="163">
                  <c:v>15.65</c:v>
                </c:pt>
                <c:pt idx="164">
                  <c:v>16.670000000000002</c:v>
                </c:pt>
                <c:pt idx="165">
                  <c:v>15.83</c:v>
                </c:pt>
                <c:pt idx="166">
                  <c:v>17.16</c:v>
                </c:pt>
                <c:pt idx="167">
                  <c:v>16.489999999999998</c:v>
                </c:pt>
                <c:pt idx="168">
                  <c:v>14.99</c:v>
                </c:pt>
                <c:pt idx="169">
                  <c:v>17</c:v>
                </c:pt>
                <c:pt idx="170">
                  <c:v>16.73</c:v>
                </c:pt>
                <c:pt idx="171">
                  <c:v>16.87</c:v>
                </c:pt>
                <c:pt idx="172">
                  <c:v>15.9</c:v>
                </c:pt>
                <c:pt idx="173">
                  <c:v>75.06</c:v>
                </c:pt>
                <c:pt idx="174">
                  <c:v>14.12</c:v>
                </c:pt>
                <c:pt idx="175">
                  <c:v>17.39</c:v>
                </c:pt>
                <c:pt idx="176">
                  <c:v>17.309999999999999</c:v>
                </c:pt>
                <c:pt idx="177">
                  <c:v>17.04</c:v>
                </c:pt>
                <c:pt idx="178">
                  <c:v>15.98</c:v>
                </c:pt>
                <c:pt idx="179">
                  <c:v>15.05</c:v>
                </c:pt>
                <c:pt idx="180">
                  <c:v>23.02</c:v>
                </c:pt>
                <c:pt idx="181">
                  <c:v>23.28</c:v>
                </c:pt>
                <c:pt idx="182">
                  <c:v>17.84</c:v>
                </c:pt>
                <c:pt idx="183">
                  <c:v>18.28</c:v>
                </c:pt>
                <c:pt idx="184">
                  <c:v>19.649999999999999</c:v>
                </c:pt>
                <c:pt idx="185">
                  <c:v>17.5</c:v>
                </c:pt>
                <c:pt idx="186">
                  <c:v>20.6</c:v>
                </c:pt>
                <c:pt idx="187">
                  <c:v>16.809999999999999</c:v>
                </c:pt>
                <c:pt idx="188">
                  <c:v>21.01</c:v>
                </c:pt>
                <c:pt idx="189">
                  <c:v>20.45</c:v>
                </c:pt>
                <c:pt idx="190">
                  <c:v>15.95</c:v>
                </c:pt>
                <c:pt idx="191">
                  <c:v>15.19</c:v>
                </c:pt>
                <c:pt idx="192">
                  <c:v>15.82</c:v>
                </c:pt>
                <c:pt idx="193">
                  <c:v>16.63</c:v>
                </c:pt>
                <c:pt idx="194">
                  <c:v>15.38</c:v>
                </c:pt>
                <c:pt idx="195">
                  <c:v>16.95</c:v>
                </c:pt>
                <c:pt idx="196">
                  <c:v>16.66</c:v>
                </c:pt>
                <c:pt idx="197">
                  <c:v>16.38</c:v>
                </c:pt>
                <c:pt idx="198">
                  <c:v>20.14</c:v>
                </c:pt>
                <c:pt idx="199">
                  <c:v>17.010000000000002</c:v>
                </c:pt>
                <c:pt idx="200">
                  <c:v>12.38</c:v>
                </c:pt>
                <c:pt idx="201">
                  <c:v>18.149999999999999</c:v>
                </c:pt>
                <c:pt idx="202">
                  <c:v>18.170000000000002</c:v>
                </c:pt>
                <c:pt idx="203">
                  <c:v>17.87</c:v>
                </c:pt>
                <c:pt idx="204">
                  <c:v>16.809999999999999</c:v>
                </c:pt>
                <c:pt idx="205">
                  <c:v>19.54</c:v>
                </c:pt>
                <c:pt idx="206">
                  <c:v>17.48</c:v>
                </c:pt>
                <c:pt idx="207">
                  <c:v>13.86</c:v>
                </c:pt>
                <c:pt idx="208">
                  <c:v>16.27</c:v>
                </c:pt>
                <c:pt idx="209">
                  <c:v>16.27</c:v>
                </c:pt>
                <c:pt idx="210">
                  <c:v>14.32</c:v>
                </c:pt>
                <c:pt idx="211">
                  <c:v>15.3</c:v>
                </c:pt>
                <c:pt idx="212">
                  <c:v>15.3</c:v>
                </c:pt>
                <c:pt idx="213">
                  <c:v>15.32</c:v>
                </c:pt>
                <c:pt idx="214">
                  <c:v>15.84</c:v>
                </c:pt>
                <c:pt idx="215">
                  <c:v>11.59</c:v>
                </c:pt>
                <c:pt idx="216">
                  <c:v>16.29</c:v>
                </c:pt>
                <c:pt idx="217">
                  <c:v>15.9</c:v>
                </c:pt>
                <c:pt idx="218">
                  <c:v>24.98</c:v>
                </c:pt>
                <c:pt idx="219">
                  <c:v>19.12</c:v>
                </c:pt>
                <c:pt idx="220">
                  <c:v>16.59</c:v>
                </c:pt>
                <c:pt idx="221">
                  <c:v>14.89</c:v>
                </c:pt>
                <c:pt idx="222">
                  <c:v>14.99</c:v>
                </c:pt>
                <c:pt idx="223">
                  <c:v>15.11</c:v>
                </c:pt>
                <c:pt idx="224">
                  <c:v>16.57</c:v>
                </c:pt>
                <c:pt idx="225">
                  <c:v>15.62</c:v>
                </c:pt>
                <c:pt idx="226">
                  <c:v>15.67</c:v>
                </c:pt>
                <c:pt idx="227">
                  <c:v>18.97</c:v>
                </c:pt>
                <c:pt idx="228">
                  <c:v>23.35</c:v>
                </c:pt>
                <c:pt idx="229">
                  <c:v>15.77</c:v>
                </c:pt>
                <c:pt idx="230">
                  <c:v>21.59</c:v>
                </c:pt>
                <c:pt idx="231">
                  <c:v>17.37</c:v>
                </c:pt>
                <c:pt idx="232">
                  <c:v>14.22</c:v>
                </c:pt>
                <c:pt idx="233">
                  <c:v>13.49</c:v>
                </c:pt>
                <c:pt idx="234">
                  <c:v>17.579999999999998</c:v>
                </c:pt>
                <c:pt idx="235">
                  <c:v>23.41</c:v>
                </c:pt>
                <c:pt idx="236">
                  <c:v>18.920000000000002</c:v>
                </c:pt>
                <c:pt idx="237">
                  <c:v>15.78</c:v>
                </c:pt>
                <c:pt idx="238">
                  <c:v>24.25</c:v>
                </c:pt>
                <c:pt idx="239">
                  <c:v>18.510000000000002</c:v>
                </c:pt>
                <c:pt idx="240">
                  <c:v>21.35</c:v>
                </c:pt>
                <c:pt idx="241">
                  <c:v>20.71</c:v>
                </c:pt>
                <c:pt idx="242">
                  <c:v>15.13</c:v>
                </c:pt>
                <c:pt idx="243">
                  <c:v>14.96</c:v>
                </c:pt>
                <c:pt idx="244">
                  <c:v>14.64</c:v>
                </c:pt>
                <c:pt idx="245">
                  <c:v>15.22</c:v>
                </c:pt>
                <c:pt idx="246">
                  <c:v>16.62</c:v>
                </c:pt>
                <c:pt idx="247">
                  <c:v>16.61</c:v>
                </c:pt>
                <c:pt idx="248">
                  <c:v>16.22</c:v>
                </c:pt>
                <c:pt idx="249">
                  <c:v>15.72</c:v>
                </c:pt>
                <c:pt idx="250">
                  <c:v>15.72</c:v>
                </c:pt>
                <c:pt idx="251">
                  <c:v>16.23</c:v>
                </c:pt>
                <c:pt idx="252">
                  <c:v>15.94</c:v>
                </c:pt>
                <c:pt idx="253">
                  <c:v>18.89</c:v>
                </c:pt>
                <c:pt idx="254">
                  <c:v>17.09</c:v>
                </c:pt>
                <c:pt idx="255">
                  <c:v>18.03</c:v>
                </c:pt>
                <c:pt idx="256">
                  <c:v>15.35</c:v>
                </c:pt>
                <c:pt idx="257">
                  <c:v>17.940000000000001</c:v>
                </c:pt>
                <c:pt idx="258">
                  <c:v>16.32</c:v>
                </c:pt>
                <c:pt idx="259">
                  <c:v>20.12</c:v>
                </c:pt>
                <c:pt idx="260">
                  <c:v>17.5</c:v>
                </c:pt>
                <c:pt idx="261">
                  <c:v>15.4</c:v>
                </c:pt>
                <c:pt idx="262">
                  <c:v>17.78</c:v>
                </c:pt>
                <c:pt idx="263">
                  <c:v>0</c:v>
                </c:pt>
                <c:pt idx="264">
                  <c:v>11.32</c:v>
                </c:pt>
                <c:pt idx="265">
                  <c:v>17.46</c:v>
                </c:pt>
                <c:pt idx="266">
                  <c:v>13.25</c:v>
                </c:pt>
                <c:pt idx="267">
                  <c:v>17.510000000000002</c:v>
                </c:pt>
                <c:pt idx="268">
                  <c:v>15.33</c:v>
                </c:pt>
                <c:pt idx="269">
                  <c:v>19.739999999999998</c:v>
                </c:pt>
                <c:pt idx="270">
                  <c:v>17.63</c:v>
                </c:pt>
                <c:pt idx="271">
                  <c:v>16.53</c:v>
                </c:pt>
                <c:pt idx="272">
                  <c:v>18.260000000000002</c:v>
                </c:pt>
                <c:pt idx="273">
                  <c:v>16.97</c:v>
                </c:pt>
                <c:pt idx="274">
                  <c:v>30.31</c:v>
                </c:pt>
                <c:pt idx="275">
                  <c:v>16.86</c:v>
                </c:pt>
                <c:pt idx="276">
                  <c:v>17.54</c:v>
                </c:pt>
                <c:pt idx="277">
                  <c:v>16.97</c:v>
                </c:pt>
                <c:pt idx="278">
                  <c:v>16.46</c:v>
                </c:pt>
                <c:pt idx="279">
                  <c:v>14.74</c:v>
                </c:pt>
                <c:pt idx="280">
                  <c:v>0</c:v>
                </c:pt>
                <c:pt idx="281">
                  <c:v>13.44</c:v>
                </c:pt>
                <c:pt idx="282">
                  <c:v>18.12</c:v>
                </c:pt>
                <c:pt idx="283">
                  <c:v>16.510000000000002</c:v>
                </c:pt>
                <c:pt idx="284">
                  <c:v>16.39</c:v>
                </c:pt>
                <c:pt idx="285">
                  <c:v>0</c:v>
                </c:pt>
                <c:pt idx="286">
                  <c:v>16.05</c:v>
                </c:pt>
                <c:pt idx="287">
                  <c:v>24.01</c:v>
                </c:pt>
                <c:pt idx="288">
                  <c:v>20.6</c:v>
                </c:pt>
                <c:pt idx="289">
                  <c:v>15.24</c:v>
                </c:pt>
                <c:pt idx="290">
                  <c:v>17.239999999999998</c:v>
                </c:pt>
                <c:pt idx="291">
                  <c:v>16.11</c:v>
                </c:pt>
                <c:pt idx="292">
                  <c:v>17.45</c:v>
                </c:pt>
                <c:pt idx="293">
                  <c:v>17.440000000000001</c:v>
                </c:pt>
                <c:pt idx="294">
                  <c:v>16.010000000000002</c:v>
                </c:pt>
                <c:pt idx="295">
                  <c:v>18.03</c:v>
                </c:pt>
                <c:pt idx="296">
                  <c:v>16.21</c:v>
                </c:pt>
                <c:pt idx="297">
                  <c:v>18.05</c:v>
                </c:pt>
                <c:pt idx="298">
                  <c:v>19.8</c:v>
                </c:pt>
                <c:pt idx="299">
                  <c:v>19.829999999999998</c:v>
                </c:pt>
                <c:pt idx="300">
                  <c:v>17.37</c:v>
                </c:pt>
                <c:pt idx="301">
                  <c:v>18.47</c:v>
                </c:pt>
                <c:pt idx="302">
                  <c:v>18.79</c:v>
                </c:pt>
                <c:pt idx="303">
                  <c:v>17.260000000000002</c:v>
                </c:pt>
                <c:pt idx="304">
                  <c:v>14.48</c:v>
                </c:pt>
                <c:pt idx="305">
                  <c:v>25.42</c:v>
                </c:pt>
                <c:pt idx="306">
                  <c:v>20.11</c:v>
                </c:pt>
                <c:pt idx="307">
                  <c:v>17</c:v>
                </c:pt>
                <c:pt idx="308">
                  <c:v>20.65</c:v>
                </c:pt>
                <c:pt idx="309">
                  <c:v>17</c:v>
                </c:pt>
                <c:pt idx="310">
                  <c:v>18.559999999999999</c:v>
                </c:pt>
                <c:pt idx="311">
                  <c:v>18.23</c:v>
                </c:pt>
                <c:pt idx="312">
                  <c:v>15.54</c:v>
                </c:pt>
                <c:pt idx="313">
                  <c:v>13</c:v>
                </c:pt>
                <c:pt idx="314">
                  <c:v>19.8</c:v>
                </c:pt>
                <c:pt idx="315">
                  <c:v>16.809999999999999</c:v>
                </c:pt>
                <c:pt idx="316">
                  <c:v>18.79</c:v>
                </c:pt>
                <c:pt idx="317">
                  <c:v>16.420000000000002</c:v>
                </c:pt>
                <c:pt idx="318">
                  <c:v>14.58</c:v>
                </c:pt>
                <c:pt idx="319">
                  <c:v>14.14</c:v>
                </c:pt>
                <c:pt idx="320">
                  <c:v>16.89</c:v>
                </c:pt>
                <c:pt idx="321">
                  <c:v>17.47</c:v>
                </c:pt>
                <c:pt idx="322">
                  <c:v>18.41</c:v>
                </c:pt>
                <c:pt idx="323">
                  <c:v>16.53</c:v>
                </c:pt>
                <c:pt idx="324">
                  <c:v>14.15</c:v>
                </c:pt>
                <c:pt idx="325">
                  <c:v>15.85</c:v>
                </c:pt>
                <c:pt idx="326">
                  <c:v>13.59</c:v>
                </c:pt>
                <c:pt idx="327">
                  <c:v>16.36</c:v>
                </c:pt>
                <c:pt idx="328">
                  <c:v>14.37</c:v>
                </c:pt>
                <c:pt idx="329">
                  <c:v>16.04</c:v>
                </c:pt>
                <c:pt idx="330">
                  <c:v>14.61</c:v>
                </c:pt>
                <c:pt idx="331">
                  <c:v>22.46</c:v>
                </c:pt>
                <c:pt idx="332">
                  <c:v>19.489999999999998</c:v>
                </c:pt>
                <c:pt idx="333">
                  <c:v>20.420000000000002</c:v>
                </c:pt>
                <c:pt idx="334">
                  <c:v>19.75</c:v>
                </c:pt>
                <c:pt idx="335">
                  <c:v>17.57</c:v>
                </c:pt>
                <c:pt idx="336">
                  <c:v>19.989999999999998</c:v>
                </c:pt>
                <c:pt idx="337">
                  <c:v>25.73</c:v>
                </c:pt>
                <c:pt idx="338">
                  <c:v>17.38</c:v>
                </c:pt>
                <c:pt idx="339">
                  <c:v>17.920000000000002</c:v>
                </c:pt>
                <c:pt idx="340">
                  <c:v>17.14</c:v>
                </c:pt>
                <c:pt idx="341">
                  <c:v>17.82</c:v>
                </c:pt>
                <c:pt idx="342">
                  <c:v>16.27</c:v>
                </c:pt>
                <c:pt idx="343">
                  <c:v>74.88</c:v>
                </c:pt>
                <c:pt idx="344">
                  <c:v>16.41</c:v>
                </c:pt>
                <c:pt idx="345">
                  <c:v>15.76</c:v>
                </c:pt>
                <c:pt idx="346">
                  <c:v>14.79</c:v>
                </c:pt>
                <c:pt idx="347">
                  <c:v>14.2</c:v>
                </c:pt>
                <c:pt idx="348">
                  <c:v>23.84</c:v>
                </c:pt>
                <c:pt idx="349">
                  <c:v>25.22</c:v>
                </c:pt>
                <c:pt idx="350">
                  <c:v>23.07</c:v>
                </c:pt>
                <c:pt idx="351">
                  <c:v>16.38</c:v>
                </c:pt>
                <c:pt idx="352">
                  <c:v>23.44</c:v>
                </c:pt>
                <c:pt idx="353">
                  <c:v>24.9</c:v>
                </c:pt>
                <c:pt idx="354">
                  <c:v>23.06</c:v>
                </c:pt>
                <c:pt idx="355">
                  <c:v>17.77</c:v>
                </c:pt>
                <c:pt idx="356">
                  <c:v>22.07</c:v>
                </c:pt>
                <c:pt idx="357">
                  <c:v>19.190000000000001</c:v>
                </c:pt>
                <c:pt idx="358">
                  <c:v>28.06</c:v>
                </c:pt>
                <c:pt idx="359">
                  <c:v>19.97</c:v>
                </c:pt>
                <c:pt idx="360">
                  <c:v>19.399999999999999</c:v>
                </c:pt>
                <c:pt idx="361">
                  <c:v>12.2</c:v>
                </c:pt>
                <c:pt idx="362">
                  <c:v>15.69</c:v>
                </c:pt>
                <c:pt idx="363">
                  <c:v>15.48</c:v>
                </c:pt>
                <c:pt idx="364">
                  <c:v>17.8</c:v>
                </c:pt>
                <c:pt idx="365">
                  <c:v>18.75</c:v>
                </c:pt>
                <c:pt idx="366">
                  <c:v>17.04</c:v>
                </c:pt>
                <c:pt idx="367">
                  <c:v>15.21</c:v>
                </c:pt>
                <c:pt idx="368">
                  <c:v>15.53</c:v>
                </c:pt>
                <c:pt idx="369">
                  <c:v>16.670000000000002</c:v>
                </c:pt>
                <c:pt idx="370">
                  <c:v>11.31</c:v>
                </c:pt>
                <c:pt idx="371">
                  <c:v>15.13</c:v>
                </c:pt>
                <c:pt idx="372">
                  <c:v>16.87</c:v>
                </c:pt>
                <c:pt idx="373">
                  <c:v>16.72</c:v>
                </c:pt>
                <c:pt idx="374">
                  <c:v>20.39</c:v>
                </c:pt>
                <c:pt idx="375">
                  <c:v>21.44</c:v>
                </c:pt>
                <c:pt idx="376">
                  <c:v>18.71</c:v>
                </c:pt>
                <c:pt idx="377">
                  <c:v>14.73</c:v>
                </c:pt>
                <c:pt idx="378">
                  <c:v>15.57</c:v>
                </c:pt>
                <c:pt idx="379">
                  <c:v>17.02</c:v>
                </c:pt>
                <c:pt idx="380">
                  <c:v>17.39</c:v>
                </c:pt>
                <c:pt idx="381">
                  <c:v>17.39</c:v>
                </c:pt>
                <c:pt idx="382">
                  <c:v>16.7</c:v>
                </c:pt>
                <c:pt idx="383">
                  <c:v>17.28</c:v>
                </c:pt>
                <c:pt idx="384">
                  <c:v>18.84</c:v>
                </c:pt>
                <c:pt idx="385">
                  <c:v>18.309999999999999</c:v>
                </c:pt>
                <c:pt idx="386">
                  <c:v>15.43</c:v>
                </c:pt>
                <c:pt idx="387">
                  <c:v>16.84</c:v>
                </c:pt>
                <c:pt idx="388">
                  <c:v>17.84</c:v>
                </c:pt>
                <c:pt idx="389">
                  <c:v>21.65</c:v>
                </c:pt>
                <c:pt idx="390">
                  <c:v>17.79</c:v>
                </c:pt>
                <c:pt idx="391">
                  <c:v>20.65</c:v>
                </c:pt>
                <c:pt idx="392">
                  <c:v>16.489999999999998</c:v>
                </c:pt>
                <c:pt idx="393">
                  <c:v>16.2</c:v>
                </c:pt>
                <c:pt idx="394">
                  <c:v>2.14</c:v>
                </c:pt>
                <c:pt idx="395">
                  <c:v>24.45</c:v>
                </c:pt>
                <c:pt idx="396">
                  <c:v>20.71</c:v>
                </c:pt>
                <c:pt idx="397">
                  <c:v>16.38</c:v>
                </c:pt>
                <c:pt idx="398">
                  <c:v>16.170000000000002</c:v>
                </c:pt>
                <c:pt idx="399">
                  <c:v>18.14</c:v>
                </c:pt>
                <c:pt idx="400">
                  <c:v>15.09</c:v>
                </c:pt>
                <c:pt idx="401">
                  <c:v>34.17</c:v>
                </c:pt>
                <c:pt idx="402">
                  <c:v>15.04</c:v>
                </c:pt>
                <c:pt idx="403">
                  <c:v>20.67</c:v>
                </c:pt>
                <c:pt idx="404">
                  <c:v>14.72</c:v>
                </c:pt>
                <c:pt idx="405">
                  <c:v>14.14</c:v>
                </c:pt>
                <c:pt idx="406">
                  <c:v>21.63</c:v>
                </c:pt>
                <c:pt idx="407">
                  <c:v>16.21</c:v>
                </c:pt>
                <c:pt idx="408">
                  <c:v>22.86</c:v>
                </c:pt>
                <c:pt idx="409">
                  <c:v>21.25</c:v>
                </c:pt>
                <c:pt idx="410">
                  <c:v>22.24</c:v>
                </c:pt>
                <c:pt idx="411">
                  <c:v>23.82</c:v>
                </c:pt>
                <c:pt idx="412">
                  <c:v>18.809999999999999</c:v>
                </c:pt>
                <c:pt idx="413">
                  <c:v>19.63</c:v>
                </c:pt>
                <c:pt idx="414">
                  <c:v>21.97</c:v>
                </c:pt>
                <c:pt idx="415">
                  <c:v>20.73</c:v>
                </c:pt>
                <c:pt idx="416">
                  <c:v>14.44</c:v>
                </c:pt>
                <c:pt idx="417">
                  <c:v>25.23</c:v>
                </c:pt>
                <c:pt idx="418">
                  <c:v>20.6</c:v>
                </c:pt>
                <c:pt idx="419">
                  <c:v>18.63</c:v>
                </c:pt>
                <c:pt idx="420">
                  <c:v>25.32</c:v>
                </c:pt>
                <c:pt idx="421">
                  <c:v>22.51</c:v>
                </c:pt>
                <c:pt idx="422">
                  <c:v>21.44</c:v>
                </c:pt>
                <c:pt idx="423">
                  <c:v>23.04</c:v>
                </c:pt>
                <c:pt idx="424">
                  <c:v>21.43</c:v>
                </c:pt>
                <c:pt idx="425">
                  <c:v>20.58</c:v>
                </c:pt>
                <c:pt idx="426">
                  <c:v>19.760000000000002</c:v>
                </c:pt>
                <c:pt idx="427">
                  <c:v>18.48</c:v>
                </c:pt>
                <c:pt idx="428">
                  <c:v>7.96</c:v>
                </c:pt>
                <c:pt idx="429">
                  <c:v>11.08</c:v>
                </c:pt>
                <c:pt idx="430">
                  <c:v>16.239999999999998</c:v>
                </c:pt>
                <c:pt idx="431">
                  <c:v>12.15</c:v>
                </c:pt>
                <c:pt idx="432">
                  <c:v>17.23</c:v>
                </c:pt>
                <c:pt idx="433">
                  <c:v>13.59</c:v>
                </c:pt>
                <c:pt idx="434">
                  <c:v>94.89</c:v>
                </c:pt>
                <c:pt idx="435">
                  <c:v>30.05</c:v>
                </c:pt>
                <c:pt idx="436">
                  <c:v>21.6</c:v>
                </c:pt>
                <c:pt idx="437">
                  <c:v>18.55</c:v>
                </c:pt>
                <c:pt idx="438">
                  <c:v>19.54</c:v>
                </c:pt>
                <c:pt idx="439">
                  <c:v>18.61</c:v>
                </c:pt>
                <c:pt idx="440">
                  <c:v>19.97</c:v>
                </c:pt>
                <c:pt idx="441">
                  <c:v>16.84</c:v>
                </c:pt>
                <c:pt idx="442">
                  <c:v>19.670000000000002</c:v>
                </c:pt>
                <c:pt idx="443">
                  <c:v>21.35</c:v>
                </c:pt>
                <c:pt idx="444">
                  <c:v>19.11</c:v>
                </c:pt>
                <c:pt idx="445">
                  <c:v>14.36</c:v>
                </c:pt>
                <c:pt idx="446">
                  <c:v>14.38</c:v>
                </c:pt>
                <c:pt idx="447">
                  <c:v>13.62</c:v>
                </c:pt>
                <c:pt idx="448">
                  <c:v>22.35</c:v>
                </c:pt>
                <c:pt idx="449">
                  <c:v>72.78</c:v>
                </c:pt>
                <c:pt idx="450">
                  <c:v>18.309999999999999</c:v>
                </c:pt>
                <c:pt idx="451">
                  <c:v>16.329999999999998</c:v>
                </c:pt>
                <c:pt idx="452">
                  <c:v>22.09</c:v>
                </c:pt>
                <c:pt idx="453">
                  <c:v>16.03</c:v>
                </c:pt>
                <c:pt idx="454">
                  <c:v>17.62</c:v>
                </c:pt>
                <c:pt idx="455">
                  <c:v>14.15</c:v>
                </c:pt>
                <c:pt idx="456">
                  <c:v>19.37</c:v>
                </c:pt>
                <c:pt idx="457">
                  <c:v>20.32</c:v>
                </c:pt>
                <c:pt idx="458">
                  <c:v>20.72</c:v>
                </c:pt>
                <c:pt idx="459">
                  <c:v>20.07</c:v>
                </c:pt>
                <c:pt idx="460">
                  <c:v>18.96</c:v>
                </c:pt>
                <c:pt idx="461">
                  <c:v>18.559999999999999</c:v>
                </c:pt>
                <c:pt idx="462">
                  <c:v>18.23</c:v>
                </c:pt>
                <c:pt idx="463">
                  <c:v>25.49</c:v>
                </c:pt>
                <c:pt idx="464">
                  <c:v>20.6</c:v>
                </c:pt>
                <c:pt idx="465">
                  <c:v>17.760000000000002</c:v>
                </c:pt>
                <c:pt idx="466">
                  <c:v>15.88</c:v>
                </c:pt>
                <c:pt idx="467">
                  <c:v>15.6</c:v>
                </c:pt>
                <c:pt idx="468">
                  <c:v>17.66</c:v>
                </c:pt>
                <c:pt idx="469">
                  <c:v>14.69</c:v>
                </c:pt>
                <c:pt idx="470">
                  <c:v>11.41</c:v>
                </c:pt>
                <c:pt idx="471">
                  <c:v>15.46</c:v>
                </c:pt>
                <c:pt idx="472">
                  <c:v>13.61</c:v>
                </c:pt>
                <c:pt idx="473">
                  <c:v>13.69</c:v>
                </c:pt>
                <c:pt idx="474">
                  <c:v>13.72</c:v>
                </c:pt>
                <c:pt idx="475">
                  <c:v>18.38</c:v>
                </c:pt>
                <c:pt idx="476">
                  <c:v>16.59</c:v>
                </c:pt>
                <c:pt idx="477">
                  <c:v>17.13</c:v>
                </c:pt>
                <c:pt idx="478">
                  <c:v>18.48</c:v>
                </c:pt>
                <c:pt idx="479">
                  <c:v>18.350000000000001</c:v>
                </c:pt>
                <c:pt idx="480">
                  <c:v>16.78</c:v>
                </c:pt>
                <c:pt idx="481">
                  <c:v>16.309999999999999</c:v>
                </c:pt>
                <c:pt idx="482">
                  <c:v>16.7</c:v>
                </c:pt>
                <c:pt idx="483">
                  <c:v>15.9</c:v>
                </c:pt>
                <c:pt idx="484">
                  <c:v>16.43</c:v>
                </c:pt>
                <c:pt idx="485">
                  <c:v>16.489999999999998</c:v>
                </c:pt>
                <c:pt idx="486">
                  <c:v>18.64</c:v>
                </c:pt>
                <c:pt idx="487">
                  <c:v>17.2</c:v>
                </c:pt>
                <c:pt idx="488">
                  <c:v>17.420000000000002</c:v>
                </c:pt>
                <c:pt idx="489">
                  <c:v>19.09</c:v>
                </c:pt>
                <c:pt idx="490">
                  <c:v>20.16</c:v>
                </c:pt>
                <c:pt idx="491">
                  <c:v>10.08</c:v>
                </c:pt>
                <c:pt idx="492">
                  <c:v>16.13</c:v>
                </c:pt>
                <c:pt idx="493">
                  <c:v>16.54</c:v>
                </c:pt>
                <c:pt idx="494">
                  <c:v>16.350000000000001</c:v>
                </c:pt>
                <c:pt idx="495">
                  <c:v>24.25</c:v>
                </c:pt>
                <c:pt idx="496">
                  <c:v>19.63</c:v>
                </c:pt>
                <c:pt idx="497">
                  <c:v>20.21</c:v>
                </c:pt>
                <c:pt idx="498">
                  <c:v>20.55</c:v>
                </c:pt>
                <c:pt idx="499">
                  <c:v>17.079999999999998</c:v>
                </c:pt>
                <c:pt idx="500">
                  <c:v>16.61</c:v>
                </c:pt>
                <c:pt idx="501">
                  <c:v>19.61</c:v>
                </c:pt>
                <c:pt idx="502">
                  <c:v>19.420000000000002</c:v>
                </c:pt>
                <c:pt idx="503">
                  <c:v>21.77</c:v>
                </c:pt>
                <c:pt idx="504">
                  <c:v>16.010000000000002</c:v>
                </c:pt>
                <c:pt idx="505">
                  <c:v>52.74</c:v>
                </c:pt>
                <c:pt idx="506">
                  <c:v>15.79</c:v>
                </c:pt>
                <c:pt idx="507">
                  <c:v>18.37</c:v>
                </c:pt>
                <c:pt idx="508">
                  <c:v>15.85</c:v>
                </c:pt>
                <c:pt idx="509">
                  <c:v>15.5</c:v>
                </c:pt>
                <c:pt idx="510">
                  <c:v>15.72</c:v>
                </c:pt>
                <c:pt idx="511">
                  <c:v>16.170000000000002</c:v>
                </c:pt>
                <c:pt idx="512">
                  <c:v>17.48</c:v>
                </c:pt>
                <c:pt idx="513">
                  <c:v>18.2</c:v>
                </c:pt>
                <c:pt idx="514">
                  <c:v>19.61</c:v>
                </c:pt>
                <c:pt idx="515">
                  <c:v>27.19</c:v>
                </c:pt>
                <c:pt idx="516">
                  <c:v>16.71</c:v>
                </c:pt>
                <c:pt idx="517">
                  <c:v>16.39</c:v>
                </c:pt>
                <c:pt idx="518">
                  <c:v>16.510000000000002</c:v>
                </c:pt>
                <c:pt idx="519">
                  <c:v>15.73</c:v>
                </c:pt>
                <c:pt idx="520">
                  <c:v>17.149999999999999</c:v>
                </c:pt>
                <c:pt idx="521">
                  <c:v>15.76</c:v>
                </c:pt>
                <c:pt idx="522">
                  <c:v>17.73</c:v>
                </c:pt>
                <c:pt idx="523">
                  <c:v>13.69</c:v>
                </c:pt>
                <c:pt idx="524">
                  <c:v>15.94</c:v>
                </c:pt>
                <c:pt idx="525">
                  <c:v>14.94</c:v>
                </c:pt>
                <c:pt idx="526">
                  <c:v>18.2</c:v>
                </c:pt>
                <c:pt idx="527">
                  <c:v>16.12</c:v>
                </c:pt>
                <c:pt idx="528">
                  <c:v>15.91</c:v>
                </c:pt>
                <c:pt idx="529">
                  <c:v>15.91</c:v>
                </c:pt>
                <c:pt idx="530">
                  <c:v>15.88</c:v>
                </c:pt>
                <c:pt idx="531">
                  <c:v>18.07</c:v>
                </c:pt>
                <c:pt idx="532">
                  <c:v>16.29</c:v>
                </c:pt>
                <c:pt idx="533">
                  <c:v>14.79</c:v>
                </c:pt>
                <c:pt idx="534">
                  <c:v>15.5</c:v>
                </c:pt>
                <c:pt idx="535">
                  <c:v>17.54</c:v>
                </c:pt>
                <c:pt idx="536">
                  <c:v>14.97</c:v>
                </c:pt>
                <c:pt idx="537">
                  <c:v>18.63</c:v>
                </c:pt>
                <c:pt idx="538">
                  <c:v>19.41</c:v>
                </c:pt>
                <c:pt idx="539">
                  <c:v>19.489999999999998</c:v>
                </c:pt>
                <c:pt idx="540">
                  <c:v>20.03</c:v>
                </c:pt>
                <c:pt idx="541">
                  <c:v>16.73</c:v>
                </c:pt>
                <c:pt idx="542">
                  <c:v>20.329999999999998</c:v>
                </c:pt>
                <c:pt idx="543">
                  <c:v>18.059999999999999</c:v>
                </c:pt>
                <c:pt idx="544">
                  <c:v>19.05</c:v>
                </c:pt>
                <c:pt idx="545">
                  <c:v>19.07</c:v>
                </c:pt>
                <c:pt idx="546">
                  <c:v>19.38</c:v>
                </c:pt>
                <c:pt idx="547">
                  <c:v>18.829999999999998</c:v>
                </c:pt>
                <c:pt idx="548">
                  <c:v>20.97</c:v>
                </c:pt>
                <c:pt idx="549">
                  <c:v>16.62</c:v>
                </c:pt>
                <c:pt idx="550">
                  <c:v>16.39</c:v>
                </c:pt>
                <c:pt idx="551">
                  <c:v>17.760000000000002</c:v>
                </c:pt>
                <c:pt idx="552">
                  <c:v>16.62</c:v>
                </c:pt>
                <c:pt idx="553">
                  <c:v>19.75</c:v>
                </c:pt>
                <c:pt idx="554">
                  <c:v>25.18</c:v>
                </c:pt>
                <c:pt idx="555">
                  <c:v>17.510000000000002</c:v>
                </c:pt>
                <c:pt idx="556">
                  <c:v>22.54</c:v>
                </c:pt>
                <c:pt idx="557">
                  <c:v>16.75</c:v>
                </c:pt>
                <c:pt idx="558">
                  <c:v>17.66</c:v>
                </c:pt>
                <c:pt idx="559">
                  <c:v>16.14</c:v>
                </c:pt>
                <c:pt idx="560">
                  <c:v>63.36</c:v>
                </c:pt>
                <c:pt idx="561">
                  <c:v>28.65</c:v>
                </c:pt>
                <c:pt idx="562">
                  <c:v>23.91</c:v>
                </c:pt>
                <c:pt idx="563">
                  <c:v>15.52</c:v>
                </c:pt>
                <c:pt idx="564">
                  <c:v>18.82</c:v>
                </c:pt>
                <c:pt idx="565">
                  <c:v>19.940000000000001</c:v>
                </c:pt>
                <c:pt idx="566">
                  <c:v>20.45</c:v>
                </c:pt>
                <c:pt idx="567">
                  <c:v>15.37</c:v>
                </c:pt>
                <c:pt idx="568">
                  <c:v>19.03</c:v>
                </c:pt>
                <c:pt idx="569">
                  <c:v>14.46</c:v>
                </c:pt>
                <c:pt idx="570">
                  <c:v>15.35</c:v>
                </c:pt>
                <c:pt idx="571">
                  <c:v>16.86</c:v>
                </c:pt>
                <c:pt idx="572">
                  <c:v>16.34</c:v>
                </c:pt>
                <c:pt idx="573">
                  <c:v>16.95</c:v>
                </c:pt>
                <c:pt idx="574">
                  <c:v>15.12</c:v>
                </c:pt>
                <c:pt idx="575">
                  <c:v>21.03</c:v>
                </c:pt>
                <c:pt idx="576">
                  <c:v>19.09</c:v>
                </c:pt>
                <c:pt idx="577">
                  <c:v>15.69</c:v>
                </c:pt>
                <c:pt idx="578">
                  <c:v>18.39</c:v>
                </c:pt>
                <c:pt idx="579">
                  <c:v>18.34</c:v>
                </c:pt>
                <c:pt idx="580">
                  <c:v>15.34</c:v>
                </c:pt>
                <c:pt idx="581">
                  <c:v>18.68</c:v>
                </c:pt>
                <c:pt idx="582">
                  <c:v>14.68</c:v>
                </c:pt>
                <c:pt idx="583">
                  <c:v>19.47</c:v>
                </c:pt>
                <c:pt idx="584">
                  <c:v>18.78</c:v>
                </c:pt>
                <c:pt idx="585">
                  <c:v>16.010000000000002</c:v>
                </c:pt>
                <c:pt idx="586">
                  <c:v>18.98</c:v>
                </c:pt>
                <c:pt idx="587">
                  <c:v>15.83</c:v>
                </c:pt>
                <c:pt idx="588">
                  <c:v>16.329999999999998</c:v>
                </c:pt>
                <c:pt idx="589">
                  <c:v>15.86</c:v>
                </c:pt>
                <c:pt idx="590">
                  <c:v>19.989999999999998</c:v>
                </c:pt>
                <c:pt idx="591">
                  <c:v>14.96</c:v>
                </c:pt>
                <c:pt idx="592">
                  <c:v>14.28</c:v>
                </c:pt>
                <c:pt idx="593">
                  <c:v>19.5</c:v>
                </c:pt>
                <c:pt idx="594">
                  <c:v>29.21</c:v>
                </c:pt>
                <c:pt idx="595">
                  <c:v>23.65</c:v>
                </c:pt>
                <c:pt idx="596">
                  <c:v>19.95</c:v>
                </c:pt>
                <c:pt idx="597">
                  <c:v>22.77</c:v>
                </c:pt>
                <c:pt idx="598">
                  <c:v>30.46</c:v>
                </c:pt>
                <c:pt idx="599">
                  <c:v>25.06</c:v>
                </c:pt>
                <c:pt idx="600">
                  <c:v>23.97</c:v>
                </c:pt>
                <c:pt idx="601">
                  <c:v>19.84</c:v>
                </c:pt>
                <c:pt idx="602">
                  <c:v>20.22</c:v>
                </c:pt>
                <c:pt idx="603">
                  <c:v>17.920000000000002</c:v>
                </c:pt>
                <c:pt idx="604">
                  <c:v>21.57</c:v>
                </c:pt>
                <c:pt idx="605">
                  <c:v>18.73</c:v>
                </c:pt>
                <c:pt idx="606">
                  <c:v>17.399999999999999</c:v>
                </c:pt>
                <c:pt idx="607">
                  <c:v>18.239999999999998</c:v>
                </c:pt>
                <c:pt idx="608">
                  <c:v>21.53</c:v>
                </c:pt>
                <c:pt idx="609">
                  <c:v>26.57</c:v>
                </c:pt>
                <c:pt idx="610">
                  <c:v>26.66</c:v>
                </c:pt>
                <c:pt idx="611">
                  <c:v>39.409999999999997</c:v>
                </c:pt>
                <c:pt idx="612">
                  <c:v>24.21</c:v>
                </c:pt>
                <c:pt idx="613">
                  <c:v>15.52</c:v>
                </c:pt>
                <c:pt idx="614">
                  <c:v>17.3</c:v>
                </c:pt>
                <c:pt idx="615">
                  <c:v>16.8</c:v>
                </c:pt>
                <c:pt idx="616">
                  <c:v>17.2</c:v>
                </c:pt>
                <c:pt idx="617">
                  <c:v>17.04</c:v>
                </c:pt>
                <c:pt idx="618">
                  <c:v>16.579999999999998</c:v>
                </c:pt>
                <c:pt idx="619">
                  <c:v>15.79</c:v>
                </c:pt>
                <c:pt idx="620">
                  <c:v>16.88</c:v>
                </c:pt>
                <c:pt idx="621">
                  <c:v>16.989999999999998</c:v>
                </c:pt>
                <c:pt idx="622">
                  <c:v>21.94</c:v>
                </c:pt>
                <c:pt idx="623">
                  <c:v>15.16</c:v>
                </c:pt>
                <c:pt idx="624">
                  <c:v>23.95</c:v>
                </c:pt>
                <c:pt idx="625">
                  <c:v>17.420000000000002</c:v>
                </c:pt>
                <c:pt idx="626">
                  <c:v>17.14</c:v>
                </c:pt>
                <c:pt idx="627">
                  <c:v>17.14</c:v>
                </c:pt>
                <c:pt idx="628">
                  <c:v>16.920000000000002</c:v>
                </c:pt>
                <c:pt idx="629">
                  <c:v>19.5</c:v>
                </c:pt>
                <c:pt idx="630">
                  <c:v>17.97</c:v>
                </c:pt>
                <c:pt idx="631">
                  <c:v>20.07</c:v>
                </c:pt>
                <c:pt idx="632">
                  <c:v>16.899999999999999</c:v>
                </c:pt>
                <c:pt idx="633">
                  <c:v>17.52</c:v>
                </c:pt>
                <c:pt idx="634">
                  <c:v>18.89</c:v>
                </c:pt>
                <c:pt idx="635">
                  <c:v>14.96</c:v>
                </c:pt>
                <c:pt idx="636">
                  <c:v>17.78</c:v>
                </c:pt>
                <c:pt idx="637">
                  <c:v>16.399999999999999</c:v>
                </c:pt>
                <c:pt idx="638">
                  <c:v>15.1</c:v>
                </c:pt>
                <c:pt idx="639">
                  <c:v>17.760000000000002</c:v>
                </c:pt>
                <c:pt idx="640">
                  <c:v>13.95</c:v>
                </c:pt>
                <c:pt idx="641">
                  <c:v>17.84</c:v>
                </c:pt>
                <c:pt idx="642">
                  <c:v>16.8</c:v>
                </c:pt>
                <c:pt idx="643">
                  <c:v>14.4</c:v>
                </c:pt>
                <c:pt idx="644">
                  <c:v>16.170000000000002</c:v>
                </c:pt>
                <c:pt idx="645">
                  <c:v>15.87</c:v>
                </c:pt>
                <c:pt idx="646">
                  <c:v>15.48</c:v>
                </c:pt>
                <c:pt idx="647">
                  <c:v>16.920000000000002</c:v>
                </c:pt>
                <c:pt idx="648">
                  <c:v>20.84</c:v>
                </c:pt>
                <c:pt idx="649">
                  <c:v>15.76</c:v>
                </c:pt>
                <c:pt idx="650">
                  <c:v>19.12</c:v>
                </c:pt>
                <c:pt idx="651">
                  <c:v>22.49</c:v>
                </c:pt>
                <c:pt idx="652">
                  <c:v>16.149999999999999</c:v>
                </c:pt>
                <c:pt idx="653">
                  <c:v>23.09</c:v>
                </c:pt>
                <c:pt idx="654">
                  <c:v>21.31</c:v>
                </c:pt>
                <c:pt idx="655">
                  <c:v>21.26</c:v>
                </c:pt>
                <c:pt idx="656">
                  <c:v>18.37</c:v>
                </c:pt>
                <c:pt idx="657">
                  <c:v>17.440000000000001</c:v>
                </c:pt>
                <c:pt idx="658">
                  <c:v>17.5</c:v>
                </c:pt>
                <c:pt idx="659">
                  <c:v>16.850000000000001</c:v>
                </c:pt>
                <c:pt idx="660">
                  <c:v>16.78</c:v>
                </c:pt>
                <c:pt idx="661">
                  <c:v>16.27</c:v>
                </c:pt>
                <c:pt idx="662">
                  <c:v>22.39</c:v>
                </c:pt>
                <c:pt idx="663">
                  <c:v>15.9</c:v>
                </c:pt>
                <c:pt idx="664">
                  <c:v>15.79</c:v>
                </c:pt>
                <c:pt idx="665">
                  <c:v>15.31</c:v>
                </c:pt>
                <c:pt idx="666">
                  <c:v>16.68</c:v>
                </c:pt>
                <c:pt idx="667">
                  <c:v>14.2</c:v>
                </c:pt>
                <c:pt idx="668">
                  <c:v>14.3</c:v>
                </c:pt>
                <c:pt idx="669">
                  <c:v>15.6</c:v>
                </c:pt>
                <c:pt idx="670">
                  <c:v>27.55</c:v>
                </c:pt>
                <c:pt idx="671">
                  <c:v>15.42</c:v>
                </c:pt>
                <c:pt idx="672">
                  <c:v>25.86</c:v>
                </c:pt>
                <c:pt idx="673">
                  <c:v>18.68</c:v>
                </c:pt>
                <c:pt idx="674">
                  <c:v>21.02</c:v>
                </c:pt>
                <c:pt idx="675">
                  <c:v>19.73</c:v>
                </c:pt>
                <c:pt idx="676">
                  <c:v>17.149999999999999</c:v>
                </c:pt>
                <c:pt idx="677">
                  <c:v>15.36</c:v>
                </c:pt>
                <c:pt idx="678">
                  <c:v>16.079999999999998</c:v>
                </c:pt>
                <c:pt idx="679">
                  <c:v>16.11</c:v>
                </c:pt>
                <c:pt idx="680">
                  <c:v>17.309999999999999</c:v>
                </c:pt>
                <c:pt idx="681">
                  <c:v>17.54</c:v>
                </c:pt>
                <c:pt idx="682">
                  <c:v>16.41</c:v>
                </c:pt>
                <c:pt idx="683">
                  <c:v>17.63</c:v>
                </c:pt>
                <c:pt idx="684">
                  <c:v>14.21</c:v>
                </c:pt>
                <c:pt idx="685">
                  <c:v>17.73</c:v>
                </c:pt>
                <c:pt idx="686">
                  <c:v>19.61</c:v>
                </c:pt>
                <c:pt idx="687">
                  <c:v>32.97</c:v>
                </c:pt>
                <c:pt idx="688">
                  <c:v>16.63</c:v>
                </c:pt>
                <c:pt idx="689">
                  <c:v>17.38</c:v>
                </c:pt>
                <c:pt idx="690">
                  <c:v>15.89</c:v>
                </c:pt>
                <c:pt idx="691">
                  <c:v>17.21</c:v>
                </c:pt>
                <c:pt idx="692">
                  <c:v>17.54</c:v>
                </c:pt>
                <c:pt idx="693">
                  <c:v>17.87</c:v>
                </c:pt>
                <c:pt idx="694">
                  <c:v>18.420000000000002</c:v>
                </c:pt>
                <c:pt idx="695">
                  <c:v>0</c:v>
                </c:pt>
                <c:pt idx="696">
                  <c:v>48.98</c:v>
                </c:pt>
                <c:pt idx="697">
                  <c:v>23.7</c:v>
                </c:pt>
                <c:pt idx="698">
                  <c:v>20.04</c:v>
                </c:pt>
                <c:pt idx="699">
                  <c:v>22.24</c:v>
                </c:pt>
                <c:pt idx="700">
                  <c:v>16.100000000000001</c:v>
                </c:pt>
                <c:pt idx="701">
                  <c:v>21.77</c:v>
                </c:pt>
                <c:pt idx="702">
                  <c:v>88.79</c:v>
                </c:pt>
                <c:pt idx="703">
                  <c:v>24.19</c:v>
                </c:pt>
                <c:pt idx="704">
                  <c:v>16.57</c:v>
                </c:pt>
                <c:pt idx="705">
                  <c:v>15.81</c:v>
                </c:pt>
                <c:pt idx="706">
                  <c:v>15.25</c:v>
                </c:pt>
                <c:pt idx="707">
                  <c:v>16.91</c:v>
                </c:pt>
                <c:pt idx="708">
                  <c:v>16.53</c:v>
                </c:pt>
                <c:pt idx="709">
                  <c:v>15.68</c:v>
                </c:pt>
                <c:pt idx="710">
                  <c:v>19.61</c:v>
                </c:pt>
                <c:pt idx="711">
                  <c:v>20.76</c:v>
                </c:pt>
                <c:pt idx="712">
                  <c:v>15.42</c:v>
                </c:pt>
                <c:pt idx="713">
                  <c:v>16.489999999999998</c:v>
                </c:pt>
                <c:pt idx="714">
                  <c:v>14.91</c:v>
                </c:pt>
                <c:pt idx="715">
                  <c:v>16.02</c:v>
                </c:pt>
                <c:pt idx="716">
                  <c:v>14.99</c:v>
                </c:pt>
                <c:pt idx="717">
                  <c:v>13.01</c:v>
                </c:pt>
                <c:pt idx="718">
                  <c:v>16.36</c:v>
                </c:pt>
                <c:pt idx="719">
                  <c:v>16.170000000000002</c:v>
                </c:pt>
                <c:pt idx="720">
                  <c:v>15.81</c:v>
                </c:pt>
                <c:pt idx="721">
                  <c:v>16.38</c:v>
                </c:pt>
                <c:pt idx="722">
                  <c:v>14.64</c:v>
                </c:pt>
                <c:pt idx="723">
                  <c:v>24.55</c:v>
                </c:pt>
                <c:pt idx="724">
                  <c:v>46.98</c:v>
                </c:pt>
                <c:pt idx="725">
                  <c:v>19.440000000000001</c:v>
                </c:pt>
                <c:pt idx="726">
                  <c:v>17.64</c:v>
                </c:pt>
                <c:pt idx="727">
                  <c:v>19.010000000000002</c:v>
                </c:pt>
                <c:pt idx="728">
                  <c:v>17.18</c:v>
                </c:pt>
                <c:pt idx="729">
                  <c:v>18.47</c:v>
                </c:pt>
                <c:pt idx="730">
                  <c:v>14.2</c:v>
                </c:pt>
                <c:pt idx="731">
                  <c:v>15</c:v>
                </c:pt>
                <c:pt idx="732">
                  <c:v>15.6</c:v>
                </c:pt>
                <c:pt idx="733">
                  <c:v>18.329999999999998</c:v>
                </c:pt>
                <c:pt idx="734">
                  <c:v>17.399999999999999</c:v>
                </c:pt>
                <c:pt idx="735">
                  <c:v>15.65</c:v>
                </c:pt>
                <c:pt idx="736">
                  <c:v>16.850000000000001</c:v>
                </c:pt>
                <c:pt idx="737">
                  <c:v>21.56</c:v>
                </c:pt>
                <c:pt idx="738">
                  <c:v>17.3</c:v>
                </c:pt>
                <c:pt idx="739">
                  <c:v>19.22</c:v>
                </c:pt>
                <c:pt idx="740">
                  <c:v>12.42</c:v>
                </c:pt>
                <c:pt idx="741">
                  <c:v>15.79</c:v>
                </c:pt>
                <c:pt idx="742">
                  <c:v>15.9</c:v>
                </c:pt>
                <c:pt idx="743">
                  <c:v>14.98</c:v>
                </c:pt>
                <c:pt idx="744">
                  <c:v>15.64</c:v>
                </c:pt>
                <c:pt idx="745">
                  <c:v>17.260000000000002</c:v>
                </c:pt>
                <c:pt idx="746">
                  <c:v>15.5</c:v>
                </c:pt>
                <c:pt idx="747">
                  <c:v>19.73</c:v>
                </c:pt>
                <c:pt idx="748">
                  <c:v>19.73</c:v>
                </c:pt>
                <c:pt idx="749">
                  <c:v>14.76</c:v>
                </c:pt>
                <c:pt idx="750">
                  <c:v>14.6</c:v>
                </c:pt>
                <c:pt idx="751">
                  <c:v>16.47</c:v>
                </c:pt>
                <c:pt idx="752">
                  <c:v>15.67</c:v>
                </c:pt>
                <c:pt idx="753">
                  <c:v>16.899999999999999</c:v>
                </c:pt>
                <c:pt idx="754">
                  <c:v>16.05</c:v>
                </c:pt>
                <c:pt idx="755">
                  <c:v>16.29</c:v>
                </c:pt>
                <c:pt idx="756">
                  <c:v>15.39</c:v>
                </c:pt>
                <c:pt idx="757">
                  <c:v>16.899999999999999</c:v>
                </c:pt>
                <c:pt idx="758">
                  <c:v>17.28</c:v>
                </c:pt>
                <c:pt idx="759">
                  <c:v>16.86</c:v>
                </c:pt>
                <c:pt idx="760">
                  <c:v>17.21</c:v>
                </c:pt>
                <c:pt idx="761">
                  <c:v>17.21</c:v>
                </c:pt>
                <c:pt idx="762">
                  <c:v>17.37</c:v>
                </c:pt>
                <c:pt idx="763">
                  <c:v>0</c:v>
                </c:pt>
                <c:pt idx="764">
                  <c:v>34.130000000000003</c:v>
                </c:pt>
                <c:pt idx="765">
                  <c:v>25.53</c:v>
                </c:pt>
                <c:pt idx="766">
                  <c:v>48.77</c:v>
                </c:pt>
                <c:pt idx="767">
                  <c:v>21.75</c:v>
                </c:pt>
                <c:pt idx="768">
                  <c:v>25.35</c:v>
                </c:pt>
                <c:pt idx="769">
                  <c:v>15.57</c:v>
                </c:pt>
                <c:pt idx="770">
                  <c:v>17.46</c:v>
                </c:pt>
                <c:pt idx="771">
                  <c:v>15.25</c:v>
                </c:pt>
                <c:pt idx="772">
                  <c:v>15.46</c:v>
                </c:pt>
                <c:pt idx="773">
                  <c:v>16.8</c:v>
                </c:pt>
                <c:pt idx="774">
                  <c:v>15.01</c:v>
                </c:pt>
                <c:pt idx="775">
                  <c:v>16.079999999999998</c:v>
                </c:pt>
                <c:pt idx="776">
                  <c:v>17.75</c:v>
                </c:pt>
                <c:pt idx="777">
                  <c:v>13.16</c:v>
                </c:pt>
                <c:pt idx="778">
                  <c:v>17.84</c:v>
                </c:pt>
                <c:pt idx="779">
                  <c:v>14.44</c:v>
                </c:pt>
                <c:pt idx="780">
                  <c:v>19.46</c:v>
                </c:pt>
                <c:pt idx="781">
                  <c:v>14.74</c:v>
                </c:pt>
                <c:pt idx="782">
                  <c:v>17.02</c:v>
                </c:pt>
                <c:pt idx="783">
                  <c:v>16.190000000000001</c:v>
                </c:pt>
                <c:pt idx="784">
                  <c:v>17.559999999999999</c:v>
                </c:pt>
                <c:pt idx="785">
                  <c:v>15.42</c:v>
                </c:pt>
                <c:pt idx="786">
                  <c:v>33.58</c:v>
                </c:pt>
                <c:pt idx="787">
                  <c:v>26.87</c:v>
                </c:pt>
                <c:pt idx="788">
                  <c:v>26.93</c:v>
                </c:pt>
                <c:pt idx="789">
                  <c:v>21.76</c:v>
                </c:pt>
                <c:pt idx="790">
                  <c:v>17.21</c:v>
                </c:pt>
                <c:pt idx="791">
                  <c:v>16.89</c:v>
                </c:pt>
                <c:pt idx="792">
                  <c:v>17.010000000000002</c:v>
                </c:pt>
                <c:pt idx="793">
                  <c:v>17.89</c:v>
                </c:pt>
                <c:pt idx="794">
                  <c:v>15.84</c:v>
                </c:pt>
                <c:pt idx="795">
                  <c:v>16.399999999999999</c:v>
                </c:pt>
                <c:pt idx="796">
                  <c:v>17.61</c:v>
                </c:pt>
                <c:pt idx="797">
                  <c:v>17.52</c:v>
                </c:pt>
                <c:pt idx="798">
                  <c:v>16.309999999999999</c:v>
                </c:pt>
                <c:pt idx="799">
                  <c:v>21.38</c:v>
                </c:pt>
                <c:pt idx="800">
                  <c:v>19.739999999999998</c:v>
                </c:pt>
                <c:pt idx="801">
                  <c:v>15.79</c:v>
                </c:pt>
                <c:pt idx="802">
                  <c:v>17.02</c:v>
                </c:pt>
                <c:pt idx="803">
                  <c:v>17.36</c:v>
                </c:pt>
                <c:pt idx="804">
                  <c:v>18.02</c:v>
                </c:pt>
                <c:pt idx="805">
                  <c:v>16.739999999999998</c:v>
                </c:pt>
                <c:pt idx="806">
                  <c:v>20.23</c:v>
                </c:pt>
                <c:pt idx="807">
                  <c:v>17.68</c:v>
                </c:pt>
                <c:pt idx="808">
                  <c:v>18.07</c:v>
                </c:pt>
                <c:pt idx="809">
                  <c:v>17.34</c:v>
                </c:pt>
                <c:pt idx="810">
                  <c:v>15.92</c:v>
                </c:pt>
                <c:pt idx="811">
                  <c:v>15.39</c:v>
                </c:pt>
                <c:pt idx="812">
                  <c:v>15.53</c:v>
                </c:pt>
                <c:pt idx="813">
                  <c:v>13.9</c:v>
                </c:pt>
                <c:pt idx="814">
                  <c:v>16.489999999999998</c:v>
                </c:pt>
                <c:pt idx="815">
                  <c:v>21.6</c:v>
                </c:pt>
                <c:pt idx="816">
                  <c:v>20.71</c:v>
                </c:pt>
                <c:pt idx="817">
                  <c:v>20.18</c:v>
                </c:pt>
                <c:pt idx="818">
                  <c:v>16.96</c:v>
                </c:pt>
                <c:pt idx="819">
                  <c:v>17.420000000000002</c:v>
                </c:pt>
                <c:pt idx="820">
                  <c:v>19.190000000000001</c:v>
                </c:pt>
                <c:pt idx="821">
                  <c:v>18.579999999999998</c:v>
                </c:pt>
                <c:pt idx="822">
                  <c:v>21.18</c:v>
                </c:pt>
                <c:pt idx="823">
                  <c:v>19.420000000000002</c:v>
                </c:pt>
                <c:pt idx="824">
                  <c:v>18</c:v>
                </c:pt>
                <c:pt idx="825">
                  <c:v>16.95</c:v>
                </c:pt>
                <c:pt idx="826">
                  <c:v>21.5</c:v>
                </c:pt>
                <c:pt idx="827">
                  <c:v>14.83</c:v>
                </c:pt>
                <c:pt idx="828">
                  <c:v>15.15</c:v>
                </c:pt>
                <c:pt idx="829">
                  <c:v>19.12</c:v>
                </c:pt>
                <c:pt idx="830">
                  <c:v>16.420000000000002</c:v>
                </c:pt>
                <c:pt idx="831">
                  <c:v>16.12</c:v>
                </c:pt>
                <c:pt idx="832">
                  <c:v>16.420000000000002</c:v>
                </c:pt>
                <c:pt idx="833">
                  <c:v>18.66</c:v>
                </c:pt>
                <c:pt idx="834">
                  <c:v>16.02</c:v>
                </c:pt>
                <c:pt idx="835">
                  <c:v>15.78</c:v>
                </c:pt>
                <c:pt idx="836">
                  <c:v>15.85</c:v>
                </c:pt>
                <c:pt idx="837">
                  <c:v>15.1</c:v>
                </c:pt>
                <c:pt idx="838">
                  <c:v>18.78</c:v>
                </c:pt>
                <c:pt idx="839">
                  <c:v>16.420000000000002</c:v>
                </c:pt>
                <c:pt idx="840">
                  <c:v>15.74</c:v>
                </c:pt>
                <c:pt idx="841">
                  <c:v>69.92</c:v>
                </c:pt>
                <c:pt idx="842">
                  <c:v>16.28</c:v>
                </c:pt>
                <c:pt idx="843">
                  <c:v>17.309999999999999</c:v>
                </c:pt>
                <c:pt idx="844">
                  <c:v>14.93</c:v>
                </c:pt>
                <c:pt idx="845">
                  <c:v>23.75</c:v>
                </c:pt>
                <c:pt idx="846">
                  <c:v>26.02</c:v>
                </c:pt>
                <c:pt idx="847">
                  <c:v>16.18</c:v>
                </c:pt>
                <c:pt idx="848">
                  <c:v>21.34</c:v>
                </c:pt>
                <c:pt idx="849">
                  <c:v>39.770000000000003</c:v>
                </c:pt>
                <c:pt idx="850">
                  <c:v>34.56</c:v>
                </c:pt>
                <c:pt idx="851">
                  <c:v>16.2</c:v>
                </c:pt>
                <c:pt idx="852">
                  <c:v>16.350000000000001</c:v>
                </c:pt>
                <c:pt idx="853">
                  <c:v>18.04</c:v>
                </c:pt>
                <c:pt idx="854">
                  <c:v>17.57</c:v>
                </c:pt>
                <c:pt idx="855">
                  <c:v>16.3</c:v>
                </c:pt>
                <c:pt idx="856">
                  <c:v>15.65</c:v>
                </c:pt>
                <c:pt idx="857">
                  <c:v>14.93</c:v>
                </c:pt>
                <c:pt idx="858">
                  <c:v>10.78</c:v>
                </c:pt>
                <c:pt idx="859">
                  <c:v>18.010000000000002</c:v>
                </c:pt>
                <c:pt idx="860">
                  <c:v>14.17</c:v>
                </c:pt>
                <c:pt idx="861">
                  <c:v>15.16</c:v>
                </c:pt>
                <c:pt idx="862">
                  <c:v>13.3</c:v>
                </c:pt>
                <c:pt idx="863">
                  <c:v>14.74</c:v>
                </c:pt>
                <c:pt idx="864">
                  <c:v>14.75</c:v>
                </c:pt>
                <c:pt idx="865">
                  <c:v>13.49</c:v>
                </c:pt>
                <c:pt idx="866">
                  <c:v>15.37</c:v>
                </c:pt>
                <c:pt idx="867">
                  <c:v>15.24</c:v>
                </c:pt>
                <c:pt idx="868">
                  <c:v>21.17</c:v>
                </c:pt>
                <c:pt idx="869">
                  <c:v>20.68</c:v>
                </c:pt>
                <c:pt idx="870">
                  <c:v>17.29</c:v>
                </c:pt>
                <c:pt idx="871">
                  <c:v>21.87</c:v>
                </c:pt>
                <c:pt idx="872">
                  <c:v>20.93</c:v>
                </c:pt>
                <c:pt idx="873">
                  <c:v>15.77</c:v>
                </c:pt>
                <c:pt idx="874">
                  <c:v>15.74</c:v>
                </c:pt>
                <c:pt idx="875">
                  <c:v>15.13</c:v>
                </c:pt>
                <c:pt idx="876">
                  <c:v>15.12</c:v>
                </c:pt>
                <c:pt idx="877">
                  <c:v>15.66</c:v>
                </c:pt>
                <c:pt idx="878">
                  <c:v>16.8</c:v>
                </c:pt>
                <c:pt idx="879">
                  <c:v>17.12</c:v>
                </c:pt>
                <c:pt idx="880">
                  <c:v>14.32</c:v>
                </c:pt>
                <c:pt idx="881">
                  <c:v>15.62</c:v>
                </c:pt>
                <c:pt idx="882">
                  <c:v>18.68</c:v>
                </c:pt>
                <c:pt idx="883">
                  <c:v>19.38</c:v>
                </c:pt>
                <c:pt idx="884">
                  <c:v>17.96</c:v>
                </c:pt>
                <c:pt idx="885">
                  <c:v>16.170000000000002</c:v>
                </c:pt>
                <c:pt idx="886">
                  <c:v>17.64</c:v>
                </c:pt>
                <c:pt idx="887">
                  <c:v>23.85</c:v>
                </c:pt>
                <c:pt idx="888">
                  <c:v>21.39</c:v>
                </c:pt>
                <c:pt idx="889">
                  <c:v>16.739999999999998</c:v>
                </c:pt>
                <c:pt idx="890">
                  <c:v>17.36</c:v>
                </c:pt>
                <c:pt idx="891">
                  <c:v>14.64</c:v>
                </c:pt>
                <c:pt idx="892">
                  <c:v>0</c:v>
                </c:pt>
                <c:pt idx="893">
                  <c:v>14.54</c:v>
                </c:pt>
                <c:pt idx="894">
                  <c:v>14.16</c:v>
                </c:pt>
                <c:pt idx="895">
                  <c:v>16.670000000000002</c:v>
                </c:pt>
                <c:pt idx="896">
                  <c:v>18.170000000000002</c:v>
                </c:pt>
                <c:pt idx="897">
                  <c:v>16.02</c:v>
                </c:pt>
                <c:pt idx="898">
                  <c:v>18.02</c:v>
                </c:pt>
                <c:pt idx="899">
                  <c:v>17.260000000000002</c:v>
                </c:pt>
                <c:pt idx="900">
                  <c:v>18.399999999999999</c:v>
                </c:pt>
                <c:pt idx="901">
                  <c:v>13.36</c:v>
                </c:pt>
                <c:pt idx="902">
                  <c:v>16.59</c:v>
                </c:pt>
                <c:pt idx="903">
                  <c:v>15.72</c:v>
                </c:pt>
                <c:pt idx="904">
                  <c:v>14.76</c:v>
                </c:pt>
                <c:pt idx="905">
                  <c:v>18.34</c:v>
                </c:pt>
                <c:pt idx="906">
                  <c:v>31.84</c:v>
                </c:pt>
                <c:pt idx="907">
                  <c:v>17.03</c:v>
                </c:pt>
                <c:pt idx="908">
                  <c:v>33</c:v>
                </c:pt>
                <c:pt idx="909">
                  <c:v>18.73</c:v>
                </c:pt>
                <c:pt idx="910">
                  <c:v>15.9</c:v>
                </c:pt>
                <c:pt idx="911">
                  <c:v>16.12</c:v>
                </c:pt>
                <c:pt idx="912">
                  <c:v>12.56</c:v>
                </c:pt>
                <c:pt idx="913">
                  <c:v>18.239999999999998</c:v>
                </c:pt>
                <c:pt idx="914">
                  <c:v>15.77</c:v>
                </c:pt>
                <c:pt idx="915">
                  <c:v>15.53</c:v>
                </c:pt>
                <c:pt idx="916">
                  <c:v>16.88</c:v>
                </c:pt>
                <c:pt idx="917">
                  <c:v>16.559999999999999</c:v>
                </c:pt>
                <c:pt idx="918">
                  <c:v>16.190000000000001</c:v>
                </c:pt>
                <c:pt idx="919">
                  <c:v>13.64</c:v>
                </c:pt>
                <c:pt idx="920">
                  <c:v>17.149999999999999</c:v>
                </c:pt>
                <c:pt idx="921">
                  <c:v>18.78</c:v>
                </c:pt>
                <c:pt idx="922">
                  <c:v>13.94</c:v>
                </c:pt>
                <c:pt idx="923">
                  <c:v>17.100000000000001</c:v>
                </c:pt>
                <c:pt idx="924">
                  <c:v>20.59</c:v>
                </c:pt>
                <c:pt idx="925">
                  <c:v>15.29</c:v>
                </c:pt>
                <c:pt idx="926">
                  <c:v>13.46</c:v>
                </c:pt>
                <c:pt idx="927">
                  <c:v>14.92</c:v>
                </c:pt>
                <c:pt idx="928">
                  <c:v>15.67</c:v>
                </c:pt>
                <c:pt idx="929">
                  <c:v>16.64</c:v>
                </c:pt>
                <c:pt idx="930">
                  <c:v>16.45</c:v>
                </c:pt>
                <c:pt idx="931">
                  <c:v>17.670000000000002</c:v>
                </c:pt>
                <c:pt idx="932">
                  <c:v>17.059999999999999</c:v>
                </c:pt>
                <c:pt idx="933">
                  <c:v>17.23</c:v>
                </c:pt>
                <c:pt idx="934">
                  <c:v>17.09</c:v>
                </c:pt>
                <c:pt idx="935">
                  <c:v>15.31</c:v>
                </c:pt>
                <c:pt idx="936">
                  <c:v>19.59</c:v>
                </c:pt>
                <c:pt idx="937">
                  <c:v>14.62</c:v>
                </c:pt>
                <c:pt idx="938">
                  <c:v>22.78</c:v>
                </c:pt>
                <c:pt idx="939">
                  <c:v>0</c:v>
                </c:pt>
                <c:pt idx="940">
                  <c:v>15.49</c:v>
                </c:pt>
                <c:pt idx="941">
                  <c:v>16.5</c:v>
                </c:pt>
                <c:pt idx="942">
                  <c:v>0</c:v>
                </c:pt>
                <c:pt idx="943">
                  <c:v>20.12</c:v>
                </c:pt>
                <c:pt idx="944">
                  <c:v>17.04</c:v>
                </c:pt>
                <c:pt idx="945">
                  <c:v>28.05</c:v>
                </c:pt>
                <c:pt idx="946">
                  <c:v>17.7</c:v>
                </c:pt>
                <c:pt idx="947">
                  <c:v>17.690000000000001</c:v>
                </c:pt>
                <c:pt idx="948">
                  <c:v>16.8</c:v>
                </c:pt>
                <c:pt idx="949">
                  <c:v>18.670000000000002</c:v>
                </c:pt>
                <c:pt idx="950">
                  <c:v>18.61</c:v>
                </c:pt>
                <c:pt idx="951">
                  <c:v>17.399999999999999</c:v>
                </c:pt>
                <c:pt idx="952">
                  <c:v>18.510000000000002</c:v>
                </c:pt>
                <c:pt idx="953">
                  <c:v>19.37</c:v>
                </c:pt>
                <c:pt idx="954">
                  <c:v>20.86</c:v>
                </c:pt>
                <c:pt idx="955">
                  <c:v>13.11</c:v>
                </c:pt>
                <c:pt idx="956">
                  <c:v>19.5</c:v>
                </c:pt>
                <c:pt idx="957">
                  <c:v>19.739999999999998</c:v>
                </c:pt>
                <c:pt idx="958">
                  <c:v>19.36</c:v>
                </c:pt>
                <c:pt idx="959">
                  <c:v>18.309999999999999</c:v>
                </c:pt>
                <c:pt idx="960">
                  <c:v>111.82</c:v>
                </c:pt>
                <c:pt idx="961">
                  <c:v>23.99</c:v>
                </c:pt>
                <c:pt idx="962">
                  <c:v>25.76</c:v>
                </c:pt>
                <c:pt idx="963">
                  <c:v>23.14</c:v>
                </c:pt>
                <c:pt idx="964">
                  <c:v>26.42</c:v>
                </c:pt>
                <c:pt idx="965">
                  <c:v>28</c:v>
                </c:pt>
                <c:pt idx="966">
                  <c:v>30.02</c:v>
                </c:pt>
                <c:pt idx="967">
                  <c:v>24.41</c:v>
                </c:pt>
                <c:pt idx="968">
                  <c:v>18.059999999999999</c:v>
                </c:pt>
                <c:pt idx="969">
                  <c:v>22.65</c:v>
                </c:pt>
                <c:pt idx="970">
                  <c:v>13.93</c:v>
                </c:pt>
                <c:pt idx="971">
                  <c:v>16.079999999999998</c:v>
                </c:pt>
                <c:pt idx="972">
                  <c:v>16.079999999999998</c:v>
                </c:pt>
                <c:pt idx="973">
                  <c:v>17.329999999999998</c:v>
                </c:pt>
                <c:pt idx="974">
                  <c:v>19.420000000000002</c:v>
                </c:pt>
                <c:pt idx="975">
                  <c:v>22.1</c:v>
                </c:pt>
                <c:pt idx="976">
                  <c:v>28.08</c:v>
                </c:pt>
                <c:pt idx="977">
                  <c:v>12.05</c:v>
                </c:pt>
                <c:pt idx="978">
                  <c:v>15.2</c:v>
                </c:pt>
                <c:pt idx="979">
                  <c:v>21.49</c:v>
                </c:pt>
                <c:pt idx="980">
                  <c:v>15.04</c:v>
                </c:pt>
                <c:pt idx="981">
                  <c:v>21.51</c:v>
                </c:pt>
                <c:pt idx="982">
                  <c:v>19.12</c:v>
                </c:pt>
                <c:pt idx="983">
                  <c:v>17.46</c:v>
                </c:pt>
                <c:pt idx="984">
                  <c:v>17.12</c:v>
                </c:pt>
                <c:pt idx="985">
                  <c:v>16.93</c:v>
                </c:pt>
                <c:pt idx="986">
                  <c:v>19.12</c:v>
                </c:pt>
                <c:pt idx="987">
                  <c:v>22.64</c:v>
                </c:pt>
                <c:pt idx="988">
                  <c:v>17.059999999999999</c:v>
                </c:pt>
                <c:pt idx="989">
                  <c:v>16.14</c:v>
                </c:pt>
                <c:pt idx="990">
                  <c:v>17.07</c:v>
                </c:pt>
                <c:pt idx="991">
                  <c:v>18.989999999999998</c:v>
                </c:pt>
                <c:pt idx="992">
                  <c:v>16.96</c:v>
                </c:pt>
                <c:pt idx="993">
                  <c:v>16.059999999999999</c:v>
                </c:pt>
                <c:pt idx="994">
                  <c:v>17.14</c:v>
                </c:pt>
                <c:pt idx="995">
                  <c:v>16.88</c:v>
                </c:pt>
                <c:pt idx="996">
                  <c:v>18.510000000000002</c:v>
                </c:pt>
                <c:pt idx="997">
                  <c:v>18.510000000000002</c:v>
                </c:pt>
                <c:pt idx="998">
                  <c:v>20.3</c:v>
                </c:pt>
                <c:pt idx="999">
                  <c:v>20.69</c:v>
                </c:pt>
                <c:pt idx="1000">
                  <c:v>16.93</c:v>
                </c:pt>
                <c:pt idx="1001">
                  <c:v>20.88</c:v>
                </c:pt>
                <c:pt idx="1002">
                  <c:v>20.88</c:v>
                </c:pt>
                <c:pt idx="1003">
                  <c:v>19.28</c:v>
                </c:pt>
                <c:pt idx="1004">
                  <c:v>19.28</c:v>
                </c:pt>
                <c:pt idx="1005">
                  <c:v>22.1</c:v>
                </c:pt>
                <c:pt idx="1006">
                  <c:v>22.19</c:v>
                </c:pt>
                <c:pt idx="1007">
                  <c:v>17.86</c:v>
                </c:pt>
                <c:pt idx="1008">
                  <c:v>18.21</c:v>
                </c:pt>
                <c:pt idx="1009">
                  <c:v>15.37</c:v>
                </c:pt>
                <c:pt idx="1010">
                  <c:v>15.07</c:v>
                </c:pt>
                <c:pt idx="1011">
                  <c:v>18.37</c:v>
                </c:pt>
                <c:pt idx="1012">
                  <c:v>17.34</c:v>
                </c:pt>
                <c:pt idx="1013">
                  <c:v>19.63</c:v>
                </c:pt>
                <c:pt idx="1014">
                  <c:v>26.61</c:v>
                </c:pt>
                <c:pt idx="1015">
                  <c:v>17.57</c:v>
                </c:pt>
                <c:pt idx="1016">
                  <c:v>17.670000000000002</c:v>
                </c:pt>
                <c:pt idx="1017">
                  <c:v>17.96</c:v>
                </c:pt>
                <c:pt idx="1018">
                  <c:v>26.32</c:v>
                </c:pt>
                <c:pt idx="1019">
                  <c:v>21.59</c:v>
                </c:pt>
                <c:pt idx="1020">
                  <c:v>10.210000000000001</c:v>
                </c:pt>
                <c:pt idx="1021">
                  <c:v>15.95</c:v>
                </c:pt>
                <c:pt idx="1022">
                  <c:v>12.6</c:v>
                </c:pt>
                <c:pt idx="1023">
                  <c:v>17.62</c:v>
                </c:pt>
                <c:pt idx="1024">
                  <c:v>15.79</c:v>
                </c:pt>
                <c:pt idx="1025">
                  <c:v>15.49</c:v>
                </c:pt>
                <c:pt idx="1026">
                  <c:v>17.059999999999999</c:v>
                </c:pt>
                <c:pt idx="1027">
                  <c:v>15.36</c:v>
                </c:pt>
                <c:pt idx="1028">
                  <c:v>16.39</c:v>
                </c:pt>
                <c:pt idx="1029">
                  <c:v>15.25</c:v>
                </c:pt>
                <c:pt idx="1030">
                  <c:v>11.38</c:v>
                </c:pt>
                <c:pt idx="1031">
                  <c:v>29.5</c:v>
                </c:pt>
                <c:pt idx="1032">
                  <c:v>10.35</c:v>
                </c:pt>
                <c:pt idx="1033">
                  <c:v>17.7</c:v>
                </c:pt>
                <c:pt idx="1034">
                  <c:v>18.89</c:v>
                </c:pt>
                <c:pt idx="1035">
                  <c:v>15.47</c:v>
                </c:pt>
                <c:pt idx="1036">
                  <c:v>16.100000000000001</c:v>
                </c:pt>
                <c:pt idx="1037">
                  <c:v>21.47</c:v>
                </c:pt>
                <c:pt idx="1038">
                  <c:v>43.59</c:v>
                </c:pt>
                <c:pt idx="1039">
                  <c:v>28.61</c:v>
                </c:pt>
                <c:pt idx="1040">
                  <c:v>31.54</c:v>
                </c:pt>
                <c:pt idx="1041">
                  <c:v>28.91</c:v>
                </c:pt>
                <c:pt idx="1042">
                  <c:v>13.4</c:v>
                </c:pt>
                <c:pt idx="1043">
                  <c:v>13.7</c:v>
                </c:pt>
                <c:pt idx="1044">
                  <c:v>17.22</c:v>
                </c:pt>
                <c:pt idx="1045">
                  <c:v>17.38</c:v>
                </c:pt>
                <c:pt idx="1046">
                  <c:v>17.03</c:v>
                </c:pt>
                <c:pt idx="1047">
                  <c:v>14.62</c:v>
                </c:pt>
                <c:pt idx="1048">
                  <c:v>19.96</c:v>
                </c:pt>
                <c:pt idx="1049">
                  <c:v>16.53</c:v>
                </c:pt>
                <c:pt idx="1050">
                  <c:v>17.010000000000002</c:v>
                </c:pt>
                <c:pt idx="1051">
                  <c:v>17.850000000000001</c:v>
                </c:pt>
                <c:pt idx="1052">
                  <c:v>21.63</c:v>
                </c:pt>
                <c:pt idx="1053">
                  <c:v>16.75</c:v>
                </c:pt>
                <c:pt idx="1054">
                  <c:v>15.51</c:v>
                </c:pt>
                <c:pt idx="1055">
                  <c:v>16.87</c:v>
                </c:pt>
                <c:pt idx="1056">
                  <c:v>18.350000000000001</c:v>
                </c:pt>
                <c:pt idx="1057">
                  <c:v>18.09</c:v>
                </c:pt>
                <c:pt idx="1058">
                  <c:v>20.25</c:v>
                </c:pt>
                <c:pt idx="1059">
                  <c:v>17.66</c:v>
                </c:pt>
                <c:pt idx="1060">
                  <c:v>20.92</c:v>
                </c:pt>
                <c:pt idx="1061">
                  <c:v>17.05</c:v>
                </c:pt>
                <c:pt idx="1062">
                  <c:v>2.84</c:v>
                </c:pt>
                <c:pt idx="1063">
                  <c:v>18.59</c:v>
                </c:pt>
                <c:pt idx="1064">
                  <c:v>20.82</c:v>
                </c:pt>
                <c:pt idx="1065">
                  <c:v>16.579999999999998</c:v>
                </c:pt>
                <c:pt idx="1066">
                  <c:v>15.79</c:v>
                </c:pt>
              </c:numCache>
            </c:numRef>
          </c:xVal>
          <c:yVal>
            <c:numRef>
              <c:f>'DATA BASE'!$Q$8:$Q$1074</c:f>
              <c:numCache>
                <c:formatCode>0.00</c:formatCode>
                <c:ptCount val="1067"/>
                <c:pt idx="0">
                  <c:v>1.04</c:v>
                </c:pt>
                <c:pt idx="1">
                  <c:v>1.08</c:v>
                </c:pt>
                <c:pt idx="2">
                  <c:v>0.95</c:v>
                </c:pt>
                <c:pt idx="3">
                  <c:v>1.18</c:v>
                </c:pt>
                <c:pt idx="4">
                  <c:v>1.17</c:v>
                </c:pt>
                <c:pt idx="5">
                  <c:v>1.05</c:v>
                </c:pt>
                <c:pt idx="6">
                  <c:v>1.1299999999999999</c:v>
                </c:pt>
                <c:pt idx="7">
                  <c:v>1.21</c:v>
                </c:pt>
                <c:pt idx="8">
                  <c:v>0</c:v>
                </c:pt>
                <c:pt idx="9">
                  <c:v>1.03</c:v>
                </c:pt>
                <c:pt idx="10">
                  <c:v>0.99</c:v>
                </c:pt>
                <c:pt idx="11">
                  <c:v>1.32</c:v>
                </c:pt>
                <c:pt idx="12">
                  <c:v>1.3</c:v>
                </c:pt>
                <c:pt idx="13">
                  <c:v>1.05</c:v>
                </c:pt>
                <c:pt idx="14">
                  <c:v>1.06</c:v>
                </c:pt>
                <c:pt idx="15">
                  <c:v>1.1499999999999999</c:v>
                </c:pt>
                <c:pt idx="16">
                  <c:v>1.07</c:v>
                </c:pt>
                <c:pt idx="17">
                  <c:v>1.08</c:v>
                </c:pt>
                <c:pt idx="18">
                  <c:v>1.06</c:v>
                </c:pt>
                <c:pt idx="19">
                  <c:v>0.98</c:v>
                </c:pt>
                <c:pt idx="20">
                  <c:v>1.04</c:v>
                </c:pt>
                <c:pt idx="21">
                  <c:v>1.06</c:v>
                </c:pt>
                <c:pt idx="22">
                  <c:v>1.1000000000000001</c:v>
                </c:pt>
                <c:pt idx="23">
                  <c:v>1.07</c:v>
                </c:pt>
                <c:pt idx="24">
                  <c:v>1.1000000000000001</c:v>
                </c:pt>
                <c:pt idx="25">
                  <c:v>1.05</c:v>
                </c:pt>
                <c:pt idx="26">
                  <c:v>1.05</c:v>
                </c:pt>
                <c:pt idx="27">
                  <c:v>1.08</c:v>
                </c:pt>
                <c:pt idx="28">
                  <c:v>1.05</c:v>
                </c:pt>
                <c:pt idx="29">
                  <c:v>1.06</c:v>
                </c:pt>
                <c:pt idx="30">
                  <c:v>1.07</c:v>
                </c:pt>
                <c:pt idx="31">
                  <c:v>1.21</c:v>
                </c:pt>
                <c:pt idx="32">
                  <c:v>1.19</c:v>
                </c:pt>
                <c:pt idx="33">
                  <c:v>1.1100000000000001</c:v>
                </c:pt>
                <c:pt idx="34">
                  <c:v>1.44</c:v>
                </c:pt>
                <c:pt idx="35">
                  <c:v>1.03</c:v>
                </c:pt>
                <c:pt idx="36">
                  <c:v>1.08</c:v>
                </c:pt>
                <c:pt idx="37">
                  <c:v>1.07</c:v>
                </c:pt>
                <c:pt idx="38">
                  <c:v>1.04</c:v>
                </c:pt>
                <c:pt idx="39">
                  <c:v>1.27</c:v>
                </c:pt>
                <c:pt idx="40">
                  <c:v>1.1499999999999999</c:v>
                </c:pt>
                <c:pt idx="41">
                  <c:v>1.1000000000000001</c:v>
                </c:pt>
                <c:pt idx="42">
                  <c:v>0.99</c:v>
                </c:pt>
                <c:pt idx="43">
                  <c:v>1.38</c:v>
                </c:pt>
                <c:pt idx="44">
                  <c:v>1.38</c:v>
                </c:pt>
                <c:pt idx="45">
                  <c:v>1.1499999999999999</c:v>
                </c:pt>
                <c:pt idx="46">
                  <c:v>1.45</c:v>
                </c:pt>
                <c:pt idx="47">
                  <c:v>1.29</c:v>
                </c:pt>
                <c:pt idx="48">
                  <c:v>1.2</c:v>
                </c:pt>
                <c:pt idx="49">
                  <c:v>1.34</c:v>
                </c:pt>
                <c:pt idx="50">
                  <c:v>1.3</c:v>
                </c:pt>
                <c:pt idx="51">
                  <c:v>1.02</c:v>
                </c:pt>
                <c:pt idx="52">
                  <c:v>1.0900000000000001</c:v>
                </c:pt>
                <c:pt idx="53">
                  <c:v>1.23</c:v>
                </c:pt>
                <c:pt idx="54">
                  <c:v>1.21</c:v>
                </c:pt>
                <c:pt idx="55">
                  <c:v>1.0900000000000001</c:v>
                </c:pt>
                <c:pt idx="56">
                  <c:v>1.06</c:v>
                </c:pt>
                <c:pt idx="57">
                  <c:v>1.27</c:v>
                </c:pt>
                <c:pt idx="58">
                  <c:v>1.22</c:v>
                </c:pt>
                <c:pt idx="59">
                  <c:v>1.27</c:v>
                </c:pt>
                <c:pt idx="60">
                  <c:v>1.08</c:v>
                </c:pt>
                <c:pt idx="61">
                  <c:v>1.1100000000000001</c:v>
                </c:pt>
                <c:pt idx="62">
                  <c:v>1.06</c:v>
                </c:pt>
                <c:pt idx="63">
                  <c:v>1.69</c:v>
                </c:pt>
                <c:pt idx="64">
                  <c:v>1.23</c:v>
                </c:pt>
                <c:pt idx="65">
                  <c:v>1.05</c:v>
                </c:pt>
                <c:pt idx="66">
                  <c:v>1.47</c:v>
                </c:pt>
                <c:pt idx="67">
                  <c:v>1.41</c:v>
                </c:pt>
                <c:pt idx="68">
                  <c:v>1.05</c:v>
                </c:pt>
                <c:pt idx="69">
                  <c:v>1.04</c:v>
                </c:pt>
                <c:pt idx="70">
                  <c:v>1.22</c:v>
                </c:pt>
                <c:pt idx="71">
                  <c:v>1.2</c:v>
                </c:pt>
                <c:pt idx="72">
                  <c:v>1.18</c:v>
                </c:pt>
                <c:pt idx="73">
                  <c:v>1.1499999999999999</c:v>
                </c:pt>
                <c:pt idx="74">
                  <c:v>1.17</c:v>
                </c:pt>
                <c:pt idx="75">
                  <c:v>1.1599999999999999</c:v>
                </c:pt>
                <c:pt idx="76">
                  <c:v>1.2</c:v>
                </c:pt>
                <c:pt idx="77">
                  <c:v>1.27</c:v>
                </c:pt>
                <c:pt idx="78">
                  <c:v>1.1000000000000001</c:v>
                </c:pt>
                <c:pt idx="79">
                  <c:v>1.1399999999999999</c:v>
                </c:pt>
                <c:pt idx="80">
                  <c:v>1.1499999999999999</c:v>
                </c:pt>
                <c:pt idx="81">
                  <c:v>1.1599999999999999</c:v>
                </c:pt>
                <c:pt idx="82">
                  <c:v>1.27</c:v>
                </c:pt>
                <c:pt idx="83">
                  <c:v>1.1299999999999999</c:v>
                </c:pt>
                <c:pt idx="84">
                  <c:v>1.01</c:v>
                </c:pt>
                <c:pt idx="85">
                  <c:v>1.06</c:v>
                </c:pt>
                <c:pt idx="86">
                  <c:v>1.1599999999999999</c:v>
                </c:pt>
                <c:pt idx="87">
                  <c:v>1.18</c:v>
                </c:pt>
                <c:pt idx="88">
                  <c:v>1.1200000000000001</c:v>
                </c:pt>
                <c:pt idx="89">
                  <c:v>1.1100000000000001</c:v>
                </c:pt>
                <c:pt idx="90">
                  <c:v>1.1299999999999999</c:v>
                </c:pt>
                <c:pt idx="91">
                  <c:v>1.23</c:v>
                </c:pt>
                <c:pt idx="92">
                  <c:v>1.08</c:v>
                </c:pt>
                <c:pt idx="93">
                  <c:v>1.41</c:v>
                </c:pt>
                <c:pt idx="94">
                  <c:v>1.04</c:v>
                </c:pt>
                <c:pt idx="95">
                  <c:v>1.36</c:v>
                </c:pt>
                <c:pt idx="96">
                  <c:v>1.19</c:v>
                </c:pt>
                <c:pt idx="97">
                  <c:v>1.1100000000000001</c:v>
                </c:pt>
                <c:pt idx="98">
                  <c:v>1.07</c:v>
                </c:pt>
                <c:pt idx="99">
                  <c:v>1.17</c:v>
                </c:pt>
                <c:pt idx="100">
                  <c:v>1.22</c:v>
                </c:pt>
                <c:pt idx="101">
                  <c:v>1.1499999999999999</c:v>
                </c:pt>
                <c:pt idx="102">
                  <c:v>1.07</c:v>
                </c:pt>
                <c:pt idx="103">
                  <c:v>0.99</c:v>
                </c:pt>
                <c:pt idx="104">
                  <c:v>1.18</c:v>
                </c:pt>
                <c:pt idx="105">
                  <c:v>1.07</c:v>
                </c:pt>
                <c:pt idx="106">
                  <c:v>1.17</c:v>
                </c:pt>
                <c:pt idx="107">
                  <c:v>1.19</c:v>
                </c:pt>
                <c:pt idx="108">
                  <c:v>1.17</c:v>
                </c:pt>
                <c:pt idx="109">
                  <c:v>1.1399999999999999</c:v>
                </c:pt>
                <c:pt idx="110">
                  <c:v>1.1000000000000001</c:v>
                </c:pt>
                <c:pt idx="111">
                  <c:v>1.1399999999999999</c:v>
                </c:pt>
                <c:pt idx="112">
                  <c:v>1.1299999999999999</c:v>
                </c:pt>
                <c:pt idx="113">
                  <c:v>1.04</c:v>
                </c:pt>
                <c:pt idx="114">
                  <c:v>1.1200000000000001</c:v>
                </c:pt>
                <c:pt idx="115">
                  <c:v>1.08</c:v>
                </c:pt>
                <c:pt idx="116">
                  <c:v>1.08</c:v>
                </c:pt>
                <c:pt idx="117">
                  <c:v>1.07</c:v>
                </c:pt>
                <c:pt idx="118">
                  <c:v>1.06</c:v>
                </c:pt>
                <c:pt idx="119">
                  <c:v>1.1499999999999999</c:v>
                </c:pt>
                <c:pt idx="120">
                  <c:v>1.0900000000000001</c:v>
                </c:pt>
                <c:pt idx="121">
                  <c:v>1.05</c:v>
                </c:pt>
                <c:pt idx="122">
                  <c:v>1.0900000000000001</c:v>
                </c:pt>
                <c:pt idx="123">
                  <c:v>1.0900000000000001</c:v>
                </c:pt>
                <c:pt idx="124">
                  <c:v>1.1299999999999999</c:v>
                </c:pt>
                <c:pt idx="125">
                  <c:v>1.1499999999999999</c:v>
                </c:pt>
                <c:pt idx="126">
                  <c:v>1.0900000000000001</c:v>
                </c:pt>
                <c:pt idx="127">
                  <c:v>1.1000000000000001</c:v>
                </c:pt>
                <c:pt idx="128">
                  <c:v>1.1299999999999999</c:v>
                </c:pt>
                <c:pt idx="129">
                  <c:v>1.1100000000000001</c:v>
                </c:pt>
                <c:pt idx="130">
                  <c:v>1.17</c:v>
                </c:pt>
                <c:pt idx="131">
                  <c:v>0</c:v>
                </c:pt>
                <c:pt idx="132">
                  <c:v>1.06</c:v>
                </c:pt>
                <c:pt idx="133">
                  <c:v>1.08</c:v>
                </c:pt>
                <c:pt idx="134">
                  <c:v>1.69</c:v>
                </c:pt>
                <c:pt idx="135">
                  <c:v>1.06</c:v>
                </c:pt>
                <c:pt idx="136">
                  <c:v>1.06</c:v>
                </c:pt>
                <c:pt idx="137">
                  <c:v>1.24</c:v>
                </c:pt>
                <c:pt idx="138">
                  <c:v>1.58</c:v>
                </c:pt>
                <c:pt idx="139">
                  <c:v>1.06</c:v>
                </c:pt>
                <c:pt idx="140">
                  <c:v>1.06</c:v>
                </c:pt>
                <c:pt idx="141">
                  <c:v>1.02</c:v>
                </c:pt>
                <c:pt idx="142">
                  <c:v>1.0900000000000001</c:v>
                </c:pt>
                <c:pt idx="143">
                  <c:v>1.1100000000000001</c:v>
                </c:pt>
                <c:pt idx="144">
                  <c:v>1.0900000000000001</c:v>
                </c:pt>
                <c:pt idx="145">
                  <c:v>1.1200000000000001</c:v>
                </c:pt>
                <c:pt idx="146">
                  <c:v>1.0900000000000001</c:v>
                </c:pt>
                <c:pt idx="147">
                  <c:v>1.06</c:v>
                </c:pt>
                <c:pt idx="148">
                  <c:v>1.03</c:v>
                </c:pt>
                <c:pt idx="149">
                  <c:v>1.0900000000000001</c:v>
                </c:pt>
                <c:pt idx="150">
                  <c:v>1.06</c:v>
                </c:pt>
                <c:pt idx="151">
                  <c:v>1.07</c:v>
                </c:pt>
                <c:pt idx="152">
                  <c:v>1.51</c:v>
                </c:pt>
                <c:pt idx="153">
                  <c:v>1.43</c:v>
                </c:pt>
                <c:pt idx="154">
                  <c:v>1.04</c:v>
                </c:pt>
                <c:pt idx="155">
                  <c:v>1.2</c:v>
                </c:pt>
                <c:pt idx="156">
                  <c:v>1.02</c:v>
                </c:pt>
                <c:pt idx="157">
                  <c:v>1.04</c:v>
                </c:pt>
                <c:pt idx="158">
                  <c:v>1.1499999999999999</c:v>
                </c:pt>
                <c:pt idx="159">
                  <c:v>1.1100000000000001</c:v>
                </c:pt>
                <c:pt idx="160">
                  <c:v>1.06</c:v>
                </c:pt>
                <c:pt idx="161">
                  <c:v>1.08</c:v>
                </c:pt>
                <c:pt idx="162">
                  <c:v>1.06</c:v>
                </c:pt>
                <c:pt idx="163">
                  <c:v>1.07</c:v>
                </c:pt>
                <c:pt idx="164">
                  <c:v>1.0900000000000001</c:v>
                </c:pt>
                <c:pt idx="165">
                  <c:v>1.07</c:v>
                </c:pt>
                <c:pt idx="166">
                  <c:v>1.0900000000000001</c:v>
                </c:pt>
                <c:pt idx="167">
                  <c:v>1.08</c:v>
                </c:pt>
                <c:pt idx="168">
                  <c:v>1.03</c:v>
                </c:pt>
                <c:pt idx="169">
                  <c:v>1.07</c:v>
                </c:pt>
                <c:pt idx="170">
                  <c:v>1.05</c:v>
                </c:pt>
                <c:pt idx="171">
                  <c:v>1.05</c:v>
                </c:pt>
                <c:pt idx="172">
                  <c:v>1.07</c:v>
                </c:pt>
                <c:pt idx="173">
                  <c:v>1.76</c:v>
                </c:pt>
                <c:pt idx="174">
                  <c:v>0.99</c:v>
                </c:pt>
                <c:pt idx="175">
                  <c:v>1.0900000000000001</c:v>
                </c:pt>
                <c:pt idx="176">
                  <c:v>1.05</c:v>
                </c:pt>
                <c:pt idx="177">
                  <c:v>1.1200000000000001</c:v>
                </c:pt>
                <c:pt idx="178">
                  <c:v>1.08</c:v>
                </c:pt>
                <c:pt idx="179">
                  <c:v>1.03</c:v>
                </c:pt>
                <c:pt idx="180">
                  <c:v>1.22</c:v>
                </c:pt>
                <c:pt idx="181">
                  <c:v>1.22</c:v>
                </c:pt>
                <c:pt idx="182">
                  <c:v>1.1399999999999999</c:v>
                </c:pt>
                <c:pt idx="183">
                  <c:v>1.1399999999999999</c:v>
                </c:pt>
                <c:pt idx="184">
                  <c:v>1.1399999999999999</c:v>
                </c:pt>
                <c:pt idx="185">
                  <c:v>1.1000000000000001</c:v>
                </c:pt>
                <c:pt idx="186">
                  <c:v>1.1399999999999999</c:v>
                </c:pt>
                <c:pt idx="187">
                  <c:v>1.06</c:v>
                </c:pt>
                <c:pt idx="188">
                  <c:v>1.19</c:v>
                </c:pt>
                <c:pt idx="189">
                  <c:v>1.18</c:v>
                </c:pt>
                <c:pt idx="190">
                  <c:v>1.07</c:v>
                </c:pt>
                <c:pt idx="191">
                  <c:v>1.05</c:v>
                </c:pt>
                <c:pt idx="192">
                  <c:v>1.06</c:v>
                </c:pt>
                <c:pt idx="193">
                  <c:v>1.07</c:v>
                </c:pt>
                <c:pt idx="194">
                  <c:v>1.04</c:v>
                </c:pt>
                <c:pt idx="195">
                  <c:v>1.08</c:v>
                </c:pt>
                <c:pt idx="196">
                  <c:v>1.07</c:v>
                </c:pt>
                <c:pt idx="197">
                  <c:v>1.05</c:v>
                </c:pt>
                <c:pt idx="198">
                  <c:v>1.22</c:v>
                </c:pt>
                <c:pt idx="199">
                  <c:v>1.1100000000000001</c:v>
                </c:pt>
                <c:pt idx="200">
                  <c:v>0.96</c:v>
                </c:pt>
                <c:pt idx="201">
                  <c:v>1.1599999999999999</c:v>
                </c:pt>
                <c:pt idx="202">
                  <c:v>1.1299999999999999</c:v>
                </c:pt>
                <c:pt idx="203">
                  <c:v>1.1100000000000001</c:v>
                </c:pt>
                <c:pt idx="204">
                  <c:v>1.08</c:v>
                </c:pt>
                <c:pt idx="205">
                  <c:v>1.1299999999999999</c:v>
                </c:pt>
                <c:pt idx="206">
                  <c:v>1.08</c:v>
                </c:pt>
                <c:pt idx="207">
                  <c:v>1.03</c:v>
                </c:pt>
                <c:pt idx="208">
                  <c:v>1.08</c:v>
                </c:pt>
                <c:pt idx="209">
                  <c:v>1.08</c:v>
                </c:pt>
                <c:pt idx="210">
                  <c:v>1.02</c:v>
                </c:pt>
                <c:pt idx="211">
                  <c:v>1.04</c:v>
                </c:pt>
                <c:pt idx="212">
                  <c:v>1.04</c:v>
                </c:pt>
                <c:pt idx="213">
                  <c:v>1.04</c:v>
                </c:pt>
                <c:pt idx="214">
                  <c:v>1.04</c:v>
                </c:pt>
                <c:pt idx="215">
                  <c:v>0.95</c:v>
                </c:pt>
                <c:pt idx="216">
                  <c:v>1.06</c:v>
                </c:pt>
                <c:pt idx="217">
                  <c:v>1.05</c:v>
                </c:pt>
                <c:pt idx="218">
                  <c:v>1.22</c:v>
                </c:pt>
                <c:pt idx="219">
                  <c:v>1.1100000000000001</c:v>
                </c:pt>
                <c:pt idx="220">
                  <c:v>1.1100000000000001</c:v>
                </c:pt>
                <c:pt idx="221">
                  <c:v>1.0900000000000001</c:v>
                </c:pt>
                <c:pt idx="222">
                  <c:v>1.06</c:v>
                </c:pt>
                <c:pt idx="223">
                  <c:v>1.06</c:v>
                </c:pt>
                <c:pt idx="224">
                  <c:v>1.0900000000000001</c:v>
                </c:pt>
                <c:pt idx="225">
                  <c:v>1.07</c:v>
                </c:pt>
                <c:pt idx="226">
                  <c:v>1.06</c:v>
                </c:pt>
                <c:pt idx="227">
                  <c:v>1.21</c:v>
                </c:pt>
                <c:pt idx="228">
                  <c:v>1.28</c:v>
                </c:pt>
                <c:pt idx="229">
                  <c:v>1.1000000000000001</c:v>
                </c:pt>
                <c:pt idx="230">
                  <c:v>1.19</c:v>
                </c:pt>
                <c:pt idx="231">
                  <c:v>1.0900000000000001</c:v>
                </c:pt>
                <c:pt idx="232">
                  <c:v>1.01</c:v>
                </c:pt>
                <c:pt idx="233">
                  <c:v>1.01</c:v>
                </c:pt>
                <c:pt idx="234">
                  <c:v>1.08</c:v>
                </c:pt>
                <c:pt idx="235">
                  <c:v>1.29</c:v>
                </c:pt>
                <c:pt idx="236">
                  <c:v>1.19</c:v>
                </c:pt>
                <c:pt idx="237">
                  <c:v>1.1000000000000001</c:v>
                </c:pt>
                <c:pt idx="238">
                  <c:v>1.29</c:v>
                </c:pt>
                <c:pt idx="239">
                  <c:v>1.17</c:v>
                </c:pt>
                <c:pt idx="240">
                  <c:v>1.23</c:v>
                </c:pt>
                <c:pt idx="241">
                  <c:v>1.22</c:v>
                </c:pt>
                <c:pt idx="242">
                  <c:v>1.07</c:v>
                </c:pt>
                <c:pt idx="243">
                  <c:v>1.07</c:v>
                </c:pt>
                <c:pt idx="244">
                  <c:v>1.06</c:v>
                </c:pt>
                <c:pt idx="245">
                  <c:v>1.06</c:v>
                </c:pt>
                <c:pt idx="246">
                  <c:v>1.1000000000000001</c:v>
                </c:pt>
                <c:pt idx="247">
                  <c:v>1.0900000000000001</c:v>
                </c:pt>
                <c:pt idx="248">
                  <c:v>1.08</c:v>
                </c:pt>
                <c:pt idx="249">
                  <c:v>1.07</c:v>
                </c:pt>
                <c:pt idx="250">
                  <c:v>1.07</c:v>
                </c:pt>
                <c:pt idx="251">
                  <c:v>1.07</c:v>
                </c:pt>
                <c:pt idx="252">
                  <c:v>1.06</c:v>
                </c:pt>
                <c:pt idx="253">
                  <c:v>1.1299999999999999</c:v>
                </c:pt>
                <c:pt idx="254">
                  <c:v>1.08</c:v>
                </c:pt>
                <c:pt idx="255">
                  <c:v>1.1000000000000001</c:v>
                </c:pt>
                <c:pt idx="256">
                  <c:v>1.03</c:v>
                </c:pt>
                <c:pt idx="257">
                  <c:v>1.0900000000000001</c:v>
                </c:pt>
                <c:pt idx="258">
                  <c:v>1.05</c:v>
                </c:pt>
                <c:pt idx="259">
                  <c:v>1.1499999999999999</c:v>
                </c:pt>
                <c:pt idx="260">
                  <c:v>1.08</c:v>
                </c:pt>
                <c:pt idx="261">
                  <c:v>1.06</c:v>
                </c:pt>
                <c:pt idx="262">
                  <c:v>1.1100000000000001</c:v>
                </c:pt>
                <c:pt idx="263">
                  <c:v>0</c:v>
                </c:pt>
                <c:pt idx="264">
                  <c:v>0.91</c:v>
                </c:pt>
                <c:pt idx="265">
                  <c:v>1.04</c:v>
                </c:pt>
                <c:pt idx="266">
                  <c:v>0.94</c:v>
                </c:pt>
                <c:pt idx="267">
                  <c:v>1.0900000000000001</c:v>
                </c:pt>
                <c:pt idx="268">
                  <c:v>1.03</c:v>
                </c:pt>
                <c:pt idx="269">
                  <c:v>1.1299999999999999</c:v>
                </c:pt>
                <c:pt idx="270">
                  <c:v>1.08</c:v>
                </c:pt>
                <c:pt idx="271">
                  <c:v>1.08</c:v>
                </c:pt>
                <c:pt idx="272">
                  <c:v>1.1599999999999999</c:v>
                </c:pt>
                <c:pt idx="273">
                  <c:v>1.1299999999999999</c:v>
                </c:pt>
                <c:pt idx="274">
                  <c:v>1.37</c:v>
                </c:pt>
                <c:pt idx="275">
                  <c:v>1.1100000000000001</c:v>
                </c:pt>
                <c:pt idx="276">
                  <c:v>1.1000000000000001</c:v>
                </c:pt>
                <c:pt idx="277">
                  <c:v>1.1399999999999999</c:v>
                </c:pt>
                <c:pt idx="278">
                  <c:v>1.1200000000000001</c:v>
                </c:pt>
                <c:pt idx="279">
                  <c:v>1.03</c:v>
                </c:pt>
                <c:pt idx="280">
                  <c:v>0</c:v>
                </c:pt>
                <c:pt idx="281">
                  <c:v>1.01</c:v>
                </c:pt>
                <c:pt idx="282">
                  <c:v>1.1299999999999999</c:v>
                </c:pt>
                <c:pt idx="283">
                  <c:v>1.0900000000000001</c:v>
                </c:pt>
                <c:pt idx="284">
                  <c:v>1.06</c:v>
                </c:pt>
                <c:pt idx="285">
                  <c:v>0</c:v>
                </c:pt>
                <c:pt idx="286">
                  <c:v>1.07</c:v>
                </c:pt>
                <c:pt idx="287">
                  <c:v>1.29</c:v>
                </c:pt>
                <c:pt idx="288">
                  <c:v>1.1299999999999999</c:v>
                </c:pt>
                <c:pt idx="289">
                  <c:v>1.08</c:v>
                </c:pt>
                <c:pt idx="290">
                  <c:v>1.1100000000000001</c:v>
                </c:pt>
                <c:pt idx="291">
                  <c:v>1.08</c:v>
                </c:pt>
                <c:pt idx="292">
                  <c:v>1.0900000000000001</c:v>
                </c:pt>
                <c:pt idx="293">
                  <c:v>1.08</c:v>
                </c:pt>
                <c:pt idx="294">
                  <c:v>1.04</c:v>
                </c:pt>
                <c:pt idx="295">
                  <c:v>1.17</c:v>
                </c:pt>
                <c:pt idx="296">
                  <c:v>1.01</c:v>
                </c:pt>
                <c:pt idx="297">
                  <c:v>1.2</c:v>
                </c:pt>
                <c:pt idx="298">
                  <c:v>1.22</c:v>
                </c:pt>
                <c:pt idx="299">
                  <c:v>1.2</c:v>
                </c:pt>
                <c:pt idx="300">
                  <c:v>1.1399999999999999</c:v>
                </c:pt>
                <c:pt idx="301">
                  <c:v>1.1499999999999999</c:v>
                </c:pt>
                <c:pt idx="302">
                  <c:v>1.1399999999999999</c:v>
                </c:pt>
                <c:pt idx="303">
                  <c:v>1.1000000000000001</c:v>
                </c:pt>
                <c:pt idx="304">
                  <c:v>1</c:v>
                </c:pt>
                <c:pt idx="305">
                  <c:v>1.24</c:v>
                </c:pt>
                <c:pt idx="306">
                  <c:v>1.17</c:v>
                </c:pt>
                <c:pt idx="307">
                  <c:v>1.1000000000000001</c:v>
                </c:pt>
                <c:pt idx="308">
                  <c:v>1.1599999999999999</c:v>
                </c:pt>
                <c:pt idx="309">
                  <c:v>1.08</c:v>
                </c:pt>
                <c:pt idx="310">
                  <c:v>1.1200000000000001</c:v>
                </c:pt>
                <c:pt idx="311">
                  <c:v>1.1000000000000001</c:v>
                </c:pt>
                <c:pt idx="312">
                  <c:v>1.05</c:v>
                </c:pt>
                <c:pt idx="313">
                  <c:v>0.98</c:v>
                </c:pt>
                <c:pt idx="314">
                  <c:v>1.1299999999999999</c:v>
                </c:pt>
                <c:pt idx="315">
                  <c:v>1.06</c:v>
                </c:pt>
                <c:pt idx="316">
                  <c:v>1.0900000000000001</c:v>
                </c:pt>
                <c:pt idx="317">
                  <c:v>1.07</c:v>
                </c:pt>
                <c:pt idx="318">
                  <c:v>1.04</c:v>
                </c:pt>
                <c:pt idx="319">
                  <c:v>1.02</c:v>
                </c:pt>
                <c:pt idx="320">
                  <c:v>1.08</c:v>
                </c:pt>
                <c:pt idx="321">
                  <c:v>1.08</c:v>
                </c:pt>
                <c:pt idx="322">
                  <c:v>1.1299999999999999</c:v>
                </c:pt>
                <c:pt idx="323">
                  <c:v>1.08</c:v>
                </c:pt>
                <c:pt idx="324">
                  <c:v>1.01</c:v>
                </c:pt>
                <c:pt idx="325">
                  <c:v>1.06</c:v>
                </c:pt>
                <c:pt idx="326">
                  <c:v>1</c:v>
                </c:pt>
                <c:pt idx="327">
                  <c:v>1.0900000000000001</c:v>
                </c:pt>
                <c:pt idx="328">
                  <c:v>1.05</c:v>
                </c:pt>
                <c:pt idx="329">
                  <c:v>1.05</c:v>
                </c:pt>
                <c:pt idx="330">
                  <c:v>1.01</c:v>
                </c:pt>
                <c:pt idx="331">
                  <c:v>1.22</c:v>
                </c:pt>
                <c:pt idx="332">
                  <c:v>1.1399999999999999</c:v>
                </c:pt>
                <c:pt idx="333">
                  <c:v>1.1599999999999999</c:v>
                </c:pt>
                <c:pt idx="334">
                  <c:v>1.17</c:v>
                </c:pt>
                <c:pt idx="335">
                  <c:v>1.1399999999999999</c:v>
                </c:pt>
                <c:pt idx="336">
                  <c:v>1.1100000000000001</c:v>
                </c:pt>
                <c:pt idx="337">
                  <c:v>1.21</c:v>
                </c:pt>
                <c:pt idx="338">
                  <c:v>1.08</c:v>
                </c:pt>
                <c:pt idx="339">
                  <c:v>1.1299999999999999</c:v>
                </c:pt>
                <c:pt idx="340">
                  <c:v>1.0900000000000001</c:v>
                </c:pt>
                <c:pt idx="341">
                  <c:v>1.08</c:v>
                </c:pt>
                <c:pt idx="342">
                  <c:v>1.05</c:v>
                </c:pt>
                <c:pt idx="343">
                  <c:v>1.76</c:v>
                </c:pt>
                <c:pt idx="344">
                  <c:v>1.05</c:v>
                </c:pt>
                <c:pt idx="345">
                  <c:v>1.07</c:v>
                </c:pt>
                <c:pt idx="346">
                  <c:v>1.04</c:v>
                </c:pt>
                <c:pt idx="347">
                  <c:v>1</c:v>
                </c:pt>
                <c:pt idx="348">
                  <c:v>1.25</c:v>
                </c:pt>
                <c:pt idx="349">
                  <c:v>1.27</c:v>
                </c:pt>
                <c:pt idx="350">
                  <c:v>1.22</c:v>
                </c:pt>
                <c:pt idx="351">
                  <c:v>1.08</c:v>
                </c:pt>
                <c:pt idx="352">
                  <c:v>1.22</c:v>
                </c:pt>
                <c:pt idx="353">
                  <c:v>1.24</c:v>
                </c:pt>
                <c:pt idx="354">
                  <c:v>1.21</c:v>
                </c:pt>
                <c:pt idx="355">
                  <c:v>1.1000000000000001</c:v>
                </c:pt>
                <c:pt idx="356">
                  <c:v>1.18</c:v>
                </c:pt>
                <c:pt idx="357">
                  <c:v>1.1100000000000001</c:v>
                </c:pt>
                <c:pt idx="358">
                  <c:v>1.28</c:v>
                </c:pt>
                <c:pt idx="359">
                  <c:v>1.1299999999999999</c:v>
                </c:pt>
                <c:pt idx="360">
                  <c:v>1.1299999999999999</c:v>
                </c:pt>
                <c:pt idx="361">
                  <c:v>0.96</c:v>
                </c:pt>
                <c:pt idx="362">
                  <c:v>1.05</c:v>
                </c:pt>
                <c:pt idx="363">
                  <c:v>1.02</c:v>
                </c:pt>
                <c:pt idx="364">
                  <c:v>1.06</c:v>
                </c:pt>
                <c:pt idx="365">
                  <c:v>1.1200000000000001</c:v>
                </c:pt>
                <c:pt idx="366">
                  <c:v>1.0900000000000001</c:v>
                </c:pt>
                <c:pt idx="367">
                  <c:v>1.04</c:v>
                </c:pt>
                <c:pt idx="368">
                  <c:v>1.04</c:v>
                </c:pt>
                <c:pt idx="369">
                  <c:v>1.06</c:v>
                </c:pt>
                <c:pt idx="370">
                  <c:v>0.92</c:v>
                </c:pt>
                <c:pt idx="371">
                  <c:v>1.01</c:v>
                </c:pt>
                <c:pt idx="372">
                  <c:v>1.08</c:v>
                </c:pt>
                <c:pt idx="373">
                  <c:v>1.08</c:v>
                </c:pt>
                <c:pt idx="374">
                  <c:v>1.24</c:v>
                </c:pt>
                <c:pt idx="375">
                  <c:v>1.24</c:v>
                </c:pt>
                <c:pt idx="376">
                  <c:v>1.1599999999999999</c:v>
                </c:pt>
                <c:pt idx="377">
                  <c:v>1.07</c:v>
                </c:pt>
                <c:pt idx="378">
                  <c:v>1.08</c:v>
                </c:pt>
                <c:pt idx="379">
                  <c:v>1.1100000000000001</c:v>
                </c:pt>
                <c:pt idx="380">
                  <c:v>1.1100000000000001</c:v>
                </c:pt>
                <c:pt idx="381">
                  <c:v>1.1100000000000001</c:v>
                </c:pt>
                <c:pt idx="382">
                  <c:v>1.0900000000000001</c:v>
                </c:pt>
                <c:pt idx="383">
                  <c:v>1.1000000000000001</c:v>
                </c:pt>
                <c:pt idx="384">
                  <c:v>1.1299999999999999</c:v>
                </c:pt>
                <c:pt idx="385">
                  <c:v>1.1200000000000001</c:v>
                </c:pt>
                <c:pt idx="386">
                  <c:v>1.05</c:v>
                </c:pt>
                <c:pt idx="387">
                  <c:v>1.08</c:v>
                </c:pt>
                <c:pt idx="388">
                  <c:v>1.1000000000000001</c:v>
                </c:pt>
                <c:pt idx="389">
                  <c:v>1.18</c:v>
                </c:pt>
                <c:pt idx="390">
                  <c:v>1.1100000000000001</c:v>
                </c:pt>
                <c:pt idx="391">
                  <c:v>1.21</c:v>
                </c:pt>
                <c:pt idx="392">
                  <c:v>1.0900000000000001</c:v>
                </c:pt>
                <c:pt idx="393">
                  <c:v>1.08</c:v>
                </c:pt>
                <c:pt idx="394">
                  <c:v>0.54</c:v>
                </c:pt>
                <c:pt idx="395">
                  <c:v>1.3</c:v>
                </c:pt>
                <c:pt idx="396">
                  <c:v>1.18</c:v>
                </c:pt>
                <c:pt idx="397">
                  <c:v>1.1200000000000001</c:v>
                </c:pt>
                <c:pt idx="398">
                  <c:v>1.07</c:v>
                </c:pt>
                <c:pt idx="399">
                  <c:v>1.1000000000000001</c:v>
                </c:pt>
                <c:pt idx="400">
                  <c:v>1.07</c:v>
                </c:pt>
                <c:pt idx="401">
                  <c:v>1.39</c:v>
                </c:pt>
                <c:pt idx="402">
                  <c:v>1.04</c:v>
                </c:pt>
                <c:pt idx="403">
                  <c:v>1.1499999999999999</c:v>
                </c:pt>
                <c:pt idx="404">
                  <c:v>1.08</c:v>
                </c:pt>
                <c:pt idx="405">
                  <c:v>1.02</c:v>
                </c:pt>
                <c:pt idx="406">
                  <c:v>1.17</c:v>
                </c:pt>
                <c:pt idx="407">
                  <c:v>1.05</c:v>
                </c:pt>
                <c:pt idx="408">
                  <c:v>1.24</c:v>
                </c:pt>
                <c:pt idx="409">
                  <c:v>1.2</c:v>
                </c:pt>
                <c:pt idx="410">
                  <c:v>1.21</c:v>
                </c:pt>
                <c:pt idx="411">
                  <c:v>1.23</c:v>
                </c:pt>
                <c:pt idx="412">
                  <c:v>1.1200000000000001</c:v>
                </c:pt>
                <c:pt idx="413">
                  <c:v>1.1299999999999999</c:v>
                </c:pt>
                <c:pt idx="414">
                  <c:v>1.1599999999999999</c:v>
                </c:pt>
                <c:pt idx="415">
                  <c:v>1.1599999999999999</c:v>
                </c:pt>
                <c:pt idx="416">
                  <c:v>1.02</c:v>
                </c:pt>
                <c:pt idx="417">
                  <c:v>1.26</c:v>
                </c:pt>
                <c:pt idx="418">
                  <c:v>1.17</c:v>
                </c:pt>
                <c:pt idx="419">
                  <c:v>1.1299999999999999</c:v>
                </c:pt>
                <c:pt idx="420">
                  <c:v>1.25</c:v>
                </c:pt>
                <c:pt idx="421">
                  <c:v>1.19</c:v>
                </c:pt>
                <c:pt idx="422">
                  <c:v>1.17</c:v>
                </c:pt>
                <c:pt idx="423">
                  <c:v>1.28</c:v>
                </c:pt>
                <c:pt idx="424">
                  <c:v>1.22</c:v>
                </c:pt>
                <c:pt idx="425">
                  <c:v>1.17</c:v>
                </c:pt>
                <c:pt idx="426">
                  <c:v>1.1399999999999999</c:v>
                </c:pt>
                <c:pt idx="427">
                  <c:v>1.1000000000000001</c:v>
                </c:pt>
                <c:pt idx="428">
                  <c:v>0.86</c:v>
                </c:pt>
                <c:pt idx="429">
                  <c:v>0.94</c:v>
                </c:pt>
                <c:pt idx="430">
                  <c:v>1.05</c:v>
                </c:pt>
                <c:pt idx="431">
                  <c:v>1</c:v>
                </c:pt>
                <c:pt idx="432">
                  <c:v>1.0900000000000001</c:v>
                </c:pt>
                <c:pt idx="433">
                  <c:v>1</c:v>
                </c:pt>
                <c:pt idx="434">
                  <c:v>1.86</c:v>
                </c:pt>
                <c:pt idx="435">
                  <c:v>1.31</c:v>
                </c:pt>
                <c:pt idx="436">
                  <c:v>1.1599999999999999</c:v>
                </c:pt>
                <c:pt idx="437">
                  <c:v>1.1399999999999999</c:v>
                </c:pt>
                <c:pt idx="438">
                  <c:v>1.1399999999999999</c:v>
                </c:pt>
                <c:pt idx="439">
                  <c:v>1.1299999999999999</c:v>
                </c:pt>
                <c:pt idx="440">
                  <c:v>1.1399999999999999</c:v>
                </c:pt>
                <c:pt idx="441">
                  <c:v>1.07</c:v>
                </c:pt>
                <c:pt idx="442">
                  <c:v>1.1299999999999999</c:v>
                </c:pt>
                <c:pt idx="443">
                  <c:v>1.18</c:v>
                </c:pt>
                <c:pt idx="444">
                  <c:v>1.1200000000000001</c:v>
                </c:pt>
                <c:pt idx="445">
                  <c:v>1.02</c:v>
                </c:pt>
                <c:pt idx="446">
                  <c:v>1.01</c:v>
                </c:pt>
                <c:pt idx="447">
                  <c:v>0.99</c:v>
                </c:pt>
                <c:pt idx="448">
                  <c:v>1.1000000000000001</c:v>
                </c:pt>
                <c:pt idx="449">
                  <c:v>1.59</c:v>
                </c:pt>
                <c:pt idx="450">
                  <c:v>1.1299999999999999</c:v>
                </c:pt>
                <c:pt idx="451">
                  <c:v>1.07</c:v>
                </c:pt>
                <c:pt idx="452">
                  <c:v>1.17</c:v>
                </c:pt>
                <c:pt idx="453">
                  <c:v>1.05</c:v>
                </c:pt>
                <c:pt idx="454">
                  <c:v>1.1000000000000001</c:v>
                </c:pt>
                <c:pt idx="455">
                  <c:v>1.02</c:v>
                </c:pt>
                <c:pt idx="456">
                  <c:v>1.19</c:v>
                </c:pt>
                <c:pt idx="457">
                  <c:v>1.17</c:v>
                </c:pt>
                <c:pt idx="458">
                  <c:v>1.1599999999999999</c:v>
                </c:pt>
                <c:pt idx="459">
                  <c:v>1.1299999999999999</c:v>
                </c:pt>
                <c:pt idx="460">
                  <c:v>1.1100000000000001</c:v>
                </c:pt>
                <c:pt idx="461">
                  <c:v>1.1299999999999999</c:v>
                </c:pt>
                <c:pt idx="462">
                  <c:v>1.0900000000000001</c:v>
                </c:pt>
                <c:pt idx="463">
                  <c:v>1.25</c:v>
                </c:pt>
                <c:pt idx="464">
                  <c:v>1.21</c:v>
                </c:pt>
                <c:pt idx="465">
                  <c:v>1.1499999999999999</c:v>
                </c:pt>
                <c:pt idx="466">
                  <c:v>1.08</c:v>
                </c:pt>
                <c:pt idx="467">
                  <c:v>1.05</c:v>
                </c:pt>
                <c:pt idx="468">
                  <c:v>1.08</c:v>
                </c:pt>
                <c:pt idx="469">
                  <c:v>1.04</c:v>
                </c:pt>
                <c:pt idx="470">
                  <c:v>0.96</c:v>
                </c:pt>
                <c:pt idx="471">
                  <c:v>1.04</c:v>
                </c:pt>
                <c:pt idx="472">
                  <c:v>1.01</c:v>
                </c:pt>
                <c:pt idx="473">
                  <c:v>1.01</c:v>
                </c:pt>
                <c:pt idx="474">
                  <c:v>1</c:v>
                </c:pt>
                <c:pt idx="475">
                  <c:v>1.2</c:v>
                </c:pt>
                <c:pt idx="476">
                  <c:v>1.1100000000000001</c:v>
                </c:pt>
                <c:pt idx="477">
                  <c:v>1.1100000000000001</c:v>
                </c:pt>
                <c:pt idx="478">
                  <c:v>1.1299999999999999</c:v>
                </c:pt>
                <c:pt idx="479">
                  <c:v>1.1200000000000001</c:v>
                </c:pt>
                <c:pt idx="480">
                  <c:v>1.08</c:v>
                </c:pt>
                <c:pt idx="481">
                  <c:v>1.07</c:v>
                </c:pt>
                <c:pt idx="482">
                  <c:v>1.07</c:v>
                </c:pt>
                <c:pt idx="483">
                  <c:v>1.04</c:v>
                </c:pt>
                <c:pt idx="484">
                  <c:v>1.05</c:v>
                </c:pt>
                <c:pt idx="485">
                  <c:v>1.04</c:v>
                </c:pt>
                <c:pt idx="486">
                  <c:v>1.08</c:v>
                </c:pt>
                <c:pt idx="487">
                  <c:v>1.07</c:v>
                </c:pt>
                <c:pt idx="488">
                  <c:v>1.07</c:v>
                </c:pt>
                <c:pt idx="489">
                  <c:v>1.1000000000000001</c:v>
                </c:pt>
                <c:pt idx="490">
                  <c:v>1.1000000000000001</c:v>
                </c:pt>
                <c:pt idx="491">
                  <c:v>0.91</c:v>
                </c:pt>
                <c:pt idx="492">
                  <c:v>1.05</c:v>
                </c:pt>
                <c:pt idx="493">
                  <c:v>1.06</c:v>
                </c:pt>
                <c:pt idx="494">
                  <c:v>1.06</c:v>
                </c:pt>
                <c:pt idx="495">
                  <c:v>1.3</c:v>
                </c:pt>
                <c:pt idx="496">
                  <c:v>1.04</c:v>
                </c:pt>
                <c:pt idx="497">
                  <c:v>1.1499999999999999</c:v>
                </c:pt>
                <c:pt idx="498">
                  <c:v>1.1399999999999999</c:v>
                </c:pt>
                <c:pt idx="499">
                  <c:v>1.07</c:v>
                </c:pt>
                <c:pt idx="500">
                  <c:v>1.07</c:v>
                </c:pt>
                <c:pt idx="501">
                  <c:v>1.1499999999999999</c:v>
                </c:pt>
                <c:pt idx="502">
                  <c:v>1.1599999999999999</c:v>
                </c:pt>
                <c:pt idx="503">
                  <c:v>1.25</c:v>
                </c:pt>
                <c:pt idx="504">
                  <c:v>1.05</c:v>
                </c:pt>
                <c:pt idx="505">
                  <c:v>1.64</c:v>
                </c:pt>
                <c:pt idx="506">
                  <c:v>1.05</c:v>
                </c:pt>
                <c:pt idx="507">
                  <c:v>1.07</c:v>
                </c:pt>
                <c:pt idx="508">
                  <c:v>1.06</c:v>
                </c:pt>
                <c:pt idx="509">
                  <c:v>1.03</c:v>
                </c:pt>
                <c:pt idx="510">
                  <c:v>1.02</c:v>
                </c:pt>
                <c:pt idx="511">
                  <c:v>1.06</c:v>
                </c:pt>
                <c:pt idx="512">
                  <c:v>1.0900000000000001</c:v>
                </c:pt>
                <c:pt idx="513">
                  <c:v>1.1100000000000001</c:v>
                </c:pt>
                <c:pt idx="514">
                  <c:v>1.1299999999999999</c:v>
                </c:pt>
                <c:pt idx="515">
                  <c:v>1.33</c:v>
                </c:pt>
                <c:pt idx="516">
                  <c:v>1.07</c:v>
                </c:pt>
                <c:pt idx="517">
                  <c:v>1.1200000000000001</c:v>
                </c:pt>
                <c:pt idx="518">
                  <c:v>1.08</c:v>
                </c:pt>
                <c:pt idx="519">
                  <c:v>1.06</c:v>
                </c:pt>
                <c:pt idx="520">
                  <c:v>1.1100000000000001</c:v>
                </c:pt>
                <c:pt idx="521">
                  <c:v>1.06</c:v>
                </c:pt>
                <c:pt idx="522">
                  <c:v>1.1100000000000001</c:v>
                </c:pt>
                <c:pt idx="523">
                  <c:v>1</c:v>
                </c:pt>
                <c:pt idx="524">
                  <c:v>1.1299999999999999</c:v>
                </c:pt>
                <c:pt idx="525">
                  <c:v>1.06</c:v>
                </c:pt>
                <c:pt idx="526">
                  <c:v>1.17</c:v>
                </c:pt>
                <c:pt idx="527">
                  <c:v>1.1200000000000001</c:v>
                </c:pt>
                <c:pt idx="528">
                  <c:v>1.1000000000000001</c:v>
                </c:pt>
                <c:pt idx="529">
                  <c:v>1.1000000000000001</c:v>
                </c:pt>
                <c:pt idx="530">
                  <c:v>1.0900000000000001</c:v>
                </c:pt>
                <c:pt idx="531">
                  <c:v>1.1399999999999999</c:v>
                </c:pt>
                <c:pt idx="532">
                  <c:v>1.1000000000000001</c:v>
                </c:pt>
                <c:pt idx="533">
                  <c:v>1.06</c:v>
                </c:pt>
                <c:pt idx="534">
                  <c:v>1.07</c:v>
                </c:pt>
                <c:pt idx="535">
                  <c:v>1.1200000000000001</c:v>
                </c:pt>
                <c:pt idx="536">
                  <c:v>1.06</c:v>
                </c:pt>
                <c:pt idx="537">
                  <c:v>1.1399999999999999</c:v>
                </c:pt>
                <c:pt idx="538">
                  <c:v>1.1499999999999999</c:v>
                </c:pt>
                <c:pt idx="539">
                  <c:v>1.1499999999999999</c:v>
                </c:pt>
                <c:pt idx="540">
                  <c:v>1.1599999999999999</c:v>
                </c:pt>
                <c:pt idx="541">
                  <c:v>1.08</c:v>
                </c:pt>
                <c:pt idx="542">
                  <c:v>1.1599999999999999</c:v>
                </c:pt>
                <c:pt idx="543">
                  <c:v>1.1100000000000001</c:v>
                </c:pt>
                <c:pt idx="544">
                  <c:v>1.1299999999999999</c:v>
                </c:pt>
                <c:pt idx="545">
                  <c:v>1.1299999999999999</c:v>
                </c:pt>
                <c:pt idx="546">
                  <c:v>1.1299999999999999</c:v>
                </c:pt>
                <c:pt idx="547">
                  <c:v>1.1200000000000001</c:v>
                </c:pt>
                <c:pt idx="548">
                  <c:v>1.1599999999999999</c:v>
                </c:pt>
                <c:pt idx="549">
                  <c:v>1.07</c:v>
                </c:pt>
                <c:pt idx="550">
                  <c:v>1.06</c:v>
                </c:pt>
                <c:pt idx="551">
                  <c:v>1.1000000000000001</c:v>
                </c:pt>
                <c:pt idx="552">
                  <c:v>1.07</c:v>
                </c:pt>
                <c:pt idx="553">
                  <c:v>1.1299999999999999</c:v>
                </c:pt>
                <c:pt idx="554">
                  <c:v>1.24</c:v>
                </c:pt>
                <c:pt idx="555">
                  <c:v>1.0900000000000001</c:v>
                </c:pt>
                <c:pt idx="556">
                  <c:v>1.18</c:v>
                </c:pt>
                <c:pt idx="557">
                  <c:v>1.06</c:v>
                </c:pt>
                <c:pt idx="558">
                  <c:v>1.07</c:v>
                </c:pt>
                <c:pt idx="559">
                  <c:v>1.06</c:v>
                </c:pt>
                <c:pt idx="560">
                  <c:v>1.67</c:v>
                </c:pt>
                <c:pt idx="561">
                  <c:v>1.29</c:v>
                </c:pt>
                <c:pt idx="562">
                  <c:v>1.23</c:v>
                </c:pt>
                <c:pt idx="563">
                  <c:v>1.04</c:v>
                </c:pt>
                <c:pt idx="564">
                  <c:v>1.1000000000000001</c:v>
                </c:pt>
                <c:pt idx="565">
                  <c:v>1.2</c:v>
                </c:pt>
                <c:pt idx="566">
                  <c:v>1.21</c:v>
                </c:pt>
                <c:pt idx="567">
                  <c:v>1.0900000000000001</c:v>
                </c:pt>
                <c:pt idx="568">
                  <c:v>1.1599999999999999</c:v>
                </c:pt>
                <c:pt idx="569">
                  <c:v>1.03</c:v>
                </c:pt>
                <c:pt idx="570">
                  <c:v>1.07</c:v>
                </c:pt>
                <c:pt idx="571">
                  <c:v>1.0900000000000001</c:v>
                </c:pt>
                <c:pt idx="572">
                  <c:v>1.06</c:v>
                </c:pt>
                <c:pt idx="573">
                  <c:v>1.06</c:v>
                </c:pt>
                <c:pt idx="574">
                  <c:v>1.06</c:v>
                </c:pt>
                <c:pt idx="575">
                  <c:v>1.18</c:v>
                </c:pt>
                <c:pt idx="576">
                  <c:v>1.1399999999999999</c:v>
                </c:pt>
                <c:pt idx="577">
                  <c:v>1.07</c:v>
                </c:pt>
                <c:pt idx="578">
                  <c:v>1.1200000000000001</c:v>
                </c:pt>
                <c:pt idx="579">
                  <c:v>1.1200000000000001</c:v>
                </c:pt>
                <c:pt idx="580">
                  <c:v>1.05</c:v>
                </c:pt>
                <c:pt idx="581">
                  <c:v>1.1200000000000001</c:v>
                </c:pt>
                <c:pt idx="582">
                  <c:v>1.03</c:v>
                </c:pt>
                <c:pt idx="583">
                  <c:v>1.1200000000000001</c:v>
                </c:pt>
                <c:pt idx="584">
                  <c:v>1.1100000000000001</c:v>
                </c:pt>
                <c:pt idx="585">
                  <c:v>1.05</c:v>
                </c:pt>
                <c:pt idx="586">
                  <c:v>1.1100000000000001</c:v>
                </c:pt>
                <c:pt idx="587">
                  <c:v>1.0900000000000001</c:v>
                </c:pt>
                <c:pt idx="588">
                  <c:v>1.08</c:v>
                </c:pt>
                <c:pt idx="589">
                  <c:v>1.06</c:v>
                </c:pt>
                <c:pt idx="590">
                  <c:v>1.1399999999999999</c:v>
                </c:pt>
                <c:pt idx="591">
                  <c:v>1.02</c:v>
                </c:pt>
                <c:pt idx="592">
                  <c:v>1.02</c:v>
                </c:pt>
                <c:pt idx="593">
                  <c:v>1.1299999999999999</c:v>
                </c:pt>
                <c:pt idx="594">
                  <c:v>1.3</c:v>
                </c:pt>
                <c:pt idx="595">
                  <c:v>1.24</c:v>
                </c:pt>
                <c:pt idx="596">
                  <c:v>1.1599999999999999</c:v>
                </c:pt>
                <c:pt idx="597">
                  <c:v>1.21</c:v>
                </c:pt>
                <c:pt idx="598">
                  <c:v>1.35</c:v>
                </c:pt>
                <c:pt idx="599">
                  <c:v>1.24</c:v>
                </c:pt>
                <c:pt idx="600">
                  <c:v>1.2</c:v>
                </c:pt>
                <c:pt idx="601">
                  <c:v>1.2</c:v>
                </c:pt>
                <c:pt idx="602">
                  <c:v>1.18</c:v>
                </c:pt>
                <c:pt idx="603">
                  <c:v>1.1200000000000001</c:v>
                </c:pt>
                <c:pt idx="604">
                  <c:v>1.19</c:v>
                </c:pt>
                <c:pt idx="605">
                  <c:v>1.1200000000000001</c:v>
                </c:pt>
                <c:pt idx="606">
                  <c:v>1.0900000000000001</c:v>
                </c:pt>
                <c:pt idx="607">
                  <c:v>1.1100000000000001</c:v>
                </c:pt>
                <c:pt idx="608">
                  <c:v>1.17</c:v>
                </c:pt>
                <c:pt idx="609">
                  <c:v>1.24</c:v>
                </c:pt>
                <c:pt idx="610">
                  <c:v>1.33</c:v>
                </c:pt>
                <c:pt idx="611">
                  <c:v>1.51</c:v>
                </c:pt>
                <c:pt idx="612">
                  <c:v>1.26</c:v>
                </c:pt>
                <c:pt idx="613">
                  <c:v>1.06</c:v>
                </c:pt>
                <c:pt idx="614">
                  <c:v>1.1000000000000001</c:v>
                </c:pt>
                <c:pt idx="615">
                  <c:v>1.1000000000000001</c:v>
                </c:pt>
                <c:pt idx="616">
                  <c:v>1.1100000000000001</c:v>
                </c:pt>
                <c:pt idx="617">
                  <c:v>1.1000000000000001</c:v>
                </c:pt>
                <c:pt idx="618">
                  <c:v>1.08</c:v>
                </c:pt>
                <c:pt idx="619">
                  <c:v>1.05</c:v>
                </c:pt>
                <c:pt idx="620">
                  <c:v>1.08</c:v>
                </c:pt>
                <c:pt idx="621">
                  <c:v>1.07</c:v>
                </c:pt>
                <c:pt idx="622">
                  <c:v>1.1599999999999999</c:v>
                </c:pt>
                <c:pt idx="623">
                  <c:v>1.03</c:v>
                </c:pt>
                <c:pt idx="624">
                  <c:v>1.25</c:v>
                </c:pt>
                <c:pt idx="625">
                  <c:v>1.08</c:v>
                </c:pt>
                <c:pt idx="626">
                  <c:v>1.1000000000000001</c:v>
                </c:pt>
                <c:pt idx="627">
                  <c:v>1.08</c:v>
                </c:pt>
                <c:pt idx="628">
                  <c:v>1.07</c:v>
                </c:pt>
                <c:pt idx="629">
                  <c:v>1.1399999999999999</c:v>
                </c:pt>
                <c:pt idx="630">
                  <c:v>1.1200000000000001</c:v>
                </c:pt>
                <c:pt idx="631">
                  <c:v>1.1399999999999999</c:v>
                </c:pt>
                <c:pt idx="632">
                  <c:v>1.08</c:v>
                </c:pt>
                <c:pt idx="633">
                  <c:v>1.08</c:v>
                </c:pt>
                <c:pt idx="634">
                  <c:v>1.1299999999999999</c:v>
                </c:pt>
                <c:pt idx="635">
                  <c:v>1.05</c:v>
                </c:pt>
                <c:pt idx="636">
                  <c:v>1.1000000000000001</c:v>
                </c:pt>
                <c:pt idx="637">
                  <c:v>1.05</c:v>
                </c:pt>
                <c:pt idx="638">
                  <c:v>1.05</c:v>
                </c:pt>
                <c:pt idx="639">
                  <c:v>1.1000000000000001</c:v>
                </c:pt>
                <c:pt idx="640">
                  <c:v>1.01</c:v>
                </c:pt>
                <c:pt idx="641">
                  <c:v>1.1000000000000001</c:v>
                </c:pt>
                <c:pt idx="642">
                  <c:v>1.07</c:v>
                </c:pt>
                <c:pt idx="643">
                  <c:v>1.01</c:v>
                </c:pt>
                <c:pt idx="644">
                  <c:v>1.04</c:v>
                </c:pt>
                <c:pt idx="645">
                  <c:v>1.02</c:v>
                </c:pt>
                <c:pt idx="646">
                  <c:v>1.05</c:v>
                </c:pt>
                <c:pt idx="647">
                  <c:v>1.0900000000000001</c:v>
                </c:pt>
                <c:pt idx="648">
                  <c:v>1.22</c:v>
                </c:pt>
                <c:pt idx="649">
                  <c:v>1.06</c:v>
                </c:pt>
                <c:pt idx="650">
                  <c:v>1.1200000000000001</c:v>
                </c:pt>
                <c:pt idx="651">
                  <c:v>1.17</c:v>
                </c:pt>
                <c:pt idx="652">
                  <c:v>1.06</c:v>
                </c:pt>
                <c:pt idx="653">
                  <c:v>1.2</c:v>
                </c:pt>
                <c:pt idx="654">
                  <c:v>1.1399999999999999</c:v>
                </c:pt>
                <c:pt idx="655">
                  <c:v>1.1299999999999999</c:v>
                </c:pt>
                <c:pt idx="656">
                  <c:v>1.06</c:v>
                </c:pt>
                <c:pt idx="657">
                  <c:v>1.1399999999999999</c:v>
                </c:pt>
                <c:pt idx="658">
                  <c:v>1.1200000000000001</c:v>
                </c:pt>
                <c:pt idx="659">
                  <c:v>1.08</c:v>
                </c:pt>
                <c:pt idx="660">
                  <c:v>1.08</c:v>
                </c:pt>
                <c:pt idx="661">
                  <c:v>1.06</c:v>
                </c:pt>
                <c:pt idx="662">
                  <c:v>1.1299999999999999</c:v>
                </c:pt>
                <c:pt idx="663">
                  <c:v>1.06</c:v>
                </c:pt>
                <c:pt idx="664">
                  <c:v>1.05</c:v>
                </c:pt>
                <c:pt idx="665">
                  <c:v>1.02</c:v>
                </c:pt>
                <c:pt idx="666">
                  <c:v>1.05</c:v>
                </c:pt>
                <c:pt idx="667">
                  <c:v>0.99</c:v>
                </c:pt>
                <c:pt idx="668">
                  <c:v>0.97</c:v>
                </c:pt>
                <c:pt idx="669">
                  <c:v>1.03</c:v>
                </c:pt>
                <c:pt idx="670">
                  <c:v>1.31</c:v>
                </c:pt>
                <c:pt idx="671">
                  <c:v>1.04</c:v>
                </c:pt>
                <c:pt idx="672">
                  <c:v>1.32</c:v>
                </c:pt>
                <c:pt idx="673">
                  <c:v>1.17</c:v>
                </c:pt>
                <c:pt idx="674">
                  <c:v>1.1499999999999999</c:v>
                </c:pt>
                <c:pt idx="675">
                  <c:v>1.1299999999999999</c:v>
                </c:pt>
                <c:pt idx="676">
                  <c:v>1.05</c:v>
                </c:pt>
                <c:pt idx="677">
                  <c:v>1.06</c:v>
                </c:pt>
                <c:pt idx="678">
                  <c:v>1.07</c:v>
                </c:pt>
                <c:pt idx="679">
                  <c:v>1.07</c:v>
                </c:pt>
                <c:pt idx="680">
                  <c:v>1.0900000000000001</c:v>
                </c:pt>
                <c:pt idx="681">
                  <c:v>1.0900000000000001</c:v>
                </c:pt>
                <c:pt idx="682">
                  <c:v>1.05</c:v>
                </c:pt>
                <c:pt idx="683">
                  <c:v>1.07</c:v>
                </c:pt>
                <c:pt idx="684">
                  <c:v>1.03</c:v>
                </c:pt>
                <c:pt idx="685">
                  <c:v>1.1000000000000001</c:v>
                </c:pt>
                <c:pt idx="686">
                  <c:v>1.18</c:v>
                </c:pt>
                <c:pt idx="687">
                  <c:v>1.32</c:v>
                </c:pt>
                <c:pt idx="688">
                  <c:v>1.0900000000000001</c:v>
                </c:pt>
                <c:pt idx="689">
                  <c:v>1.0900000000000001</c:v>
                </c:pt>
                <c:pt idx="690">
                  <c:v>1.05</c:v>
                </c:pt>
                <c:pt idx="691">
                  <c:v>1.07</c:v>
                </c:pt>
                <c:pt idx="692">
                  <c:v>1.07</c:v>
                </c:pt>
                <c:pt idx="693">
                  <c:v>1.07</c:v>
                </c:pt>
                <c:pt idx="694">
                  <c:v>1.1599999999999999</c:v>
                </c:pt>
                <c:pt idx="695">
                  <c:v>0</c:v>
                </c:pt>
                <c:pt idx="696">
                  <c:v>1.62</c:v>
                </c:pt>
                <c:pt idx="697">
                  <c:v>1.29</c:v>
                </c:pt>
                <c:pt idx="698">
                  <c:v>1.18</c:v>
                </c:pt>
                <c:pt idx="699">
                  <c:v>1.25</c:v>
                </c:pt>
                <c:pt idx="700">
                  <c:v>1.06</c:v>
                </c:pt>
                <c:pt idx="701">
                  <c:v>1.24</c:v>
                </c:pt>
                <c:pt idx="702">
                  <c:v>1.82</c:v>
                </c:pt>
                <c:pt idx="703">
                  <c:v>1.21</c:v>
                </c:pt>
                <c:pt idx="704">
                  <c:v>1.07</c:v>
                </c:pt>
                <c:pt idx="705">
                  <c:v>1.06</c:v>
                </c:pt>
                <c:pt idx="706">
                  <c:v>1.01</c:v>
                </c:pt>
                <c:pt idx="707">
                  <c:v>1.1299999999999999</c:v>
                </c:pt>
                <c:pt idx="708">
                  <c:v>1.0900000000000001</c:v>
                </c:pt>
                <c:pt idx="709">
                  <c:v>1.06</c:v>
                </c:pt>
                <c:pt idx="710">
                  <c:v>1.0900000000000001</c:v>
                </c:pt>
                <c:pt idx="711">
                  <c:v>1.1299999999999999</c:v>
                </c:pt>
                <c:pt idx="712">
                  <c:v>1.1100000000000001</c:v>
                </c:pt>
                <c:pt idx="713">
                  <c:v>1.0900000000000001</c:v>
                </c:pt>
                <c:pt idx="714">
                  <c:v>1.05</c:v>
                </c:pt>
                <c:pt idx="715">
                  <c:v>1.07</c:v>
                </c:pt>
                <c:pt idx="716">
                  <c:v>1.04</c:v>
                </c:pt>
                <c:pt idx="717">
                  <c:v>0.99</c:v>
                </c:pt>
                <c:pt idx="718">
                  <c:v>1.07</c:v>
                </c:pt>
                <c:pt idx="719">
                  <c:v>1.06</c:v>
                </c:pt>
                <c:pt idx="720">
                  <c:v>1.05</c:v>
                </c:pt>
                <c:pt idx="721">
                  <c:v>1.06</c:v>
                </c:pt>
                <c:pt idx="722">
                  <c:v>1.03</c:v>
                </c:pt>
                <c:pt idx="723">
                  <c:v>1.31</c:v>
                </c:pt>
                <c:pt idx="724">
                  <c:v>1.62</c:v>
                </c:pt>
                <c:pt idx="725">
                  <c:v>1.1399999999999999</c:v>
                </c:pt>
                <c:pt idx="726">
                  <c:v>1.1000000000000001</c:v>
                </c:pt>
                <c:pt idx="727">
                  <c:v>1.1200000000000001</c:v>
                </c:pt>
                <c:pt idx="728">
                  <c:v>1.08</c:v>
                </c:pt>
                <c:pt idx="729">
                  <c:v>1.1000000000000001</c:v>
                </c:pt>
                <c:pt idx="730">
                  <c:v>1.05</c:v>
                </c:pt>
                <c:pt idx="731">
                  <c:v>1.07</c:v>
                </c:pt>
                <c:pt idx="732">
                  <c:v>1.07</c:v>
                </c:pt>
                <c:pt idx="733">
                  <c:v>1.1299999999999999</c:v>
                </c:pt>
                <c:pt idx="734">
                  <c:v>1.1100000000000001</c:v>
                </c:pt>
                <c:pt idx="735">
                  <c:v>1.07</c:v>
                </c:pt>
                <c:pt idx="736">
                  <c:v>1.1000000000000001</c:v>
                </c:pt>
                <c:pt idx="737">
                  <c:v>1.2</c:v>
                </c:pt>
                <c:pt idx="738">
                  <c:v>1.1000000000000001</c:v>
                </c:pt>
                <c:pt idx="739">
                  <c:v>1.1399999999999999</c:v>
                </c:pt>
                <c:pt idx="740">
                  <c:v>0.98</c:v>
                </c:pt>
                <c:pt idx="741">
                  <c:v>1.06</c:v>
                </c:pt>
                <c:pt idx="742">
                  <c:v>1.06</c:v>
                </c:pt>
                <c:pt idx="743">
                  <c:v>1.04</c:v>
                </c:pt>
                <c:pt idx="744">
                  <c:v>1.05</c:v>
                </c:pt>
                <c:pt idx="745">
                  <c:v>1.08</c:v>
                </c:pt>
                <c:pt idx="746">
                  <c:v>1.05</c:v>
                </c:pt>
                <c:pt idx="747">
                  <c:v>1.1399999999999999</c:v>
                </c:pt>
                <c:pt idx="748">
                  <c:v>1.1399999999999999</c:v>
                </c:pt>
                <c:pt idx="749">
                  <c:v>1.02</c:v>
                </c:pt>
                <c:pt idx="750">
                  <c:v>1</c:v>
                </c:pt>
                <c:pt idx="751">
                  <c:v>1.1000000000000001</c:v>
                </c:pt>
                <c:pt idx="752">
                  <c:v>1.05</c:v>
                </c:pt>
                <c:pt idx="753">
                  <c:v>1.0900000000000001</c:v>
                </c:pt>
                <c:pt idx="754">
                  <c:v>1.0900000000000001</c:v>
                </c:pt>
                <c:pt idx="755">
                  <c:v>1.08</c:v>
                </c:pt>
                <c:pt idx="756">
                  <c:v>1.06</c:v>
                </c:pt>
                <c:pt idx="757">
                  <c:v>1.0900000000000001</c:v>
                </c:pt>
                <c:pt idx="758">
                  <c:v>1.1000000000000001</c:v>
                </c:pt>
                <c:pt idx="759">
                  <c:v>1.08</c:v>
                </c:pt>
                <c:pt idx="760">
                  <c:v>1.08</c:v>
                </c:pt>
                <c:pt idx="761">
                  <c:v>1.08</c:v>
                </c:pt>
                <c:pt idx="762">
                  <c:v>1.0900000000000001</c:v>
                </c:pt>
                <c:pt idx="763">
                  <c:v>0</c:v>
                </c:pt>
                <c:pt idx="764">
                  <c:v>1.42</c:v>
                </c:pt>
                <c:pt idx="765">
                  <c:v>1.27</c:v>
                </c:pt>
                <c:pt idx="766">
                  <c:v>1.65</c:v>
                </c:pt>
                <c:pt idx="767">
                  <c:v>1.24</c:v>
                </c:pt>
                <c:pt idx="768">
                  <c:v>1.24</c:v>
                </c:pt>
                <c:pt idx="769">
                  <c:v>1.07</c:v>
                </c:pt>
                <c:pt idx="770">
                  <c:v>1.1100000000000001</c:v>
                </c:pt>
                <c:pt idx="771">
                  <c:v>1.06</c:v>
                </c:pt>
                <c:pt idx="772">
                  <c:v>1.06</c:v>
                </c:pt>
                <c:pt idx="773">
                  <c:v>1.08</c:v>
                </c:pt>
                <c:pt idx="774">
                  <c:v>1.04</c:v>
                </c:pt>
                <c:pt idx="775">
                  <c:v>1.05</c:v>
                </c:pt>
                <c:pt idx="776">
                  <c:v>1.1200000000000001</c:v>
                </c:pt>
                <c:pt idx="777">
                  <c:v>1</c:v>
                </c:pt>
                <c:pt idx="778">
                  <c:v>1.1100000000000001</c:v>
                </c:pt>
                <c:pt idx="779">
                  <c:v>1.02</c:v>
                </c:pt>
                <c:pt idx="780">
                  <c:v>1.1399999999999999</c:v>
                </c:pt>
                <c:pt idx="781">
                  <c:v>1.02</c:v>
                </c:pt>
                <c:pt idx="782">
                  <c:v>1.07</c:v>
                </c:pt>
                <c:pt idx="783">
                  <c:v>1.05</c:v>
                </c:pt>
                <c:pt idx="784">
                  <c:v>1.07</c:v>
                </c:pt>
                <c:pt idx="785">
                  <c:v>1.02</c:v>
                </c:pt>
                <c:pt idx="786">
                  <c:v>1.37</c:v>
                </c:pt>
                <c:pt idx="787">
                  <c:v>1.27</c:v>
                </c:pt>
                <c:pt idx="788">
                  <c:v>1.27</c:v>
                </c:pt>
                <c:pt idx="789">
                  <c:v>1.2</c:v>
                </c:pt>
                <c:pt idx="790">
                  <c:v>1.1299999999999999</c:v>
                </c:pt>
                <c:pt idx="791">
                  <c:v>1.1100000000000001</c:v>
                </c:pt>
                <c:pt idx="792">
                  <c:v>1.1100000000000001</c:v>
                </c:pt>
                <c:pt idx="793">
                  <c:v>1.1100000000000001</c:v>
                </c:pt>
                <c:pt idx="794">
                  <c:v>1.05</c:v>
                </c:pt>
                <c:pt idx="795">
                  <c:v>1.08</c:v>
                </c:pt>
                <c:pt idx="796">
                  <c:v>1.1000000000000001</c:v>
                </c:pt>
                <c:pt idx="797">
                  <c:v>1.0900000000000001</c:v>
                </c:pt>
                <c:pt idx="798">
                  <c:v>1.06</c:v>
                </c:pt>
                <c:pt idx="799">
                  <c:v>1.24</c:v>
                </c:pt>
                <c:pt idx="800">
                  <c:v>1.17</c:v>
                </c:pt>
                <c:pt idx="801">
                  <c:v>1.0900000000000001</c:v>
                </c:pt>
                <c:pt idx="802">
                  <c:v>1.1000000000000001</c:v>
                </c:pt>
                <c:pt idx="803">
                  <c:v>1.1000000000000001</c:v>
                </c:pt>
                <c:pt idx="804">
                  <c:v>1.1100000000000001</c:v>
                </c:pt>
                <c:pt idx="805">
                  <c:v>1.08</c:v>
                </c:pt>
                <c:pt idx="806">
                  <c:v>1.1499999999999999</c:v>
                </c:pt>
                <c:pt idx="807">
                  <c:v>1.1000000000000001</c:v>
                </c:pt>
                <c:pt idx="808">
                  <c:v>1.1000000000000001</c:v>
                </c:pt>
                <c:pt idx="809">
                  <c:v>1.08</c:v>
                </c:pt>
                <c:pt idx="810">
                  <c:v>1.0900000000000001</c:v>
                </c:pt>
                <c:pt idx="811">
                  <c:v>1.05</c:v>
                </c:pt>
                <c:pt idx="812">
                  <c:v>1.05</c:v>
                </c:pt>
                <c:pt idx="813">
                  <c:v>1.01</c:v>
                </c:pt>
                <c:pt idx="814">
                  <c:v>1.07</c:v>
                </c:pt>
                <c:pt idx="815">
                  <c:v>1.1599999999999999</c:v>
                </c:pt>
                <c:pt idx="816">
                  <c:v>1.1299999999999999</c:v>
                </c:pt>
                <c:pt idx="817">
                  <c:v>1.1200000000000001</c:v>
                </c:pt>
                <c:pt idx="818">
                  <c:v>1.07</c:v>
                </c:pt>
                <c:pt idx="819">
                  <c:v>1.07</c:v>
                </c:pt>
                <c:pt idx="820">
                  <c:v>1.17</c:v>
                </c:pt>
                <c:pt idx="821">
                  <c:v>1.1499999999999999</c:v>
                </c:pt>
                <c:pt idx="822">
                  <c:v>1.19</c:v>
                </c:pt>
                <c:pt idx="823">
                  <c:v>1.1499999999999999</c:v>
                </c:pt>
                <c:pt idx="824">
                  <c:v>1.1200000000000001</c:v>
                </c:pt>
                <c:pt idx="825">
                  <c:v>1.0900000000000001</c:v>
                </c:pt>
                <c:pt idx="826">
                  <c:v>1.17</c:v>
                </c:pt>
                <c:pt idx="827">
                  <c:v>1.03</c:v>
                </c:pt>
                <c:pt idx="828">
                  <c:v>1.05</c:v>
                </c:pt>
                <c:pt idx="829">
                  <c:v>1.1299999999999999</c:v>
                </c:pt>
                <c:pt idx="830">
                  <c:v>1.1100000000000001</c:v>
                </c:pt>
                <c:pt idx="831">
                  <c:v>1.1299999999999999</c:v>
                </c:pt>
                <c:pt idx="832">
                  <c:v>1.1200000000000001</c:v>
                </c:pt>
                <c:pt idx="833">
                  <c:v>1.1599999999999999</c:v>
                </c:pt>
                <c:pt idx="834">
                  <c:v>1.1100000000000001</c:v>
                </c:pt>
                <c:pt idx="835">
                  <c:v>1.0900000000000001</c:v>
                </c:pt>
                <c:pt idx="836">
                  <c:v>1.0900000000000001</c:v>
                </c:pt>
                <c:pt idx="837">
                  <c:v>1.06</c:v>
                </c:pt>
                <c:pt idx="838">
                  <c:v>1.1399999999999999</c:v>
                </c:pt>
                <c:pt idx="839">
                  <c:v>1.08</c:v>
                </c:pt>
                <c:pt idx="840">
                  <c:v>1.06</c:v>
                </c:pt>
                <c:pt idx="841">
                  <c:v>1.68</c:v>
                </c:pt>
                <c:pt idx="842">
                  <c:v>1.08</c:v>
                </c:pt>
                <c:pt idx="843">
                  <c:v>1.1000000000000001</c:v>
                </c:pt>
                <c:pt idx="844">
                  <c:v>1.05</c:v>
                </c:pt>
                <c:pt idx="845">
                  <c:v>1.28</c:v>
                </c:pt>
                <c:pt idx="846">
                  <c:v>1.31</c:v>
                </c:pt>
                <c:pt idx="847">
                  <c:v>1.0900000000000001</c:v>
                </c:pt>
                <c:pt idx="848">
                  <c:v>1.19</c:v>
                </c:pt>
                <c:pt idx="849">
                  <c:v>1.49</c:v>
                </c:pt>
                <c:pt idx="850">
                  <c:v>1.38</c:v>
                </c:pt>
                <c:pt idx="851">
                  <c:v>1.0900000000000001</c:v>
                </c:pt>
                <c:pt idx="852">
                  <c:v>1.07</c:v>
                </c:pt>
                <c:pt idx="853">
                  <c:v>1.1100000000000001</c:v>
                </c:pt>
                <c:pt idx="854">
                  <c:v>1.1200000000000001</c:v>
                </c:pt>
                <c:pt idx="855">
                  <c:v>1.05</c:v>
                </c:pt>
                <c:pt idx="856">
                  <c:v>1.04</c:v>
                </c:pt>
                <c:pt idx="857">
                  <c:v>1.05</c:v>
                </c:pt>
                <c:pt idx="858">
                  <c:v>0.92</c:v>
                </c:pt>
                <c:pt idx="859">
                  <c:v>1.1000000000000001</c:v>
                </c:pt>
                <c:pt idx="860">
                  <c:v>1.01</c:v>
                </c:pt>
                <c:pt idx="861">
                  <c:v>1.03</c:v>
                </c:pt>
                <c:pt idx="862">
                  <c:v>0.98</c:v>
                </c:pt>
                <c:pt idx="863">
                  <c:v>1.02</c:v>
                </c:pt>
                <c:pt idx="864">
                  <c:v>1.02</c:v>
                </c:pt>
                <c:pt idx="865">
                  <c:v>0.98</c:v>
                </c:pt>
                <c:pt idx="866">
                  <c:v>1.03</c:v>
                </c:pt>
                <c:pt idx="867">
                  <c:v>1.02</c:v>
                </c:pt>
                <c:pt idx="868">
                  <c:v>1.1299999999999999</c:v>
                </c:pt>
                <c:pt idx="869">
                  <c:v>1.1100000000000001</c:v>
                </c:pt>
                <c:pt idx="870">
                  <c:v>1.04</c:v>
                </c:pt>
                <c:pt idx="871">
                  <c:v>1.1200000000000001</c:v>
                </c:pt>
                <c:pt idx="872">
                  <c:v>1.1000000000000001</c:v>
                </c:pt>
                <c:pt idx="873">
                  <c:v>1.05</c:v>
                </c:pt>
                <c:pt idx="874">
                  <c:v>1.07</c:v>
                </c:pt>
                <c:pt idx="875">
                  <c:v>1.06</c:v>
                </c:pt>
                <c:pt idx="876">
                  <c:v>1.05</c:v>
                </c:pt>
                <c:pt idx="877">
                  <c:v>1.06</c:v>
                </c:pt>
                <c:pt idx="878">
                  <c:v>1.08</c:v>
                </c:pt>
                <c:pt idx="879">
                  <c:v>1.08</c:v>
                </c:pt>
                <c:pt idx="880">
                  <c:v>1.04</c:v>
                </c:pt>
                <c:pt idx="881">
                  <c:v>1.03</c:v>
                </c:pt>
                <c:pt idx="882">
                  <c:v>1.0900000000000001</c:v>
                </c:pt>
                <c:pt idx="883">
                  <c:v>1.1299999999999999</c:v>
                </c:pt>
                <c:pt idx="884">
                  <c:v>1.0900000000000001</c:v>
                </c:pt>
                <c:pt idx="885">
                  <c:v>1.07</c:v>
                </c:pt>
                <c:pt idx="886">
                  <c:v>1.0900000000000001</c:v>
                </c:pt>
                <c:pt idx="887">
                  <c:v>1.21</c:v>
                </c:pt>
                <c:pt idx="888">
                  <c:v>1.22</c:v>
                </c:pt>
                <c:pt idx="889">
                  <c:v>1.1200000000000001</c:v>
                </c:pt>
                <c:pt idx="890">
                  <c:v>1.1200000000000001</c:v>
                </c:pt>
                <c:pt idx="891">
                  <c:v>1.05</c:v>
                </c:pt>
                <c:pt idx="892">
                  <c:v>0</c:v>
                </c:pt>
                <c:pt idx="893">
                  <c:v>1.03</c:v>
                </c:pt>
                <c:pt idx="894">
                  <c:v>1.02</c:v>
                </c:pt>
                <c:pt idx="895">
                  <c:v>1.08</c:v>
                </c:pt>
                <c:pt idx="896">
                  <c:v>1.1100000000000001</c:v>
                </c:pt>
                <c:pt idx="897">
                  <c:v>1.06</c:v>
                </c:pt>
                <c:pt idx="898">
                  <c:v>1.1399999999999999</c:v>
                </c:pt>
                <c:pt idx="899">
                  <c:v>1.1100000000000001</c:v>
                </c:pt>
                <c:pt idx="900">
                  <c:v>1.1299999999999999</c:v>
                </c:pt>
                <c:pt idx="901">
                  <c:v>0.99</c:v>
                </c:pt>
                <c:pt idx="902">
                  <c:v>1.08</c:v>
                </c:pt>
                <c:pt idx="903">
                  <c:v>1.04</c:v>
                </c:pt>
                <c:pt idx="904">
                  <c:v>1.04</c:v>
                </c:pt>
                <c:pt idx="905">
                  <c:v>1.1499999999999999</c:v>
                </c:pt>
                <c:pt idx="906">
                  <c:v>1.31</c:v>
                </c:pt>
                <c:pt idx="907">
                  <c:v>1.1000000000000001</c:v>
                </c:pt>
                <c:pt idx="908">
                  <c:v>1.4</c:v>
                </c:pt>
                <c:pt idx="909">
                  <c:v>1.18</c:v>
                </c:pt>
                <c:pt idx="910">
                  <c:v>1.1000000000000001</c:v>
                </c:pt>
                <c:pt idx="911">
                  <c:v>1.07</c:v>
                </c:pt>
                <c:pt idx="912">
                  <c:v>0.99</c:v>
                </c:pt>
                <c:pt idx="913">
                  <c:v>1.1299999999999999</c:v>
                </c:pt>
                <c:pt idx="914">
                  <c:v>1.05</c:v>
                </c:pt>
                <c:pt idx="915">
                  <c:v>1.05</c:v>
                </c:pt>
                <c:pt idx="916">
                  <c:v>1.07</c:v>
                </c:pt>
                <c:pt idx="917">
                  <c:v>1.1299999999999999</c:v>
                </c:pt>
                <c:pt idx="918">
                  <c:v>1.07</c:v>
                </c:pt>
                <c:pt idx="919">
                  <c:v>0.98</c:v>
                </c:pt>
                <c:pt idx="920">
                  <c:v>1.06</c:v>
                </c:pt>
                <c:pt idx="921">
                  <c:v>1.0900000000000001</c:v>
                </c:pt>
                <c:pt idx="922">
                  <c:v>1.03</c:v>
                </c:pt>
                <c:pt idx="923">
                  <c:v>1.07</c:v>
                </c:pt>
                <c:pt idx="924">
                  <c:v>1.22</c:v>
                </c:pt>
                <c:pt idx="925">
                  <c:v>1.05</c:v>
                </c:pt>
                <c:pt idx="926">
                  <c:v>0.99</c:v>
                </c:pt>
                <c:pt idx="927">
                  <c:v>1.02</c:v>
                </c:pt>
                <c:pt idx="928">
                  <c:v>1.06</c:v>
                </c:pt>
                <c:pt idx="929">
                  <c:v>1.07</c:v>
                </c:pt>
                <c:pt idx="930">
                  <c:v>1.04</c:v>
                </c:pt>
                <c:pt idx="931">
                  <c:v>1.05</c:v>
                </c:pt>
                <c:pt idx="932">
                  <c:v>1.08</c:v>
                </c:pt>
                <c:pt idx="933">
                  <c:v>1.08</c:v>
                </c:pt>
                <c:pt idx="934">
                  <c:v>1.08</c:v>
                </c:pt>
                <c:pt idx="935">
                  <c:v>1.03</c:v>
                </c:pt>
                <c:pt idx="936">
                  <c:v>1.1100000000000001</c:v>
                </c:pt>
                <c:pt idx="937">
                  <c:v>1.04</c:v>
                </c:pt>
                <c:pt idx="938">
                  <c:v>1.22</c:v>
                </c:pt>
                <c:pt idx="939">
                  <c:v>0</c:v>
                </c:pt>
                <c:pt idx="940">
                  <c:v>1.03</c:v>
                </c:pt>
                <c:pt idx="941">
                  <c:v>1.1100000000000001</c:v>
                </c:pt>
                <c:pt idx="942">
                  <c:v>0</c:v>
                </c:pt>
                <c:pt idx="943">
                  <c:v>1.2</c:v>
                </c:pt>
                <c:pt idx="944">
                  <c:v>1.1100000000000001</c:v>
                </c:pt>
                <c:pt idx="945">
                  <c:v>1.25</c:v>
                </c:pt>
                <c:pt idx="946">
                  <c:v>1.1100000000000001</c:v>
                </c:pt>
                <c:pt idx="947">
                  <c:v>1.1100000000000001</c:v>
                </c:pt>
                <c:pt idx="948">
                  <c:v>1.08</c:v>
                </c:pt>
                <c:pt idx="949">
                  <c:v>1.1200000000000001</c:v>
                </c:pt>
                <c:pt idx="950">
                  <c:v>1.1200000000000001</c:v>
                </c:pt>
                <c:pt idx="951">
                  <c:v>1.0900000000000001</c:v>
                </c:pt>
                <c:pt idx="952">
                  <c:v>1.1100000000000001</c:v>
                </c:pt>
                <c:pt idx="953">
                  <c:v>1.1499999999999999</c:v>
                </c:pt>
                <c:pt idx="954">
                  <c:v>1.1599999999999999</c:v>
                </c:pt>
                <c:pt idx="955">
                  <c:v>1</c:v>
                </c:pt>
                <c:pt idx="956">
                  <c:v>1.21</c:v>
                </c:pt>
                <c:pt idx="957">
                  <c:v>1.1200000000000001</c:v>
                </c:pt>
                <c:pt idx="958">
                  <c:v>1.2</c:v>
                </c:pt>
                <c:pt idx="959">
                  <c:v>1.1499999999999999</c:v>
                </c:pt>
                <c:pt idx="960">
                  <c:v>2.1800000000000002</c:v>
                </c:pt>
                <c:pt idx="961">
                  <c:v>1.29</c:v>
                </c:pt>
                <c:pt idx="962">
                  <c:v>1.35</c:v>
                </c:pt>
                <c:pt idx="963">
                  <c:v>1.27</c:v>
                </c:pt>
                <c:pt idx="964">
                  <c:v>1.25</c:v>
                </c:pt>
                <c:pt idx="965">
                  <c:v>1.28</c:v>
                </c:pt>
                <c:pt idx="966">
                  <c:v>1.3</c:v>
                </c:pt>
                <c:pt idx="967">
                  <c:v>1.32</c:v>
                </c:pt>
                <c:pt idx="968">
                  <c:v>1.17</c:v>
                </c:pt>
                <c:pt idx="969">
                  <c:v>1.26</c:v>
                </c:pt>
                <c:pt idx="970">
                  <c:v>1.01</c:v>
                </c:pt>
                <c:pt idx="971">
                  <c:v>1.06</c:v>
                </c:pt>
                <c:pt idx="972">
                  <c:v>1.06</c:v>
                </c:pt>
                <c:pt idx="973">
                  <c:v>1.07</c:v>
                </c:pt>
                <c:pt idx="974">
                  <c:v>1.1599999999999999</c:v>
                </c:pt>
                <c:pt idx="975">
                  <c:v>1.21</c:v>
                </c:pt>
                <c:pt idx="976">
                  <c:v>1.28</c:v>
                </c:pt>
                <c:pt idx="977">
                  <c:v>0.96</c:v>
                </c:pt>
                <c:pt idx="978">
                  <c:v>1.05</c:v>
                </c:pt>
                <c:pt idx="979">
                  <c:v>1.18</c:v>
                </c:pt>
                <c:pt idx="980">
                  <c:v>1.02</c:v>
                </c:pt>
                <c:pt idx="981">
                  <c:v>1.24</c:v>
                </c:pt>
                <c:pt idx="982">
                  <c:v>1.18</c:v>
                </c:pt>
                <c:pt idx="983">
                  <c:v>1.1200000000000001</c:v>
                </c:pt>
                <c:pt idx="984">
                  <c:v>1.0900000000000001</c:v>
                </c:pt>
                <c:pt idx="985">
                  <c:v>1.07</c:v>
                </c:pt>
                <c:pt idx="986">
                  <c:v>1.18</c:v>
                </c:pt>
                <c:pt idx="987">
                  <c:v>1.1499999999999999</c:v>
                </c:pt>
                <c:pt idx="988">
                  <c:v>1.1100000000000001</c:v>
                </c:pt>
                <c:pt idx="989">
                  <c:v>1.07</c:v>
                </c:pt>
                <c:pt idx="990">
                  <c:v>1.0900000000000001</c:v>
                </c:pt>
                <c:pt idx="991">
                  <c:v>1.1200000000000001</c:v>
                </c:pt>
                <c:pt idx="992">
                  <c:v>1.07</c:v>
                </c:pt>
                <c:pt idx="993">
                  <c:v>1.05</c:v>
                </c:pt>
                <c:pt idx="994">
                  <c:v>1.07</c:v>
                </c:pt>
                <c:pt idx="995">
                  <c:v>1.06</c:v>
                </c:pt>
                <c:pt idx="996">
                  <c:v>1.0900000000000001</c:v>
                </c:pt>
                <c:pt idx="997">
                  <c:v>1.0900000000000001</c:v>
                </c:pt>
                <c:pt idx="998">
                  <c:v>1.1399999999999999</c:v>
                </c:pt>
                <c:pt idx="999">
                  <c:v>1.1499999999999999</c:v>
                </c:pt>
                <c:pt idx="1000">
                  <c:v>1.05</c:v>
                </c:pt>
                <c:pt idx="1001">
                  <c:v>1.21</c:v>
                </c:pt>
                <c:pt idx="1002">
                  <c:v>1.21</c:v>
                </c:pt>
                <c:pt idx="1003">
                  <c:v>1.1499999999999999</c:v>
                </c:pt>
                <c:pt idx="1004">
                  <c:v>1.1499999999999999</c:v>
                </c:pt>
                <c:pt idx="1005">
                  <c:v>1.21</c:v>
                </c:pt>
                <c:pt idx="1006">
                  <c:v>1.18</c:v>
                </c:pt>
                <c:pt idx="1007">
                  <c:v>1.1000000000000001</c:v>
                </c:pt>
                <c:pt idx="1008">
                  <c:v>1.1299999999999999</c:v>
                </c:pt>
                <c:pt idx="1009">
                  <c:v>1.06</c:v>
                </c:pt>
                <c:pt idx="1010">
                  <c:v>1.05</c:v>
                </c:pt>
                <c:pt idx="1011">
                  <c:v>1.1100000000000001</c:v>
                </c:pt>
                <c:pt idx="1012">
                  <c:v>1.07</c:v>
                </c:pt>
                <c:pt idx="1013">
                  <c:v>1.1200000000000001</c:v>
                </c:pt>
                <c:pt idx="1014">
                  <c:v>1.33</c:v>
                </c:pt>
                <c:pt idx="1015">
                  <c:v>1.06</c:v>
                </c:pt>
                <c:pt idx="1016">
                  <c:v>1.08</c:v>
                </c:pt>
                <c:pt idx="1017">
                  <c:v>1.08</c:v>
                </c:pt>
                <c:pt idx="1018">
                  <c:v>1.29</c:v>
                </c:pt>
                <c:pt idx="1019">
                  <c:v>1.25</c:v>
                </c:pt>
                <c:pt idx="1020">
                  <c:v>0.88</c:v>
                </c:pt>
                <c:pt idx="1021">
                  <c:v>1.07</c:v>
                </c:pt>
                <c:pt idx="1022">
                  <c:v>0.99</c:v>
                </c:pt>
                <c:pt idx="1023">
                  <c:v>1.1000000000000001</c:v>
                </c:pt>
                <c:pt idx="1024">
                  <c:v>1.05</c:v>
                </c:pt>
                <c:pt idx="1025">
                  <c:v>1.03</c:v>
                </c:pt>
                <c:pt idx="1026">
                  <c:v>1.06</c:v>
                </c:pt>
                <c:pt idx="1027">
                  <c:v>1.01</c:v>
                </c:pt>
                <c:pt idx="1028">
                  <c:v>1.1200000000000001</c:v>
                </c:pt>
                <c:pt idx="1029">
                  <c:v>1.08</c:v>
                </c:pt>
                <c:pt idx="1030">
                  <c:v>0.96</c:v>
                </c:pt>
                <c:pt idx="1031">
                  <c:v>1.33</c:v>
                </c:pt>
                <c:pt idx="1032">
                  <c:v>0.91</c:v>
                </c:pt>
                <c:pt idx="1033">
                  <c:v>1.0900000000000001</c:v>
                </c:pt>
                <c:pt idx="1034">
                  <c:v>1.2</c:v>
                </c:pt>
                <c:pt idx="1035">
                  <c:v>1.05</c:v>
                </c:pt>
                <c:pt idx="1036">
                  <c:v>1.08</c:v>
                </c:pt>
                <c:pt idx="1037">
                  <c:v>1.1100000000000001</c:v>
                </c:pt>
                <c:pt idx="1038">
                  <c:v>1.58</c:v>
                </c:pt>
                <c:pt idx="1039">
                  <c:v>1.34</c:v>
                </c:pt>
                <c:pt idx="1040">
                  <c:v>1.37</c:v>
                </c:pt>
                <c:pt idx="1041">
                  <c:v>1.3</c:v>
                </c:pt>
                <c:pt idx="1042">
                  <c:v>1</c:v>
                </c:pt>
                <c:pt idx="1043">
                  <c:v>0.99</c:v>
                </c:pt>
                <c:pt idx="1044">
                  <c:v>1.07</c:v>
                </c:pt>
                <c:pt idx="1045">
                  <c:v>1.0900000000000001</c:v>
                </c:pt>
                <c:pt idx="1046">
                  <c:v>1.07</c:v>
                </c:pt>
                <c:pt idx="1047">
                  <c:v>0.99</c:v>
                </c:pt>
                <c:pt idx="1048">
                  <c:v>1.19</c:v>
                </c:pt>
                <c:pt idx="1049">
                  <c:v>1.0900000000000001</c:v>
                </c:pt>
                <c:pt idx="1050">
                  <c:v>1.0900000000000001</c:v>
                </c:pt>
                <c:pt idx="1051">
                  <c:v>1.0900000000000001</c:v>
                </c:pt>
                <c:pt idx="1052">
                  <c:v>1.17</c:v>
                </c:pt>
                <c:pt idx="1053">
                  <c:v>1.06</c:v>
                </c:pt>
                <c:pt idx="1054">
                  <c:v>1.1000000000000001</c:v>
                </c:pt>
                <c:pt idx="1055">
                  <c:v>1.1299999999999999</c:v>
                </c:pt>
                <c:pt idx="1056">
                  <c:v>1.2</c:v>
                </c:pt>
                <c:pt idx="1057">
                  <c:v>1.0900000000000001</c:v>
                </c:pt>
                <c:pt idx="1058">
                  <c:v>0</c:v>
                </c:pt>
                <c:pt idx="1059">
                  <c:v>1.1399999999999999</c:v>
                </c:pt>
                <c:pt idx="1060">
                  <c:v>1.19</c:v>
                </c:pt>
                <c:pt idx="1061">
                  <c:v>1.1000000000000001</c:v>
                </c:pt>
                <c:pt idx="1062">
                  <c:v>0.6</c:v>
                </c:pt>
                <c:pt idx="1063">
                  <c:v>1.1299999999999999</c:v>
                </c:pt>
                <c:pt idx="1064">
                  <c:v>1.17</c:v>
                </c:pt>
                <c:pt idx="1065">
                  <c:v>1.08</c:v>
                </c:pt>
                <c:pt idx="1066">
                  <c:v>1.05</c:v>
                </c:pt>
              </c:numCache>
            </c:numRef>
          </c:yVal>
          <c:smooth val="0"/>
          <c:extLst>
            <c:ext xmlns:c16="http://schemas.microsoft.com/office/drawing/2014/chart" uri="{C3380CC4-5D6E-409C-BE32-E72D297353CC}">
              <c16:uniqueId val="{00000001-B375-453F-B8D3-C2B415808685}"/>
            </c:ext>
          </c:extLst>
        </c:ser>
        <c:dLbls>
          <c:showLegendKey val="0"/>
          <c:showVal val="0"/>
          <c:showCatName val="0"/>
          <c:showSerName val="0"/>
          <c:showPercent val="0"/>
          <c:showBubbleSize val="0"/>
        </c:dLbls>
        <c:axId val="344825360"/>
        <c:axId val="1"/>
      </c:scatterChart>
      <c:valAx>
        <c:axId val="344825360"/>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Sail Area / Disp. Ratio vs Vm/Vh</a:t>
                </a:r>
              </a:p>
            </c:rich>
          </c:tx>
          <c:layout>
            <c:manualLayout>
              <c:xMode val="edge"/>
              <c:yMode val="edge"/>
              <c:x val="0.25147009451986796"/>
              <c:y val="0.89913391091461237"/>
            </c:manualLayout>
          </c:layout>
          <c:overlay val="0"/>
          <c:spPr>
            <a:noFill/>
            <a:ln w="25400">
              <a:noFill/>
            </a:ln>
          </c:spPr>
        </c:title>
        <c:numFmt formatCode="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4825360"/>
        <c:crosses val="autoZero"/>
        <c:crossBetween val="midCat"/>
      </c:valAx>
      <c:spPr>
        <a:solidFill>
          <a:srgbClr val="C0C0C0"/>
        </a:solidFill>
        <a:ln w="12700">
          <a:solidFill>
            <a:srgbClr val="808080"/>
          </a:solidFill>
          <a:prstDash val="solid"/>
        </a:ln>
      </c:spPr>
    </c:plotArea>
    <c:legend>
      <c:legendPos val="r"/>
      <c:layout>
        <c:manualLayout>
          <c:xMode val="edge"/>
          <c:yMode val="edge"/>
          <c:x val="0.78218895679144973"/>
          <c:y val="0.40584348597392733"/>
          <c:w val="0.19883681892268629"/>
          <c:h val="9.641585578386119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398390930435488E-2"/>
          <c:y val="7.2400517839651485E-2"/>
          <c:w val="0.64408853537935273"/>
          <c:h val="0.75794292113385153"/>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BASE'!$D$8:$D$1074</c:f>
              <c:numCache>
                <c:formatCode>0.0</c:formatCode>
                <c:ptCount val="1067"/>
                <c:pt idx="0">
                  <c:v>48.5</c:v>
                </c:pt>
                <c:pt idx="1">
                  <c:v>21</c:v>
                </c:pt>
                <c:pt idx="2">
                  <c:v>37.5</c:v>
                </c:pt>
                <c:pt idx="3">
                  <c:v>56</c:v>
                </c:pt>
                <c:pt idx="4">
                  <c:v>62.1</c:v>
                </c:pt>
                <c:pt idx="5">
                  <c:v>64.900000000000006</c:v>
                </c:pt>
                <c:pt idx="6">
                  <c:v>27.3</c:v>
                </c:pt>
                <c:pt idx="7">
                  <c:v>33.200000000000003</c:v>
                </c:pt>
                <c:pt idx="8">
                  <c:v>36.200000000000003</c:v>
                </c:pt>
                <c:pt idx="9">
                  <c:v>41.6</c:v>
                </c:pt>
                <c:pt idx="10">
                  <c:v>49.7</c:v>
                </c:pt>
                <c:pt idx="11">
                  <c:v>37.700000000000003</c:v>
                </c:pt>
                <c:pt idx="12">
                  <c:v>39.299999999999997</c:v>
                </c:pt>
                <c:pt idx="13">
                  <c:v>38</c:v>
                </c:pt>
                <c:pt idx="14">
                  <c:v>34.700000000000003</c:v>
                </c:pt>
                <c:pt idx="15">
                  <c:v>22</c:v>
                </c:pt>
                <c:pt idx="16">
                  <c:v>30.3</c:v>
                </c:pt>
                <c:pt idx="17">
                  <c:v>34.799999999999997</c:v>
                </c:pt>
                <c:pt idx="18">
                  <c:v>37.200000000000003</c:v>
                </c:pt>
                <c:pt idx="19">
                  <c:v>126.5</c:v>
                </c:pt>
                <c:pt idx="20">
                  <c:v>38.5</c:v>
                </c:pt>
                <c:pt idx="21">
                  <c:v>39.5</c:v>
                </c:pt>
                <c:pt idx="22">
                  <c:v>43.1</c:v>
                </c:pt>
                <c:pt idx="23">
                  <c:v>44.1</c:v>
                </c:pt>
                <c:pt idx="24">
                  <c:v>44</c:v>
                </c:pt>
                <c:pt idx="25">
                  <c:v>47.7</c:v>
                </c:pt>
                <c:pt idx="26">
                  <c:v>48.8</c:v>
                </c:pt>
                <c:pt idx="27">
                  <c:v>50</c:v>
                </c:pt>
                <c:pt idx="28">
                  <c:v>50</c:v>
                </c:pt>
                <c:pt idx="29">
                  <c:v>52.8</c:v>
                </c:pt>
                <c:pt idx="30">
                  <c:v>54.1</c:v>
                </c:pt>
                <c:pt idx="31">
                  <c:v>28.3</c:v>
                </c:pt>
                <c:pt idx="32">
                  <c:v>38.4</c:v>
                </c:pt>
                <c:pt idx="33">
                  <c:v>25.3</c:v>
                </c:pt>
                <c:pt idx="34">
                  <c:v>60</c:v>
                </c:pt>
                <c:pt idx="35">
                  <c:v>38.700000000000003</c:v>
                </c:pt>
                <c:pt idx="36">
                  <c:v>36</c:v>
                </c:pt>
                <c:pt idx="37">
                  <c:v>34.5</c:v>
                </c:pt>
                <c:pt idx="38">
                  <c:v>31.6</c:v>
                </c:pt>
                <c:pt idx="39">
                  <c:v>40</c:v>
                </c:pt>
                <c:pt idx="40">
                  <c:v>53</c:v>
                </c:pt>
                <c:pt idx="41">
                  <c:v>53</c:v>
                </c:pt>
                <c:pt idx="42">
                  <c:v>52.5</c:v>
                </c:pt>
                <c:pt idx="43">
                  <c:v>78.400000000000006</c:v>
                </c:pt>
                <c:pt idx="44">
                  <c:v>83.3</c:v>
                </c:pt>
                <c:pt idx="45">
                  <c:v>65</c:v>
                </c:pt>
                <c:pt idx="46">
                  <c:v>75</c:v>
                </c:pt>
                <c:pt idx="47">
                  <c:v>35</c:v>
                </c:pt>
                <c:pt idx="48">
                  <c:v>38.5</c:v>
                </c:pt>
                <c:pt idx="49">
                  <c:v>68.5</c:v>
                </c:pt>
                <c:pt idx="50">
                  <c:v>71.5</c:v>
                </c:pt>
                <c:pt idx="51">
                  <c:v>60.7</c:v>
                </c:pt>
                <c:pt idx="52">
                  <c:v>124</c:v>
                </c:pt>
                <c:pt idx="53">
                  <c:v>16.5</c:v>
                </c:pt>
                <c:pt idx="54">
                  <c:v>32.6</c:v>
                </c:pt>
                <c:pt idx="55">
                  <c:v>33.9</c:v>
                </c:pt>
                <c:pt idx="56">
                  <c:v>36</c:v>
                </c:pt>
                <c:pt idx="57">
                  <c:v>41.7</c:v>
                </c:pt>
                <c:pt idx="58">
                  <c:v>21</c:v>
                </c:pt>
                <c:pt idx="59">
                  <c:v>22.8</c:v>
                </c:pt>
                <c:pt idx="60">
                  <c:v>34.799999999999997</c:v>
                </c:pt>
                <c:pt idx="61">
                  <c:v>56</c:v>
                </c:pt>
                <c:pt idx="62">
                  <c:v>29</c:v>
                </c:pt>
                <c:pt idx="63">
                  <c:v>38</c:v>
                </c:pt>
                <c:pt idx="64">
                  <c:v>30.6</c:v>
                </c:pt>
                <c:pt idx="65">
                  <c:v>52</c:v>
                </c:pt>
                <c:pt idx="66">
                  <c:v>30.1</c:v>
                </c:pt>
                <c:pt idx="67">
                  <c:v>32</c:v>
                </c:pt>
                <c:pt idx="68">
                  <c:v>29.7</c:v>
                </c:pt>
                <c:pt idx="69">
                  <c:v>34.799999999999997</c:v>
                </c:pt>
                <c:pt idx="70">
                  <c:v>20</c:v>
                </c:pt>
                <c:pt idx="71">
                  <c:v>25.6</c:v>
                </c:pt>
                <c:pt idx="72">
                  <c:v>34.1</c:v>
                </c:pt>
                <c:pt idx="73">
                  <c:v>38.1</c:v>
                </c:pt>
                <c:pt idx="74">
                  <c:v>39.299999999999997</c:v>
                </c:pt>
                <c:pt idx="75">
                  <c:v>43.3</c:v>
                </c:pt>
                <c:pt idx="76">
                  <c:v>47.7</c:v>
                </c:pt>
                <c:pt idx="77">
                  <c:v>50</c:v>
                </c:pt>
                <c:pt idx="78">
                  <c:v>51</c:v>
                </c:pt>
                <c:pt idx="79">
                  <c:v>52.5</c:v>
                </c:pt>
                <c:pt idx="80">
                  <c:v>58.5</c:v>
                </c:pt>
                <c:pt idx="81">
                  <c:v>64</c:v>
                </c:pt>
                <c:pt idx="82">
                  <c:v>66.900000000000006</c:v>
                </c:pt>
                <c:pt idx="83">
                  <c:v>86.9</c:v>
                </c:pt>
                <c:pt idx="84">
                  <c:v>49.3</c:v>
                </c:pt>
                <c:pt idx="85">
                  <c:v>32.5</c:v>
                </c:pt>
                <c:pt idx="86">
                  <c:v>31.3</c:v>
                </c:pt>
                <c:pt idx="87">
                  <c:v>33.700000000000003</c:v>
                </c:pt>
                <c:pt idx="88">
                  <c:v>37.9</c:v>
                </c:pt>
                <c:pt idx="89">
                  <c:v>38.6</c:v>
                </c:pt>
                <c:pt idx="90">
                  <c:v>29</c:v>
                </c:pt>
                <c:pt idx="91">
                  <c:v>32</c:v>
                </c:pt>
                <c:pt idx="92">
                  <c:v>36</c:v>
                </c:pt>
                <c:pt idx="93">
                  <c:v>12.4</c:v>
                </c:pt>
                <c:pt idx="94">
                  <c:v>44.3</c:v>
                </c:pt>
                <c:pt idx="95">
                  <c:v>24.5</c:v>
                </c:pt>
                <c:pt idx="96">
                  <c:v>32.200000000000003</c:v>
                </c:pt>
                <c:pt idx="97">
                  <c:v>36.4</c:v>
                </c:pt>
                <c:pt idx="98">
                  <c:v>35.4</c:v>
                </c:pt>
                <c:pt idx="99">
                  <c:v>35.700000000000003</c:v>
                </c:pt>
                <c:pt idx="100">
                  <c:v>41.7</c:v>
                </c:pt>
                <c:pt idx="101">
                  <c:v>50.8</c:v>
                </c:pt>
                <c:pt idx="102">
                  <c:v>53.1</c:v>
                </c:pt>
                <c:pt idx="103">
                  <c:v>62.2</c:v>
                </c:pt>
                <c:pt idx="104">
                  <c:v>31</c:v>
                </c:pt>
                <c:pt idx="105">
                  <c:v>34.5</c:v>
                </c:pt>
                <c:pt idx="106">
                  <c:v>36</c:v>
                </c:pt>
                <c:pt idx="107">
                  <c:v>40.200000000000003</c:v>
                </c:pt>
                <c:pt idx="108">
                  <c:v>37.6</c:v>
                </c:pt>
                <c:pt idx="109">
                  <c:v>39.299999999999997</c:v>
                </c:pt>
                <c:pt idx="110">
                  <c:v>42.5</c:v>
                </c:pt>
                <c:pt idx="111">
                  <c:v>46.5</c:v>
                </c:pt>
                <c:pt idx="112">
                  <c:v>47.6</c:v>
                </c:pt>
                <c:pt idx="113">
                  <c:v>50.8</c:v>
                </c:pt>
                <c:pt idx="114">
                  <c:v>32.6</c:v>
                </c:pt>
                <c:pt idx="115">
                  <c:v>35</c:v>
                </c:pt>
                <c:pt idx="116">
                  <c:v>35</c:v>
                </c:pt>
                <c:pt idx="117">
                  <c:v>35.4</c:v>
                </c:pt>
                <c:pt idx="118">
                  <c:v>35.799999999999997</c:v>
                </c:pt>
                <c:pt idx="119">
                  <c:v>38.6</c:v>
                </c:pt>
                <c:pt idx="120">
                  <c:v>38.200000000000003</c:v>
                </c:pt>
                <c:pt idx="121">
                  <c:v>41</c:v>
                </c:pt>
                <c:pt idx="122">
                  <c:v>39.700000000000003</c:v>
                </c:pt>
                <c:pt idx="123">
                  <c:v>44.6</c:v>
                </c:pt>
                <c:pt idx="124">
                  <c:v>45.9</c:v>
                </c:pt>
                <c:pt idx="125">
                  <c:v>131</c:v>
                </c:pt>
                <c:pt idx="126">
                  <c:v>39</c:v>
                </c:pt>
                <c:pt idx="127">
                  <c:v>48</c:v>
                </c:pt>
                <c:pt idx="128">
                  <c:v>45.5</c:v>
                </c:pt>
                <c:pt idx="129">
                  <c:v>47</c:v>
                </c:pt>
                <c:pt idx="130">
                  <c:v>48.2</c:v>
                </c:pt>
                <c:pt idx="131">
                  <c:v>48</c:v>
                </c:pt>
                <c:pt idx="132">
                  <c:v>55.3</c:v>
                </c:pt>
                <c:pt idx="133">
                  <c:v>67.599999999999994</c:v>
                </c:pt>
                <c:pt idx="134">
                  <c:v>14.4</c:v>
                </c:pt>
                <c:pt idx="135">
                  <c:v>40.799999999999997</c:v>
                </c:pt>
                <c:pt idx="136">
                  <c:v>76</c:v>
                </c:pt>
                <c:pt idx="137">
                  <c:v>14.4</c:v>
                </c:pt>
                <c:pt idx="138">
                  <c:v>40</c:v>
                </c:pt>
                <c:pt idx="139">
                  <c:v>40.6</c:v>
                </c:pt>
                <c:pt idx="140">
                  <c:v>30.2</c:v>
                </c:pt>
                <c:pt idx="141">
                  <c:v>50</c:v>
                </c:pt>
                <c:pt idx="142">
                  <c:v>51.8</c:v>
                </c:pt>
                <c:pt idx="143">
                  <c:v>60</c:v>
                </c:pt>
                <c:pt idx="144">
                  <c:v>75.7</c:v>
                </c:pt>
                <c:pt idx="145">
                  <c:v>144</c:v>
                </c:pt>
                <c:pt idx="146">
                  <c:v>53.4</c:v>
                </c:pt>
                <c:pt idx="147">
                  <c:v>60</c:v>
                </c:pt>
                <c:pt idx="148">
                  <c:v>62</c:v>
                </c:pt>
                <c:pt idx="149">
                  <c:v>42.4</c:v>
                </c:pt>
                <c:pt idx="150">
                  <c:v>45.7</c:v>
                </c:pt>
                <c:pt idx="151">
                  <c:v>57.4</c:v>
                </c:pt>
                <c:pt idx="152">
                  <c:v>34</c:v>
                </c:pt>
                <c:pt idx="153">
                  <c:v>29.1</c:v>
                </c:pt>
                <c:pt idx="154">
                  <c:v>42</c:v>
                </c:pt>
                <c:pt idx="155">
                  <c:v>25</c:v>
                </c:pt>
                <c:pt idx="156">
                  <c:v>44</c:v>
                </c:pt>
                <c:pt idx="157">
                  <c:v>45</c:v>
                </c:pt>
                <c:pt idx="158">
                  <c:v>24</c:v>
                </c:pt>
                <c:pt idx="159">
                  <c:v>19.5</c:v>
                </c:pt>
                <c:pt idx="160">
                  <c:v>24.6</c:v>
                </c:pt>
                <c:pt idx="161">
                  <c:v>30</c:v>
                </c:pt>
                <c:pt idx="162">
                  <c:v>31.1</c:v>
                </c:pt>
                <c:pt idx="163">
                  <c:v>32.1</c:v>
                </c:pt>
                <c:pt idx="164">
                  <c:v>34.299999999999997</c:v>
                </c:pt>
                <c:pt idx="165">
                  <c:v>34.700000000000003</c:v>
                </c:pt>
                <c:pt idx="166">
                  <c:v>38.299999999999997</c:v>
                </c:pt>
                <c:pt idx="167">
                  <c:v>40.1</c:v>
                </c:pt>
                <c:pt idx="168">
                  <c:v>41.1</c:v>
                </c:pt>
                <c:pt idx="169">
                  <c:v>45.3</c:v>
                </c:pt>
                <c:pt idx="170">
                  <c:v>53.3</c:v>
                </c:pt>
                <c:pt idx="171">
                  <c:v>56.5</c:v>
                </c:pt>
                <c:pt idx="172">
                  <c:v>37.700000000000003</c:v>
                </c:pt>
                <c:pt idx="173">
                  <c:v>62.9</c:v>
                </c:pt>
                <c:pt idx="174">
                  <c:v>55.7</c:v>
                </c:pt>
                <c:pt idx="175">
                  <c:v>42.1</c:v>
                </c:pt>
                <c:pt idx="176">
                  <c:v>67</c:v>
                </c:pt>
                <c:pt idx="177">
                  <c:v>29.3</c:v>
                </c:pt>
                <c:pt idx="178">
                  <c:v>30</c:v>
                </c:pt>
                <c:pt idx="179">
                  <c:v>35</c:v>
                </c:pt>
                <c:pt idx="180">
                  <c:v>36.4</c:v>
                </c:pt>
                <c:pt idx="181">
                  <c:v>40</c:v>
                </c:pt>
                <c:pt idx="182">
                  <c:v>28.5</c:v>
                </c:pt>
                <c:pt idx="183">
                  <c:v>30</c:v>
                </c:pt>
                <c:pt idx="184">
                  <c:v>39.5</c:v>
                </c:pt>
                <c:pt idx="185">
                  <c:v>39.700000000000003</c:v>
                </c:pt>
                <c:pt idx="186">
                  <c:v>51.6</c:v>
                </c:pt>
                <c:pt idx="187">
                  <c:v>51.7</c:v>
                </c:pt>
                <c:pt idx="188">
                  <c:v>32.5</c:v>
                </c:pt>
                <c:pt idx="189">
                  <c:v>33.5</c:v>
                </c:pt>
                <c:pt idx="190">
                  <c:v>37.6</c:v>
                </c:pt>
                <c:pt idx="191">
                  <c:v>34</c:v>
                </c:pt>
                <c:pt idx="192">
                  <c:v>38.6</c:v>
                </c:pt>
                <c:pt idx="193">
                  <c:v>41</c:v>
                </c:pt>
                <c:pt idx="194">
                  <c:v>41</c:v>
                </c:pt>
                <c:pt idx="195">
                  <c:v>43</c:v>
                </c:pt>
                <c:pt idx="196">
                  <c:v>44.5</c:v>
                </c:pt>
                <c:pt idx="197">
                  <c:v>45</c:v>
                </c:pt>
                <c:pt idx="198">
                  <c:v>20</c:v>
                </c:pt>
                <c:pt idx="199">
                  <c:v>29</c:v>
                </c:pt>
                <c:pt idx="200">
                  <c:v>45.5</c:v>
                </c:pt>
                <c:pt idx="201">
                  <c:v>25</c:v>
                </c:pt>
                <c:pt idx="202">
                  <c:v>33</c:v>
                </c:pt>
                <c:pt idx="203">
                  <c:v>39</c:v>
                </c:pt>
                <c:pt idx="204">
                  <c:v>39.299999999999997</c:v>
                </c:pt>
                <c:pt idx="205">
                  <c:v>47.8</c:v>
                </c:pt>
                <c:pt idx="206">
                  <c:v>50</c:v>
                </c:pt>
                <c:pt idx="207">
                  <c:v>32.5</c:v>
                </c:pt>
                <c:pt idx="208">
                  <c:v>35.799999999999997</c:v>
                </c:pt>
                <c:pt idx="209">
                  <c:v>35.700000000000003</c:v>
                </c:pt>
                <c:pt idx="210">
                  <c:v>38</c:v>
                </c:pt>
                <c:pt idx="211">
                  <c:v>42.5</c:v>
                </c:pt>
                <c:pt idx="212">
                  <c:v>39.5</c:v>
                </c:pt>
                <c:pt idx="213">
                  <c:v>46.9</c:v>
                </c:pt>
                <c:pt idx="214">
                  <c:v>52.9</c:v>
                </c:pt>
                <c:pt idx="215">
                  <c:v>33.799999999999997</c:v>
                </c:pt>
                <c:pt idx="216">
                  <c:v>41.4</c:v>
                </c:pt>
                <c:pt idx="217">
                  <c:v>45.9</c:v>
                </c:pt>
                <c:pt idx="218">
                  <c:v>52.5</c:v>
                </c:pt>
                <c:pt idx="219">
                  <c:v>50.5</c:v>
                </c:pt>
                <c:pt idx="220">
                  <c:v>26.3</c:v>
                </c:pt>
                <c:pt idx="221">
                  <c:v>24.8</c:v>
                </c:pt>
                <c:pt idx="222">
                  <c:v>28.2</c:v>
                </c:pt>
                <c:pt idx="223">
                  <c:v>30.2</c:v>
                </c:pt>
                <c:pt idx="224">
                  <c:v>30.5</c:v>
                </c:pt>
                <c:pt idx="225">
                  <c:v>33.1</c:v>
                </c:pt>
                <c:pt idx="226">
                  <c:v>36.1</c:v>
                </c:pt>
                <c:pt idx="227">
                  <c:v>18</c:v>
                </c:pt>
                <c:pt idx="228">
                  <c:v>22</c:v>
                </c:pt>
                <c:pt idx="229">
                  <c:v>26.1</c:v>
                </c:pt>
                <c:pt idx="230">
                  <c:v>37.299999999999997</c:v>
                </c:pt>
                <c:pt idx="231">
                  <c:v>35.5</c:v>
                </c:pt>
                <c:pt idx="232">
                  <c:v>39.700000000000003</c:v>
                </c:pt>
                <c:pt idx="233">
                  <c:v>35.200000000000003</c:v>
                </c:pt>
                <c:pt idx="234">
                  <c:v>48</c:v>
                </c:pt>
                <c:pt idx="235">
                  <c:v>21.5</c:v>
                </c:pt>
                <c:pt idx="236">
                  <c:v>21.5</c:v>
                </c:pt>
                <c:pt idx="237">
                  <c:v>25</c:v>
                </c:pt>
                <c:pt idx="238">
                  <c:v>25</c:v>
                </c:pt>
                <c:pt idx="239">
                  <c:v>25</c:v>
                </c:pt>
                <c:pt idx="240">
                  <c:v>25</c:v>
                </c:pt>
                <c:pt idx="241">
                  <c:v>25</c:v>
                </c:pt>
                <c:pt idx="242">
                  <c:v>26.9</c:v>
                </c:pt>
                <c:pt idx="243">
                  <c:v>27</c:v>
                </c:pt>
                <c:pt idx="244">
                  <c:v>28.3</c:v>
                </c:pt>
                <c:pt idx="245">
                  <c:v>29.9</c:v>
                </c:pt>
                <c:pt idx="246">
                  <c:v>31</c:v>
                </c:pt>
                <c:pt idx="247">
                  <c:v>32.5</c:v>
                </c:pt>
                <c:pt idx="248">
                  <c:v>34.5</c:v>
                </c:pt>
                <c:pt idx="249">
                  <c:v>36.299999999999997</c:v>
                </c:pt>
                <c:pt idx="250">
                  <c:v>36.299999999999997</c:v>
                </c:pt>
                <c:pt idx="251">
                  <c:v>38.1</c:v>
                </c:pt>
                <c:pt idx="252">
                  <c:v>38.4</c:v>
                </c:pt>
                <c:pt idx="253">
                  <c:v>40.5</c:v>
                </c:pt>
                <c:pt idx="254">
                  <c:v>41.9</c:v>
                </c:pt>
                <c:pt idx="255">
                  <c:v>46.5</c:v>
                </c:pt>
                <c:pt idx="256">
                  <c:v>50.4</c:v>
                </c:pt>
                <c:pt idx="257">
                  <c:v>50.2</c:v>
                </c:pt>
                <c:pt idx="258">
                  <c:v>50</c:v>
                </c:pt>
                <c:pt idx="259">
                  <c:v>36.4</c:v>
                </c:pt>
                <c:pt idx="260">
                  <c:v>48</c:v>
                </c:pt>
                <c:pt idx="261">
                  <c:v>34.9</c:v>
                </c:pt>
                <c:pt idx="262">
                  <c:v>35.5</c:v>
                </c:pt>
                <c:pt idx="263">
                  <c:v>53.5</c:v>
                </c:pt>
                <c:pt idx="264">
                  <c:v>63.3</c:v>
                </c:pt>
                <c:pt idx="265">
                  <c:v>76.2</c:v>
                </c:pt>
                <c:pt idx="266">
                  <c:v>77.8</c:v>
                </c:pt>
                <c:pt idx="267">
                  <c:v>40.9</c:v>
                </c:pt>
                <c:pt idx="268">
                  <c:v>47</c:v>
                </c:pt>
                <c:pt idx="269">
                  <c:v>50</c:v>
                </c:pt>
                <c:pt idx="270">
                  <c:v>48.8</c:v>
                </c:pt>
                <c:pt idx="271">
                  <c:v>37</c:v>
                </c:pt>
                <c:pt idx="272">
                  <c:v>26.3</c:v>
                </c:pt>
                <c:pt idx="273">
                  <c:v>26.3</c:v>
                </c:pt>
                <c:pt idx="274">
                  <c:v>30</c:v>
                </c:pt>
                <c:pt idx="275">
                  <c:v>32</c:v>
                </c:pt>
                <c:pt idx="276">
                  <c:v>42</c:v>
                </c:pt>
                <c:pt idx="277">
                  <c:v>21.7</c:v>
                </c:pt>
                <c:pt idx="278">
                  <c:v>25.6</c:v>
                </c:pt>
                <c:pt idx="279">
                  <c:v>43.5</c:v>
                </c:pt>
                <c:pt idx="280">
                  <c:v>40</c:v>
                </c:pt>
                <c:pt idx="281">
                  <c:v>43.1</c:v>
                </c:pt>
                <c:pt idx="282">
                  <c:v>35.200000000000003</c:v>
                </c:pt>
                <c:pt idx="283">
                  <c:v>35.200000000000003</c:v>
                </c:pt>
                <c:pt idx="284">
                  <c:v>43</c:v>
                </c:pt>
                <c:pt idx="285">
                  <c:v>60.1</c:v>
                </c:pt>
                <c:pt idx="286">
                  <c:v>36</c:v>
                </c:pt>
                <c:pt idx="287">
                  <c:v>25.8</c:v>
                </c:pt>
                <c:pt idx="288">
                  <c:v>44.3</c:v>
                </c:pt>
                <c:pt idx="289">
                  <c:v>25.8</c:v>
                </c:pt>
                <c:pt idx="290">
                  <c:v>30</c:v>
                </c:pt>
                <c:pt idx="291">
                  <c:v>33.799999999999997</c:v>
                </c:pt>
                <c:pt idx="292">
                  <c:v>43.3</c:v>
                </c:pt>
                <c:pt idx="293">
                  <c:v>50</c:v>
                </c:pt>
                <c:pt idx="294">
                  <c:v>56.5</c:v>
                </c:pt>
                <c:pt idx="295">
                  <c:v>22.6</c:v>
                </c:pt>
                <c:pt idx="296">
                  <c:v>81.5</c:v>
                </c:pt>
                <c:pt idx="297">
                  <c:v>16.899999999999999</c:v>
                </c:pt>
                <c:pt idx="298">
                  <c:v>20.100000000000001</c:v>
                </c:pt>
                <c:pt idx="299">
                  <c:v>23.9</c:v>
                </c:pt>
                <c:pt idx="300">
                  <c:v>25</c:v>
                </c:pt>
                <c:pt idx="301">
                  <c:v>29.6</c:v>
                </c:pt>
                <c:pt idx="302">
                  <c:v>34.799999999999997</c:v>
                </c:pt>
                <c:pt idx="303">
                  <c:v>36.700000000000003</c:v>
                </c:pt>
                <c:pt idx="304">
                  <c:v>55</c:v>
                </c:pt>
                <c:pt idx="305">
                  <c:v>47.5</c:v>
                </c:pt>
                <c:pt idx="306">
                  <c:v>32</c:v>
                </c:pt>
                <c:pt idx="307">
                  <c:v>34.6</c:v>
                </c:pt>
                <c:pt idx="308">
                  <c:v>35.799999999999997</c:v>
                </c:pt>
                <c:pt idx="309">
                  <c:v>38.5</c:v>
                </c:pt>
                <c:pt idx="310">
                  <c:v>37.299999999999997</c:v>
                </c:pt>
                <c:pt idx="311">
                  <c:v>41</c:v>
                </c:pt>
                <c:pt idx="312">
                  <c:v>41.3</c:v>
                </c:pt>
                <c:pt idx="313">
                  <c:v>42.6</c:v>
                </c:pt>
                <c:pt idx="314">
                  <c:v>44</c:v>
                </c:pt>
                <c:pt idx="315">
                  <c:v>48.5</c:v>
                </c:pt>
                <c:pt idx="316">
                  <c:v>55</c:v>
                </c:pt>
                <c:pt idx="317">
                  <c:v>38.799999999999997</c:v>
                </c:pt>
                <c:pt idx="318">
                  <c:v>35.299999999999997</c:v>
                </c:pt>
                <c:pt idx="319">
                  <c:v>40.5</c:v>
                </c:pt>
                <c:pt idx="320">
                  <c:v>39.9</c:v>
                </c:pt>
                <c:pt idx="321">
                  <c:v>46.5</c:v>
                </c:pt>
                <c:pt idx="322">
                  <c:v>34</c:v>
                </c:pt>
                <c:pt idx="323">
                  <c:v>36.5</c:v>
                </c:pt>
                <c:pt idx="324">
                  <c:v>44</c:v>
                </c:pt>
                <c:pt idx="325">
                  <c:v>37.5</c:v>
                </c:pt>
                <c:pt idx="326">
                  <c:v>40.700000000000003</c:v>
                </c:pt>
                <c:pt idx="327">
                  <c:v>25.3</c:v>
                </c:pt>
                <c:pt idx="328">
                  <c:v>24.2</c:v>
                </c:pt>
                <c:pt idx="329">
                  <c:v>50</c:v>
                </c:pt>
                <c:pt idx="330">
                  <c:v>61.5</c:v>
                </c:pt>
                <c:pt idx="331">
                  <c:v>32.799999999999997</c:v>
                </c:pt>
                <c:pt idx="332">
                  <c:v>40.799999999999997</c:v>
                </c:pt>
                <c:pt idx="333">
                  <c:v>41.9</c:v>
                </c:pt>
                <c:pt idx="334">
                  <c:v>28.8</c:v>
                </c:pt>
                <c:pt idx="335">
                  <c:v>25.5</c:v>
                </c:pt>
                <c:pt idx="336">
                  <c:v>66.8</c:v>
                </c:pt>
                <c:pt idx="337">
                  <c:v>84</c:v>
                </c:pt>
                <c:pt idx="338">
                  <c:v>43</c:v>
                </c:pt>
                <c:pt idx="339">
                  <c:v>32</c:v>
                </c:pt>
                <c:pt idx="340">
                  <c:v>37</c:v>
                </c:pt>
                <c:pt idx="341">
                  <c:v>50</c:v>
                </c:pt>
                <c:pt idx="342">
                  <c:v>50.3</c:v>
                </c:pt>
                <c:pt idx="343">
                  <c:v>68.7</c:v>
                </c:pt>
                <c:pt idx="344">
                  <c:v>52</c:v>
                </c:pt>
                <c:pt idx="345">
                  <c:v>32.9</c:v>
                </c:pt>
                <c:pt idx="346">
                  <c:v>32</c:v>
                </c:pt>
                <c:pt idx="347">
                  <c:v>45</c:v>
                </c:pt>
                <c:pt idx="348">
                  <c:v>32.700000000000003</c:v>
                </c:pt>
                <c:pt idx="349">
                  <c:v>32.700000000000003</c:v>
                </c:pt>
                <c:pt idx="350">
                  <c:v>35.1</c:v>
                </c:pt>
                <c:pt idx="351">
                  <c:v>36.299999999999997</c:v>
                </c:pt>
                <c:pt idx="352">
                  <c:v>38.200000000000003</c:v>
                </c:pt>
                <c:pt idx="353">
                  <c:v>38.299999999999997</c:v>
                </c:pt>
                <c:pt idx="354">
                  <c:v>40.5</c:v>
                </c:pt>
                <c:pt idx="355">
                  <c:v>42.7</c:v>
                </c:pt>
                <c:pt idx="356">
                  <c:v>45.9</c:v>
                </c:pt>
                <c:pt idx="357">
                  <c:v>46.6</c:v>
                </c:pt>
                <c:pt idx="358">
                  <c:v>60</c:v>
                </c:pt>
                <c:pt idx="359">
                  <c:v>60</c:v>
                </c:pt>
                <c:pt idx="360">
                  <c:v>46.6</c:v>
                </c:pt>
                <c:pt idx="361">
                  <c:v>36.1</c:v>
                </c:pt>
                <c:pt idx="362">
                  <c:v>42.5</c:v>
                </c:pt>
                <c:pt idx="363">
                  <c:v>50.5</c:v>
                </c:pt>
                <c:pt idx="364">
                  <c:v>65.099999999999994</c:v>
                </c:pt>
                <c:pt idx="365">
                  <c:v>37.5</c:v>
                </c:pt>
                <c:pt idx="366">
                  <c:v>38.299999999999997</c:v>
                </c:pt>
                <c:pt idx="367">
                  <c:v>42.2</c:v>
                </c:pt>
                <c:pt idx="368">
                  <c:v>45.8</c:v>
                </c:pt>
                <c:pt idx="369">
                  <c:v>52.3</c:v>
                </c:pt>
                <c:pt idx="370">
                  <c:v>54.5</c:v>
                </c:pt>
                <c:pt idx="371">
                  <c:v>59.2</c:v>
                </c:pt>
                <c:pt idx="372">
                  <c:v>35.200000000000003</c:v>
                </c:pt>
                <c:pt idx="373">
                  <c:v>37.799999999999997</c:v>
                </c:pt>
                <c:pt idx="374">
                  <c:v>20</c:v>
                </c:pt>
                <c:pt idx="375">
                  <c:v>25.2</c:v>
                </c:pt>
                <c:pt idx="376">
                  <c:v>25.4</c:v>
                </c:pt>
                <c:pt idx="377">
                  <c:v>26.8</c:v>
                </c:pt>
                <c:pt idx="378">
                  <c:v>28.6</c:v>
                </c:pt>
                <c:pt idx="379">
                  <c:v>31.6</c:v>
                </c:pt>
                <c:pt idx="380">
                  <c:v>32.5</c:v>
                </c:pt>
                <c:pt idx="381">
                  <c:v>32.5</c:v>
                </c:pt>
                <c:pt idx="382">
                  <c:v>34.700000000000003</c:v>
                </c:pt>
                <c:pt idx="383">
                  <c:v>34.9</c:v>
                </c:pt>
                <c:pt idx="384">
                  <c:v>37.799999999999997</c:v>
                </c:pt>
                <c:pt idx="385">
                  <c:v>37.799999999999997</c:v>
                </c:pt>
                <c:pt idx="386">
                  <c:v>39</c:v>
                </c:pt>
                <c:pt idx="387">
                  <c:v>41.3</c:v>
                </c:pt>
                <c:pt idx="388">
                  <c:v>43.5</c:v>
                </c:pt>
                <c:pt idx="389">
                  <c:v>39.6</c:v>
                </c:pt>
                <c:pt idx="390">
                  <c:v>38</c:v>
                </c:pt>
                <c:pt idx="391">
                  <c:v>30.5</c:v>
                </c:pt>
                <c:pt idx="392">
                  <c:v>35.4</c:v>
                </c:pt>
                <c:pt idx="393">
                  <c:v>36</c:v>
                </c:pt>
                <c:pt idx="394">
                  <c:v>53.6</c:v>
                </c:pt>
                <c:pt idx="395">
                  <c:v>27.3</c:v>
                </c:pt>
                <c:pt idx="396">
                  <c:v>37.1</c:v>
                </c:pt>
                <c:pt idx="397">
                  <c:v>24</c:v>
                </c:pt>
                <c:pt idx="398">
                  <c:v>38.9</c:v>
                </c:pt>
                <c:pt idx="399">
                  <c:v>30.1</c:v>
                </c:pt>
                <c:pt idx="400">
                  <c:v>30.5</c:v>
                </c:pt>
                <c:pt idx="401">
                  <c:v>40.6</c:v>
                </c:pt>
                <c:pt idx="402">
                  <c:v>39.5</c:v>
                </c:pt>
                <c:pt idx="403">
                  <c:v>39.5</c:v>
                </c:pt>
                <c:pt idx="404">
                  <c:v>24.3</c:v>
                </c:pt>
                <c:pt idx="405">
                  <c:v>36</c:v>
                </c:pt>
                <c:pt idx="406">
                  <c:v>45.3</c:v>
                </c:pt>
                <c:pt idx="407">
                  <c:v>50.3</c:v>
                </c:pt>
                <c:pt idx="408">
                  <c:v>28.5</c:v>
                </c:pt>
                <c:pt idx="409">
                  <c:v>32</c:v>
                </c:pt>
                <c:pt idx="410">
                  <c:v>34.200000000000003</c:v>
                </c:pt>
                <c:pt idx="411">
                  <c:v>36.4</c:v>
                </c:pt>
                <c:pt idx="412">
                  <c:v>41.3</c:v>
                </c:pt>
                <c:pt idx="413">
                  <c:v>47.5</c:v>
                </c:pt>
                <c:pt idx="414">
                  <c:v>55.5</c:v>
                </c:pt>
                <c:pt idx="415">
                  <c:v>38.5</c:v>
                </c:pt>
                <c:pt idx="416">
                  <c:v>38.5</c:v>
                </c:pt>
                <c:pt idx="417">
                  <c:v>33.4</c:v>
                </c:pt>
                <c:pt idx="418">
                  <c:v>36.4</c:v>
                </c:pt>
                <c:pt idx="419">
                  <c:v>38.1</c:v>
                </c:pt>
                <c:pt idx="420">
                  <c:v>39.200000000000003</c:v>
                </c:pt>
                <c:pt idx="421">
                  <c:v>43.7</c:v>
                </c:pt>
                <c:pt idx="422">
                  <c:v>45.3</c:v>
                </c:pt>
                <c:pt idx="423">
                  <c:v>21</c:v>
                </c:pt>
                <c:pt idx="424">
                  <c:v>26.5</c:v>
                </c:pt>
                <c:pt idx="425">
                  <c:v>35.799999999999997</c:v>
                </c:pt>
                <c:pt idx="426">
                  <c:v>46.4</c:v>
                </c:pt>
                <c:pt idx="427">
                  <c:v>53.2</c:v>
                </c:pt>
                <c:pt idx="428">
                  <c:v>25.4</c:v>
                </c:pt>
                <c:pt idx="429">
                  <c:v>34.4</c:v>
                </c:pt>
                <c:pt idx="430">
                  <c:v>37.200000000000003</c:v>
                </c:pt>
                <c:pt idx="431">
                  <c:v>24</c:v>
                </c:pt>
                <c:pt idx="432">
                  <c:v>36.700000000000003</c:v>
                </c:pt>
                <c:pt idx="433">
                  <c:v>40.700000000000003</c:v>
                </c:pt>
                <c:pt idx="434">
                  <c:v>79.400000000000006</c:v>
                </c:pt>
                <c:pt idx="435">
                  <c:v>50</c:v>
                </c:pt>
                <c:pt idx="436">
                  <c:v>56</c:v>
                </c:pt>
                <c:pt idx="437">
                  <c:v>32</c:v>
                </c:pt>
                <c:pt idx="438">
                  <c:v>35.299999999999997</c:v>
                </c:pt>
                <c:pt idx="439">
                  <c:v>36.4</c:v>
                </c:pt>
                <c:pt idx="440">
                  <c:v>40.4</c:v>
                </c:pt>
                <c:pt idx="441">
                  <c:v>44.5</c:v>
                </c:pt>
                <c:pt idx="442">
                  <c:v>44.4</c:v>
                </c:pt>
                <c:pt idx="443">
                  <c:v>38.5</c:v>
                </c:pt>
                <c:pt idx="444">
                  <c:v>45</c:v>
                </c:pt>
                <c:pt idx="445">
                  <c:v>39.299999999999997</c:v>
                </c:pt>
                <c:pt idx="446">
                  <c:v>47</c:v>
                </c:pt>
                <c:pt idx="447">
                  <c:v>42.9</c:v>
                </c:pt>
                <c:pt idx="448">
                  <c:v>131.25</c:v>
                </c:pt>
                <c:pt idx="449">
                  <c:v>159</c:v>
                </c:pt>
                <c:pt idx="450">
                  <c:v>35.799999999999997</c:v>
                </c:pt>
                <c:pt idx="451">
                  <c:v>39</c:v>
                </c:pt>
                <c:pt idx="452">
                  <c:v>46.6</c:v>
                </c:pt>
                <c:pt idx="453">
                  <c:v>48.8</c:v>
                </c:pt>
                <c:pt idx="454">
                  <c:v>36</c:v>
                </c:pt>
                <c:pt idx="455">
                  <c:v>37</c:v>
                </c:pt>
                <c:pt idx="456">
                  <c:v>26</c:v>
                </c:pt>
                <c:pt idx="457">
                  <c:v>36.1</c:v>
                </c:pt>
                <c:pt idx="458">
                  <c:v>42</c:v>
                </c:pt>
                <c:pt idx="459">
                  <c:v>44</c:v>
                </c:pt>
                <c:pt idx="460">
                  <c:v>44</c:v>
                </c:pt>
                <c:pt idx="461">
                  <c:v>38.1</c:v>
                </c:pt>
                <c:pt idx="462">
                  <c:v>50.1</c:v>
                </c:pt>
                <c:pt idx="463">
                  <c:v>40</c:v>
                </c:pt>
                <c:pt idx="464">
                  <c:v>26</c:v>
                </c:pt>
                <c:pt idx="465">
                  <c:v>24.3</c:v>
                </c:pt>
                <c:pt idx="466">
                  <c:v>32</c:v>
                </c:pt>
                <c:pt idx="467">
                  <c:v>44</c:v>
                </c:pt>
                <c:pt idx="468">
                  <c:v>52.5</c:v>
                </c:pt>
                <c:pt idx="469">
                  <c:v>38.9</c:v>
                </c:pt>
                <c:pt idx="470">
                  <c:v>32</c:v>
                </c:pt>
                <c:pt idx="471">
                  <c:v>50</c:v>
                </c:pt>
                <c:pt idx="472">
                  <c:v>37</c:v>
                </c:pt>
                <c:pt idx="473">
                  <c:v>44</c:v>
                </c:pt>
                <c:pt idx="474">
                  <c:v>42.6</c:v>
                </c:pt>
                <c:pt idx="475">
                  <c:v>15.8</c:v>
                </c:pt>
                <c:pt idx="476">
                  <c:v>26.3</c:v>
                </c:pt>
                <c:pt idx="477">
                  <c:v>31.3</c:v>
                </c:pt>
                <c:pt idx="478">
                  <c:v>33.799999999999997</c:v>
                </c:pt>
                <c:pt idx="479">
                  <c:v>34.5</c:v>
                </c:pt>
                <c:pt idx="480">
                  <c:v>35.799999999999997</c:v>
                </c:pt>
                <c:pt idx="481">
                  <c:v>38.9</c:v>
                </c:pt>
                <c:pt idx="482">
                  <c:v>43.4</c:v>
                </c:pt>
                <c:pt idx="483">
                  <c:v>48.5</c:v>
                </c:pt>
                <c:pt idx="484">
                  <c:v>49</c:v>
                </c:pt>
                <c:pt idx="485">
                  <c:v>54</c:v>
                </c:pt>
                <c:pt idx="486">
                  <c:v>61.9</c:v>
                </c:pt>
                <c:pt idx="487">
                  <c:v>42.5</c:v>
                </c:pt>
                <c:pt idx="488">
                  <c:v>52.5</c:v>
                </c:pt>
                <c:pt idx="489">
                  <c:v>55.5</c:v>
                </c:pt>
                <c:pt idx="490">
                  <c:v>68</c:v>
                </c:pt>
                <c:pt idx="491">
                  <c:v>42.5</c:v>
                </c:pt>
                <c:pt idx="492">
                  <c:v>44</c:v>
                </c:pt>
                <c:pt idx="493">
                  <c:v>44</c:v>
                </c:pt>
                <c:pt idx="494">
                  <c:v>48</c:v>
                </c:pt>
                <c:pt idx="495">
                  <c:v>20</c:v>
                </c:pt>
                <c:pt idx="496">
                  <c:v>160</c:v>
                </c:pt>
                <c:pt idx="497">
                  <c:v>32.799999999999997</c:v>
                </c:pt>
                <c:pt idx="498">
                  <c:v>45.6</c:v>
                </c:pt>
                <c:pt idx="499">
                  <c:v>41.9</c:v>
                </c:pt>
                <c:pt idx="500">
                  <c:v>43.5</c:v>
                </c:pt>
                <c:pt idx="501">
                  <c:v>37</c:v>
                </c:pt>
                <c:pt idx="502">
                  <c:v>30.9</c:v>
                </c:pt>
                <c:pt idx="503">
                  <c:v>18.2</c:v>
                </c:pt>
                <c:pt idx="504">
                  <c:v>44.2</c:v>
                </c:pt>
                <c:pt idx="505">
                  <c:v>44</c:v>
                </c:pt>
                <c:pt idx="506">
                  <c:v>42.8</c:v>
                </c:pt>
                <c:pt idx="507">
                  <c:v>70.2</c:v>
                </c:pt>
                <c:pt idx="508">
                  <c:v>40.9</c:v>
                </c:pt>
                <c:pt idx="509">
                  <c:v>51.2</c:v>
                </c:pt>
                <c:pt idx="510">
                  <c:v>59.2</c:v>
                </c:pt>
                <c:pt idx="511">
                  <c:v>42.8</c:v>
                </c:pt>
                <c:pt idx="512">
                  <c:v>36.299999999999997</c:v>
                </c:pt>
                <c:pt idx="513">
                  <c:v>37.9</c:v>
                </c:pt>
                <c:pt idx="514">
                  <c:v>41</c:v>
                </c:pt>
                <c:pt idx="515">
                  <c:v>33</c:v>
                </c:pt>
                <c:pt idx="516">
                  <c:v>42.7</c:v>
                </c:pt>
                <c:pt idx="517">
                  <c:v>25.9</c:v>
                </c:pt>
                <c:pt idx="518">
                  <c:v>39</c:v>
                </c:pt>
                <c:pt idx="519">
                  <c:v>39</c:v>
                </c:pt>
                <c:pt idx="520">
                  <c:v>30.9</c:v>
                </c:pt>
                <c:pt idx="521">
                  <c:v>38.700000000000003</c:v>
                </c:pt>
                <c:pt idx="522">
                  <c:v>37.9</c:v>
                </c:pt>
                <c:pt idx="523">
                  <c:v>40</c:v>
                </c:pt>
                <c:pt idx="524">
                  <c:v>19</c:v>
                </c:pt>
                <c:pt idx="525">
                  <c:v>32.299999999999997</c:v>
                </c:pt>
                <c:pt idx="526">
                  <c:v>23.7</c:v>
                </c:pt>
                <c:pt idx="527">
                  <c:v>24.1</c:v>
                </c:pt>
                <c:pt idx="528">
                  <c:v>25.8</c:v>
                </c:pt>
                <c:pt idx="529">
                  <c:v>25.8</c:v>
                </c:pt>
                <c:pt idx="530">
                  <c:v>27.3</c:v>
                </c:pt>
                <c:pt idx="531">
                  <c:v>27.8</c:v>
                </c:pt>
                <c:pt idx="532">
                  <c:v>29.5</c:v>
                </c:pt>
                <c:pt idx="533">
                  <c:v>28.6</c:v>
                </c:pt>
                <c:pt idx="534">
                  <c:v>30.1</c:v>
                </c:pt>
                <c:pt idx="535">
                  <c:v>30.2</c:v>
                </c:pt>
                <c:pt idx="536">
                  <c:v>32.299999999999997</c:v>
                </c:pt>
                <c:pt idx="537">
                  <c:v>33.5</c:v>
                </c:pt>
                <c:pt idx="538">
                  <c:v>33.799999999999997</c:v>
                </c:pt>
                <c:pt idx="539">
                  <c:v>35.6</c:v>
                </c:pt>
                <c:pt idx="540">
                  <c:v>35.5</c:v>
                </c:pt>
                <c:pt idx="541">
                  <c:v>37</c:v>
                </c:pt>
                <c:pt idx="542">
                  <c:v>37.5</c:v>
                </c:pt>
                <c:pt idx="543">
                  <c:v>37.299999999999997</c:v>
                </c:pt>
                <c:pt idx="544">
                  <c:v>40.1</c:v>
                </c:pt>
                <c:pt idx="545">
                  <c:v>40.5</c:v>
                </c:pt>
                <c:pt idx="546">
                  <c:v>42.5</c:v>
                </c:pt>
                <c:pt idx="547">
                  <c:v>42.5</c:v>
                </c:pt>
                <c:pt idx="548">
                  <c:v>45</c:v>
                </c:pt>
                <c:pt idx="549">
                  <c:v>44.3</c:v>
                </c:pt>
                <c:pt idx="550">
                  <c:v>44.3</c:v>
                </c:pt>
                <c:pt idx="551">
                  <c:v>43.4</c:v>
                </c:pt>
                <c:pt idx="552">
                  <c:v>44.2</c:v>
                </c:pt>
                <c:pt idx="553">
                  <c:v>45</c:v>
                </c:pt>
                <c:pt idx="554">
                  <c:v>42.1</c:v>
                </c:pt>
                <c:pt idx="555">
                  <c:v>44.1</c:v>
                </c:pt>
                <c:pt idx="556">
                  <c:v>46.2</c:v>
                </c:pt>
                <c:pt idx="557">
                  <c:v>48.9</c:v>
                </c:pt>
                <c:pt idx="558">
                  <c:v>54.1</c:v>
                </c:pt>
                <c:pt idx="559">
                  <c:v>40</c:v>
                </c:pt>
                <c:pt idx="560">
                  <c:v>60</c:v>
                </c:pt>
                <c:pt idx="561">
                  <c:v>45.2</c:v>
                </c:pt>
                <c:pt idx="562">
                  <c:v>37.4</c:v>
                </c:pt>
                <c:pt idx="563">
                  <c:v>38</c:v>
                </c:pt>
                <c:pt idx="564">
                  <c:v>49.8</c:v>
                </c:pt>
                <c:pt idx="565">
                  <c:v>29.3</c:v>
                </c:pt>
                <c:pt idx="566">
                  <c:v>30.5</c:v>
                </c:pt>
                <c:pt idx="567">
                  <c:v>25.7</c:v>
                </c:pt>
                <c:pt idx="568">
                  <c:v>33.4</c:v>
                </c:pt>
                <c:pt idx="569">
                  <c:v>35</c:v>
                </c:pt>
                <c:pt idx="570">
                  <c:v>28.4</c:v>
                </c:pt>
                <c:pt idx="571">
                  <c:v>37.799999999999997</c:v>
                </c:pt>
                <c:pt idx="572">
                  <c:v>42.5</c:v>
                </c:pt>
                <c:pt idx="573">
                  <c:v>52</c:v>
                </c:pt>
                <c:pt idx="574">
                  <c:v>32</c:v>
                </c:pt>
                <c:pt idx="575">
                  <c:v>30.6</c:v>
                </c:pt>
                <c:pt idx="576">
                  <c:v>35</c:v>
                </c:pt>
                <c:pt idx="577">
                  <c:v>32.200000000000003</c:v>
                </c:pt>
                <c:pt idx="578">
                  <c:v>35.4</c:v>
                </c:pt>
                <c:pt idx="579">
                  <c:v>36.9</c:v>
                </c:pt>
                <c:pt idx="580">
                  <c:v>38.4</c:v>
                </c:pt>
                <c:pt idx="581">
                  <c:v>39.6</c:v>
                </c:pt>
                <c:pt idx="582">
                  <c:v>41.5</c:v>
                </c:pt>
                <c:pt idx="583">
                  <c:v>44.6</c:v>
                </c:pt>
                <c:pt idx="584">
                  <c:v>44.6</c:v>
                </c:pt>
                <c:pt idx="585">
                  <c:v>44.5</c:v>
                </c:pt>
                <c:pt idx="586">
                  <c:v>45.2</c:v>
                </c:pt>
                <c:pt idx="587">
                  <c:v>27.9</c:v>
                </c:pt>
                <c:pt idx="588">
                  <c:v>36.1</c:v>
                </c:pt>
                <c:pt idx="589">
                  <c:v>35.799999999999997</c:v>
                </c:pt>
                <c:pt idx="590">
                  <c:v>41</c:v>
                </c:pt>
                <c:pt idx="591">
                  <c:v>49.8</c:v>
                </c:pt>
                <c:pt idx="592">
                  <c:v>35.299999999999997</c:v>
                </c:pt>
                <c:pt idx="593">
                  <c:v>46</c:v>
                </c:pt>
                <c:pt idx="594">
                  <c:v>46.3</c:v>
                </c:pt>
                <c:pt idx="595">
                  <c:v>34.5</c:v>
                </c:pt>
                <c:pt idx="596">
                  <c:v>36</c:v>
                </c:pt>
                <c:pt idx="597">
                  <c:v>40</c:v>
                </c:pt>
                <c:pt idx="598">
                  <c:v>41</c:v>
                </c:pt>
                <c:pt idx="599">
                  <c:v>42.9</c:v>
                </c:pt>
                <c:pt idx="600">
                  <c:v>52.7</c:v>
                </c:pt>
                <c:pt idx="601">
                  <c:v>24</c:v>
                </c:pt>
                <c:pt idx="602">
                  <c:v>29.8</c:v>
                </c:pt>
                <c:pt idx="603">
                  <c:v>32.4</c:v>
                </c:pt>
                <c:pt idx="604">
                  <c:v>35.4</c:v>
                </c:pt>
                <c:pt idx="605">
                  <c:v>40.299999999999997</c:v>
                </c:pt>
                <c:pt idx="606">
                  <c:v>42</c:v>
                </c:pt>
                <c:pt idx="607">
                  <c:v>42</c:v>
                </c:pt>
                <c:pt idx="608">
                  <c:v>44.4</c:v>
                </c:pt>
                <c:pt idx="609">
                  <c:v>60</c:v>
                </c:pt>
                <c:pt idx="610">
                  <c:v>26.2</c:v>
                </c:pt>
                <c:pt idx="611">
                  <c:v>30</c:v>
                </c:pt>
                <c:pt idx="612">
                  <c:v>30</c:v>
                </c:pt>
                <c:pt idx="613">
                  <c:v>34.5</c:v>
                </c:pt>
                <c:pt idx="614">
                  <c:v>37.1</c:v>
                </c:pt>
                <c:pt idx="615">
                  <c:v>33.700000000000003</c:v>
                </c:pt>
                <c:pt idx="616">
                  <c:v>34.1</c:v>
                </c:pt>
                <c:pt idx="617">
                  <c:v>35.9</c:v>
                </c:pt>
                <c:pt idx="618">
                  <c:v>42.1</c:v>
                </c:pt>
                <c:pt idx="619">
                  <c:v>43.8</c:v>
                </c:pt>
                <c:pt idx="620">
                  <c:v>45.2</c:v>
                </c:pt>
                <c:pt idx="621">
                  <c:v>47.2</c:v>
                </c:pt>
                <c:pt idx="622">
                  <c:v>50.5</c:v>
                </c:pt>
                <c:pt idx="623">
                  <c:v>50.5</c:v>
                </c:pt>
                <c:pt idx="624">
                  <c:v>31.9</c:v>
                </c:pt>
                <c:pt idx="625">
                  <c:v>47.2</c:v>
                </c:pt>
                <c:pt idx="626">
                  <c:v>37.4</c:v>
                </c:pt>
                <c:pt idx="627">
                  <c:v>43.5</c:v>
                </c:pt>
                <c:pt idx="628">
                  <c:v>45.8</c:v>
                </c:pt>
                <c:pt idx="629">
                  <c:v>42</c:v>
                </c:pt>
                <c:pt idx="630">
                  <c:v>37.299999999999997</c:v>
                </c:pt>
                <c:pt idx="631">
                  <c:v>43.3</c:v>
                </c:pt>
                <c:pt idx="632">
                  <c:v>46.4</c:v>
                </c:pt>
                <c:pt idx="633">
                  <c:v>50.5</c:v>
                </c:pt>
                <c:pt idx="634">
                  <c:v>40</c:v>
                </c:pt>
                <c:pt idx="635">
                  <c:v>33</c:v>
                </c:pt>
                <c:pt idx="636">
                  <c:v>39.700000000000003</c:v>
                </c:pt>
                <c:pt idx="637">
                  <c:v>47.8</c:v>
                </c:pt>
                <c:pt idx="638">
                  <c:v>34.700000000000003</c:v>
                </c:pt>
                <c:pt idx="639">
                  <c:v>39.200000000000003</c:v>
                </c:pt>
                <c:pt idx="640">
                  <c:v>40</c:v>
                </c:pt>
                <c:pt idx="641">
                  <c:v>43</c:v>
                </c:pt>
                <c:pt idx="642">
                  <c:v>50.8</c:v>
                </c:pt>
                <c:pt idx="643">
                  <c:v>47.2</c:v>
                </c:pt>
                <c:pt idx="644">
                  <c:v>51.3</c:v>
                </c:pt>
                <c:pt idx="645">
                  <c:v>65.2</c:v>
                </c:pt>
                <c:pt idx="646">
                  <c:v>38.5</c:v>
                </c:pt>
                <c:pt idx="647">
                  <c:v>38.5</c:v>
                </c:pt>
                <c:pt idx="648">
                  <c:v>26.3</c:v>
                </c:pt>
                <c:pt idx="649">
                  <c:v>39.5</c:v>
                </c:pt>
                <c:pt idx="650">
                  <c:v>51.3</c:v>
                </c:pt>
                <c:pt idx="651">
                  <c:v>55.8</c:v>
                </c:pt>
                <c:pt idx="652">
                  <c:v>44.3</c:v>
                </c:pt>
                <c:pt idx="653">
                  <c:v>45.3</c:v>
                </c:pt>
                <c:pt idx="654">
                  <c:v>60.8</c:v>
                </c:pt>
                <c:pt idx="655">
                  <c:v>65.8</c:v>
                </c:pt>
                <c:pt idx="656">
                  <c:v>76</c:v>
                </c:pt>
                <c:pt idx="657">
                  <c:v>26</c:v>
                </c:pt>
                <c:pt idx="658">
                  <c:v>30.8</c:v>
                </c:pt>
                <c:pt idx="659">
                  <c:v>40.200000000000003</c:v>
                </c:pt>
                <c:pt idx="660">
                  <c:v>42.5</c:v>
                </c:pt>
                <c:pt idx="661">
                  <c:v>42.5</c:v>
                </c:pt>
                <c:pt idx="662">
                  <c:v>72</c:v>
                </c:pt>
                <c:pt idx="663">
                  <c:v>38</c:v>
                </c:pt>
                <c:pt idx="664">
                  <c:v>42.8</c:v>
                </c:pt>
                <c:pt idx="665">
                  <c:v>50.6</c:v>
                </c:pt>
                <c:pt idx="666">
                  <c:v>53.7</c:v>
                </c:pt>
                <c:pt idx="667">
                  <c:v>60.4</c:v>
                </c:pt>
                <c:pt idx="668">
                  <c:v>67.5</c:v>
                </c:pt>
                <c:pt idx="669">
                  <c:v>56</c:v>
                </c:pt>
                <c:pt idx="670">
                  <c:v>35</c:v>
                </c:pt>
                <c:pt idx="671">
                  <c:v>49.9</c:v>
                </c:pt>
                <c:pt idx="672">
                  <c:v>25</c:v>
                </c:pt>
                <c:pt idx="673">
                  <c:v>25.9</c:v>
                </c:pt>
                <c:pt idx="674">
                  <c:v>65</c:v>
                </c:pt>
                <c:pt idx="675">
                  <c:v>39.5</c:v>
                </c:pt>
                <c:pt idx="676">
                  <c:v>53.25</c:v>
                </c:pt>
                <c:pt idx="677">
                  <c:v>34.799999999999997</c:v>
                </c:pt>
                <c:pt idx="678">
                  <c:v>36.9</c:v>
                </c:pt>
                <c:pt idx="679">
                  <c:v>38.200000000000003</c:v>
                </c:pt>
                <c:pt idx="680">
                  <c:v>38.299999999999997</c:v>
                </c:pt>
                <c:pt idx="681">
                  <c:v>43.1</c:v>
                </c:pt>
                <c:pt idx="682">
                  <c:v>51.8</c:v>
                </c:pt>
                <c:pt idx="683">
                  <c:v>54.5</c:v>
                </c:pt>
                <c:pt idx="684">
                  <c:v>36</c:v>
                </c:pt>
                <c:pt idx="685">
                  <c:v>36</c:v>
                </c:pt>
                <c:pt idx="686">
                  <c:v>22.1</c:v>
                </c:pt>
                <c:pt idx="687">
                  <c:v>49.5</c:v>
                </c:pt>
                <c:pt idx="688">
                  <c:v>33.799999999999997</c:v>
                </c:pt>
                <c:pt idx="689">
                  <c:v>43.9</c:v>
                </c:pt>
                <c:pt idx="690">
                  <c:v>43.9</c:v>
                </c:pt>
                <c:pt idx="691">
                  <c:v>53.5</c:v>
                </c:pt>
                <c:pt idx="692">
                  <c:v>53.5</c:v>
                </c:pt>
                <c:pt idx="693">
                  <c:v>63.6</c:v>
                </c:pt>
                <c:pt idx="694">
                  <c:v>27</c:v>
                </c:pt>
                <c:pt idx="695">
                  <c:v>24</c:v>
                </c:pt>
                <c:pt idx="696">
                  <c:v>30</c:v>
                </c:pt>
                <c:pt idx="697">
                  <c:v>17</c:v>
                </c:pt>
                <c:pt idx="698">
                  <c:v>22.5</c:v>
                </c:pt>
                <c:pt idx="699">
                  <c:v>19</c:v>
                </c:pt>
                <c:pt idx="700">
                  <c:v>44</c:v>
                </c:pt>
                <c:pt idx="701">
                  <c:v>25</c:v>
                </c:pt>
                <c:pt idx="702">
                  <c:v>85</c:v>
                </c:pt>
                <c:pt idx="703">
                  <c:v>43.3</c:v>
                </c:pt>
                <c:pt idx="704">
                  <c:v>36.1</c:v>
                </c:pt>
                <c:pt idx="705">
                  <c:v>34.9</c:v>
                </c:pt>
                <c:pt idx="706">
                  <c:v>58.1</c:v>
                </c:pt>
                <c:pt idx="707">
                  <c:v>25.1</c:v>
                </c:pt>
                <c:pt idx="708">
                  <c:v>33.5</c:v>
                </c:pt>
                <c:pt idx="709">
                  <c:v>41</c:v>
                </c:pt>
                <c:pt idx="710">
                  <c:v>75</c:v>
                </c:pt>
                <c:pt idx="711">
                  <c:v>58</c:v>
                </c:pt>
                <c:pt idx="712">
                  <c:v>17</c:v>
                </c:pt>
                <c:pt idx="713">
                  <c:v>33.5</c:v>
                </c:pt>
                <c:pt idx="714">
                  <c:v>34.5</c:v>
                </c:pt>
                <c:pt idx="715">
                  <c:v>37.799999999999997</c:v>
                </c:pt>
                <c:pt idx="716">
                  <c:v>37.5</c:v>
                </c:pt>
                <c:pt idx="717">
                  <c:v>39.1</c:v>
                </c:pt>
                <c:pt idx="718">
                  <c:v>41.7</c:v>
                </c:pt>
                <c:pt idx="719">
                  <c:v>43</c:v>
                </c:pt>
                <c:pt idx="720">
                  <c:v>46.2</c:v>
                </c:pt>
                <c:pt idx="721">
                  <c:v>46.5</c:v>
                </c:pt>
                <c:pt idx="722">
                  <c:v>36</c:v>
                </c:pt>
                <c:pt idx="723">
                  <c:v>23.8</c:v>
                </c:pt>
                <c:pt idx="724">
                  <c:v>30</c:v>
                </c:pt>
                <c:pt idx="725">
                  <c:v>38.4</c:v>
                </c:pt>
                <c:pt idx="726">
                  <c:v>41</c:v>
                </c:pt>
                <c:pt idx="727">
                  <c:v>45.1</c:v>
                </c:pt>
                <c:pt idx="728">
                  <c:v>50.5</c:v>
                </c:pt>
                <c:pt idx="729">
                  <c:v>49</c:v>
                </c:pt>
                <c:pt idx="730">
                  <c:v>27.6</c:v>
                </c:pt>
                <c:pt idx="731">
                  <c:v>27.3</c:v>
                </c:pt>
                <c:pt idx="732">
                  <c:v>29.9</c:v>
                </c:pt>
                <c:pt idx="733">
                  <c:v>29.9</c:v>
                </c:pt>
                <c:pt idx="734">
                  <c:v>29.9</c:v>
                </c:pt>
                <c:pt idx="735">
                  <c:v>31.8</c:v>
                </c:pt>
                <c:pt idx="736">
                  <c:v>35</c:v>
                </c:pt>
                <c:pt idx="737">
                  <c:v>36</c:v>
                </c:pt>
                <c:pt idx="738">
                  <c:v>35.799999999999997</c:v>
                </c:pt>
                <c:pt idx="739">
                  <c:v>36.1</c:v>
                </c:pt>
                <c:pt idx="740">
                  <c:v>35.799999999999997</c:v>
                </c:pt>
                <c:pt idx="741">
                  <c:v>38.4</c:v>
                </c:pt>
                <c:pt idx="742">
                  <c:v>38.299999999999997</c:v>
                </c:pt>
                <c:pt idx="743">
                  <c:v>41.2</c:v>
                </c:pt>
                <c:pt idx="744">
                  <c:v>44</c:v>
                </c:pt>
                <c:pt idx="745">
                  <c:v>45</c:v>
                </c:pt>
                <c:pt idx="746">
                  <c:v>45.1</c:v>
                </c:pt>
                <c:pt idx="747">
                  <c:v>44.4</c:v>
                </c:pt>
                <c:pt idx="748">
                  <c:v>45</c:v>
                </c:pt>
                <c:pt idx="749">
                  <c:v>46.5</c:v>
                </c:pt>
                <c:pt idx="750">
                  <c:v>51.5</c:v>
                </c:pt>
                <c:pt idx="751">
                  <c:v>29.9</c:v>
                </c:pt>
                <c:pt idx="752">
                  <c:v>41.3</c:v>
                </c:pt>
                <c:pt idx="753">
                  <c:v>33.799999999999997</c:v>
                </c:pt>
                <c:pt idx="754">
                  <c:v>28.1</c:v>
                </c:pt>
                <c:pt idx="755">
                  <c:v>32.4</c:v>
                </c:pt>
                <c:pt idx="756">
                  <c:v>33.799999999999997</c:v>
                </c:pt>
                <c:pt idx="757">
                  <c:v>36.200000000000003</c:v>
                </c:pt>
                <c:pt idx="758">
                  <c:v>37.6</c:v>
                </c:pt>
                <c:pt idx="759">
                  <c:v>40.9</c:v>
                </c:pt>
                <c:pt idx="760">
                  <c:v>44.5</c:v>
                </c:pt>
                <c:pt idx="761">
                  <c:v>45.9</c:v>
                </c:pt>
                <c:pt idx="762">
                  <c:v>36.4</c:v>
                </c:pt>
                <c:pt idx="763">
                  <c:v>31.4</c:v>
                </c:pt>
                <c:pt idx="764">
                  <c:v>30.8</c:v>
                </c:pt>
                <c:pt idx="765">
                  <c:v>35.700000000000003</c:v>
                </c:pt>
                <c:pt idx="766">
                  <c:v>25</c:v>
                </c:pt>
                <c:pt idx="767">
                  <c:v>20</c:v>
                </c:pt>
                <c:pt idx="768">
                  <c:v>46.5</c:v>
                </c:pt>
                <c:pt idx="769">
                  <c:v>31.8</c:v>
                </c:pt>
                <c:pt idx="770">
                  <c:v>32.700000000000003</c:v>
                </c:pt>
                <c:pt idx="771">
                  <c:v>33.5</c:v>
                </c:pt>
                <c:pt idx="772">
                  <c:v>35.299999999999997</c:v>
                </c:pt>
                <c:pt idx="773">
                  <c:v>36.799999999999997</c:v>
                </c:pt>
                <c:pt idx="774">
                  <c:v>38.4</c:v>
                </c:pt>
                <c:pt idx="775">
                  <c:v>42.5</c:v>
                </c:pt>
                <c:pt idx="776">
                  <c:v>32.1</c:v>
                </c:pt>
                <c:pt idx="777">
                  <c:v>33.200000000000003</c:v>
                </c:pt>
                <c:pt idx="778">
                  <c:v>34.1</c:v>
                </c:pt>
                <c:pt idx="779">
                  <c:v>37.5</c:v>
                </c:pt>
                <c:pt idx="780">
                  <c:v>38.1</c:v>
                </c:pt>
                <c:pt idx="781">
                  <c:v>41.8</c:v>
                </c:pt>
                <c:pt idx="782">
                  <c:v>42.7</c:v>
                </c:pt>
                <c:pt idx="783">
                  <c:v>43.7</c:v>
                </c:pt>
                <c:pt idx="784">
                  <c:v>50.6</c:v>
                </c:pt>
                <c:pt idx="785">
                  <c:v>51.2</c:v>
                </c:pt>
                <c:pt idx="786">
                  <c:v>42.1</c:v>
                </c:pt>
                <c:pt idx="787">
                  <c:v>42.1</c:v>
                </c:pt>
                <c:pt idx="788">
                  <c:v>46.6</c:v>
                </c:pt>
                <c:pt idx="789">
                  <c:v>35.700000000000003</c:v>
                </c:pt>
                <c:pt idx="790">
                  <c:v>27</c:v>
                </c:pt>
                <c:pt idx="791">
                  <c:v>28</c:v>
                </c:pt>
                <c:pt idx="792">
                  <c:v>30</c:v>
                </c:pt>
                <c:pt idx="793">
                  <c:v>41</c:v>
                </c:pt>
                <c:pt idx="794">
                  <c:v>40</c:v>
                </c:pt>
                <c:pt idx="795">
                  <c:v>30.6</c:v>
                </c:pt>
                <c:pt idx="796">
                  <c:v>35.200000000000003</c:v>
                </c:pt>
                <c:pt idx="797">
                  <c:v>40</c:v>
                </c:pt>
                <c:pt idx="798">
                  <c:v>47.4</c:v>
                </c:pt>
                <c:pt idx="799">
                  <c:v>28.4</c:v>
                </c:pt>
                <c:pt idx="800">
                  <c:v>33.200000000000003</c:v>
                </c:pt>
                <c:pt idx="801">
                  <c:v>32.4</c:v>
                </c:pt>
                <c:pt idx="802">
                  <c:v>30.3</c:v>
                </c:pt>
                <c:pt idx="803">
                  <c:v>33.5</c:v>
                </c:pt>
                <c:pt idx="804">
                  <c:v>36</c:v>
                </c:pt>
                <c:pt idx="805">
                  <c:v>39</c:v>
                </c:pt>
                <c:pt idx="806">
                  <c:v>43</c:v>
                </c:pt>
                <c:pt idx="807">
                  <c:v>39.700000000000003</c:v>
                </c:pt>
                <c:pt idx="808">
                  <c:v>43.9</c:v>
                </c:pt>
                <c:pt idx="809">
                  <c:v>45.9</c:v>
                </c:pt>
                <c:pt idx="810">
                  <c:v>27</c:v>
                </c:pt>
                <c:pt idx="811">
                  <c:v>35.9</c:v>
                </c:pt>
                <c:pt idx="812">
                  <c:v>37.5</c:v>
                </c:pt>
                <c:pt idx="813">
                  <c:v>43</c:v>
                </c:pt>
                <c:pt idx="814">
                  <c:v>41</c:v>
                </c:pt>
                <c:pt idx="815">
                  <c:v>49.5</c:v>
                </c:pt>
                <c:pt idx="816">
                  <c:v>54.1</c:v>
                </c:pt>
                <c:pt idx="817">
                  <c:v>61</c:v>
                </c:pt>
                <c:pt idx="818">
                  <c:v>43</c:v>
                </c:pt>
                <c:pt idx="819">
                  <c:v>50.8</c:v>
                </c:pt>
                <c:pt idx="820">
                  <c:v>28.5</c:v>
                </c:pt>
                <c:pt idx="821">
                  <c:v>32.299999999999997</c:v>
                </c:pt>
                <c:pt idx="822">
                  <c:v>32.6</c:v>
                </c:pt>
                <c:pt idx="823">
                  <c:v>35</c:v>
                </c:pt>
                <c:pt idx="824">
                  <c:v>36.4</c:v>
                </c:pt>
                <c:pt idx="825">
                  <c:v>39.799999999999997</c:v>
                </c:pt>
                <c:pt idx="826">
                  <c:v>44.6</c:v>
                </c:pt>
                <c:pt idx="827">
                  <c:v>40.5</c:v>
                </c:pt>
                <c:pt idx="828">
                  <c:v>34.6</c:v>
                </c:pt>
                <c:pt idx="829">
                  <c:v>38.799999999999997</c:v>
                </c:pt>
                <c:pt idx="830">
                  <c:v>25</c:v>
                </c:pt>
                <c:pt idx="831">
                  <c:v>21.9</c:v>
                </c:pt>
                <c:pt idx="832">
                  <c:v>22.7</c:v>
                </c:pt>
                <c:pt idx="833">
                  <c:v>25</c:v>
                </c:pt>
                <c:pt idx="834">
                  <c:v>26</c:v>
                </c:pt>
                <c:pt idx="835">
                  <c:v>28.3</c:v>
                </c:pt>
                <c:pt idx="836">
                  <c:v>28.8</c:v>
                </c:pt>
                <c:pt idx="837">
                  <c:v>29.9</c:v>
                </c:pt>
                <c:pt idx="838">
                  <c:v>34</c:v>
                </c:pt>
                <c:pt idx="839">
                  <c:v>37</c:v>
                </c:pt>
                <c:pt idx="840">
                  <c:v>38.6</c:v>
                </c:pt>
                <c:pt idx="841">
                  <c:v>75</c:v>
                </c:pt>
                <c:pt idx="842">
                  <c:v>34</c:v>
                </c:pt>
                <c:pt idx="843">
                  <c:v>37.799999999999997</c:v>
                </c:pt>
                <c:pt idx="844">
                  <c:v>37.5</c:v>
                </c:pt>
                <c:pt idx="845">
                  <c:v>25</c:v>
                </c:pt>
                <c:pt idx="846">
                  <c:v>30</c:v>
                </c:pt>
                <c:pt idx="847">
                  <c:v>40.299999999999997</c:v>
                </c:pt>
                <c:pt idx="848">
                  <c:v>36.1</c:v>
                </c:pt>
                <c:pt idx="849">
                  <c:v>35</c:v>
                </c:pt>
                <c:pt idx="850">
                  <c:v>48.4</c:v>
                </c:pt>
                <c:pt idx="851">
                  <c:v>27.6</c:v>
                </c:pt>
                <c:pt idx="852">
                  <c:v>40.1</c:v>
                </c:pt>
                <c:pt idx="853">
                  <c:v>37.5</c:v>
                </c:pt>
                <c:pt idx="854">
                  <c:v>27.3</c:v>
                </c:pt>
                <c:pt idx="855">
                  <c:v>49.5</c:v>
                </c:pt>
                <c:pt idx="856">
                  <c:v>48.8</c:v>
                </c:pt>
                <c:pt idx="857">
                  <c:v>40</c:v>
                </c:pt>
                <c:pt idx="858">
                  <c:v>42.1</c:v>
                </c:pt>
                <c:pt idx="859">
                  <c:v>40</c:v>
                </c:pt>
                <c:pt idx="860">
                  <c:v>42.8</c:v>
                </c:pt>
                <c:pt idx="861">
                  <c:v>43.5</c:v>
                </c:pt>
                <c:pt idx="862">
                  <c:v>45.9</c:v>
                </c:pt>
                <c:pt idx="863">
                  <c:v>44.3</c:v>
                </c:pt>
                <c:pt idx="864">
                  <c:v>44.3</c:v>
                </c:pt>
                <c:pt idx="865">
                  <c:v>48.5</c:v>
                </c:pt>
                <c:pt idx="866">
                  <c:v>49</c:v>
                </c:pt>
                <c:pt idx="867">
                  <c:v>53.9</c:v>
                </c:pt>
                <c:pt idx="868">
                  <c:v>61</c:v>
                </c:pt>
                <c:pt idx="869">
                  <c:v>67.5</c:v>
                </c:pt>
                <c:pt idx="870">
                  <c:v>70.599999999999994</c:v>
                </c:pt>
                <c:pt idx="871">
                  <c:v>79.5</c:v>
                </c:pt>
                <c:pt idx="872">
                  <c:v>82.1</c:v>
                </c:pt>
                <c:pt idx="873">
                  <c:v>42.1</c:v>
                </c:pt>
                <c:pt idx="874">
                  <c:v>31.9</c:v>
                </c:pt>
                <c:pt idx="875">
                  <c:v>32.9</c:v>
                </c:pt>
                <c:pt idx="876">
                  <c:v>34.1</c:v>
                </c:pt>
                <c:pt idx="877">
                  <c:v>36.1</c:v>
                </c:pt>
                <c:pt idx="878">
                  <c:v>42.2</c:v>
                </c:pt>
                <c:pt idx="879">
                  <c:v>44.1</c:v>
                </c:pt>
                <c:pt idx="880">
                  <c:v>32</c:v>
                </c:pt>
                <c:pt idx="881">
                  <c:v>50.5</c:v>
                </c:pt>
                <c:pt idx="882">
                  <c:v>55.5</c:v>
                </c:pt>
                <c:pt idx="883">
                  <c:v>42.5</c:v>
                </c:pt>
                <c:pt idx="884">
                  <c:v>44.2</c:v>
                </c:pt>
                <c:pt idx="885">
                  <c:v>37</c:v>
                </c:pt>
                <c:pt idx="886">
                  <c:v>41.7</c:v>
                </c:pt>
                <c:pt idx="887">
                  <c:v>45.5</c:v>
                </c:pt>
                <c:pt idx="888">
                  <c:v>26.1</c:v>
                </c:pt>
                <c:pt idx="889">
                  <c:v>26.2</c:v>
                </c:pt>
                <c:pt idx="890">
                  <c:v>29.8</c:v>
                </c:pt>
                <c:pt idx="891">
                  <c:v>32.299999999999997</c:v>
                </c:pt>
                <c:pt idx="892">
                  <c:v>34.5</c:v>
                </c:pt>
                <c:pt idx="893">
                  <c:v>36</c:v>
                </c:pt>
                <c:pt idx="894">
                  <c:v>36.5</c:v>
                </c:pt>
                <c:pt idx="895">
                  <c:v>38.299999999999997</c:v>
                </c:pt>
                <c:pt idx="896">
                  <c:v>39.299999999999997</c:v>
                </c:pt>
                <c:pt idx="897">
                  <c:v>39.9</c:v>
                </c:pt>
                <c:pt idx="898">
                  <c:v>27.2</c:v>
                </c:pt>
                <c:pt idx="899">
                  <c:v>32.5</c:v>
                </c:pt>
                <c:pt idx="900">
                  <c:v>35.9</c:v>
                </c:pt>
                <c:pt idx="901">
                  <c:v>43.8</c:v>
                </c:pt>
                <c:pt idx="902">
                  <c:v>39</c:v>
                </c:pt>
                <c:pt idx="903">
                  <c:v>44</c:v>
                </c:pt>
                <c:pt idx="904">
                  <c:v>34.4</c:v>
                </c:pt>
                <c:pt idx="905">
                  <c:v>28</c:v>
                </c:pt>
                <c:pt idx="906">
                  <c:v>65</c:v>
                </c:pt>
                <c:pt idx="907">
                  <c:v>33.1</c:v>
                </c:pt>
                <c:pt idx="908">
                  <c:v>30</c:v>
                </c:pt>
                <c:pt idx="909">
                  <c:v>23</c:v>
                </c:pt>
                <c:pt idx="910">
                  <c:v>26.3</c:v>
                </c:pt>
                <c:pt idx="911">
                  <c:v>37.299999999999997</c:v>
                </c:pt>
                <c:pt idx="912">
                  <c:v>30.5</c:v>
                </c:pt>
                <c:pt idx="913">
                  <c:v>39.299999999999997</c:v>
                </c:pt>
                <c:pt idx="914">
                  <c:v>44.3</c:v>
                </c:pt>
                <c:pt idx="915">
                  <c:v>40.700000000000003</c:v>
                </c:pt>
                <c:pt idx="916">
                  <c:v>48.2</c:v>
                </c:pt>
                <c:pt idx="917">
                  <c:v>22</c:v>
                </c:pt>
                <c:pt idx="918">
                  <c:v>38.700000000000003</c:v>
                </c:pt>
                <c:pt idx="919">
                  <c:v>51.8</c:v>
                </c:pt>
                <c:pt idx="920">
                  <c:v>51.8</c:v>
                </c:pt>
                <c:pt idx="921">
                  <c:v>63</c:v>
                </c:pt>
                <c:pt idx="922">
                  <c:v>34</c:v>
                </c:pt>
                <c:pt idx="923">
                  <c:v>48.1</c:v>
                </c:pt>
                <c:pt idx="924">
                  <c:v>22.7</c:v>
                </c:pt>
                <c:pt idx="925">
                  <c:v>38</c:v>
                </c:pt>
                <c:pt idx="926">
                  <c:v>44.7</c:v>
                </c:pt>
                <c:pt idx="927">
                  <c:v>53</c:v>
                </c:pt>
                <c:pt idx="928">
                  <c:v>36.200000000000003</c:v>
                </c:pt>
                <c:pt idx="929">
                  <c:v>42.7</c:v>
                </c:pt>
                <c:pt idx="930">
                  <c:v>58.4</c:v>
                </c:pt>
                <c:pt idx="931">
                  <c:v>69.8</c:v>
                </c:pt>
                <c:pt idx="932">
                  <c:v>41.7</c:v>
                </c:pt>
                <c:pt idx="933">
                  <c:v>45.1</c:v>
                </c:pt>
                <c:pt idx="934">
                  <c:v>47.5</c:v>
                </c:pt>
                <c:pt idx="935">
                  <c:v>49</c:v>
                </c:pt>
                <c:pt idx="936">
                  <c:v>56.5</c:v>
                </c:pt>
                <c:pt idx="937">
                  <c:v>35.299999999999997</c:v>
                </c:pt>
                <c:pt idx="938">
                  <c:v>33.6</c:v>
                </c:pt>
                <c:pt idx="939">
                  <c:v>42.1</c:v>
                </c:pt>
                <c:pt idx="940">
                  <c:v>50.1</c:v>
                </c:pt>
                <c:pt idx="941">
                  <c:v>27.9</c:v>
                </c:pt>
                <c:pt idx="942">
                  <c:v>157</c:v>
                </c:pt>
                <c:pt idx="943">
                  <c:v>25.1</c:v>
                </c:pt>
                <c:pt idx="944">
                  <c:v>29.9</c:v>
                </c:pt>
                <c:pt idx="945">
                  <c:v>59.7</c:v>
                </c:pt>
                <c:pt idx="946">
                  <c:v>37.799999999999997</c:v>
                </c:pt>
                <c:pt idx="947">
                  <c:v>36.1</c:v>
                </c:pt>
                <c:pt idx="948">
                  <c:v>38.700000000000003</c:v>
                </c:pt>
                <c:pt idx="949">
                  <c:v>40.200000000000003</c:v>
                </c:pt>
                <c:pt idx="950">
                  <c:v>41.2</c:v>
                </c:pt>
                <c:pt idx="951">
                  <c:v>42.4</c:v>
                </c:pt>
                <c:pt idx="952">
                  <c:v>45.2</c:v>
                </c:pt>
                <c:pt idx="953">
                  <c:v>34.799999999999997</c:v>
                </c:pt>
                <c:pt idx="954">
                  <c:v>43.3</c:v>
                </c:pt>
                <c:pt idx="955">
                  <c:v>35</c:v>
                </c:pt>
                <c:pt idx="956">
                  <c:v>23.1</c:v>
                </c:pt>
                <c:pt idx="957">
                  <c:v>46.9</c:v>
                </c:pt>
                <c:pt idx="958">
                  <c:v>23</c:v>
                </c:pt>
                <c:pt idx="959">
                  <c:v>28.7</c:v>
                </c:pt>
                <c:pt idx="960">
                  <c:v>51</c:v>
                </c:pt>
                <c:pt idx="961">
                  <c:v>18.100000000000001</c:v>
                </c:pt>
                <c:pt idx="962">
                  <c:v>15.5</c:v>
                </c:pt>
                <c:pt idx="963">
                  <c:v>27</c:v>
                </c:pt>
                <c:pt idx="964">
                  <c:v>52</c:v>
                </c:pt>
                <c:pt idx="965">
                  <c:v>53</c:v>
                </c:pt>
                <c:pt idx="966">
                  <c:v>68</c:v>
                </c:pt>
                <c:pt idx="967">
                  <c:v>20.3</c:v>
                </c:pt>
                <c:pt idx="968">
                  <c:v>23.3</c:v>
                </c:pt>
                <c:pt idx="969">
                  <c:v>23.3</c:v>
                </c:pt>
                <c:pt idx="970">
                  <c:v>39</c:v>
                </c:pt>
                <c:pt idx="971">
                  <c:v>43</c:v>
                </c:pt>
                <c:pt idx="972">
                  <c:v>43</c:v>
                </c:pt>
                <c:pt idx="973">
                  <c:v>51.9</c:v>
                </c:pt>
                <c:pt idx="974">
                  <c:v>33</c:v>
                </c:pt>
                <c:pt idx="975">
                  <c:v>35</c:v>
                </c:pt>
                <c:pt idx="976">
                  <c:v>55</c:v>
                </c:pt>
                <c:pt idx="977">
                  <c:v>38</c:v>
                </c:pt>
                <c:pt idx="978">
                  <c:v>36.9</c:v>
                </c:pt>
                <c:pt idx="979">
                  <c:v>37.799999999999997</c:v>
                </c:pt>
                <c:pt idx="980">
                  <c:v>50.3</c:v>
                </c:pt>
                <c:pt idx="981">
                  <c:v>24.5</c:v>
                </c:pt>
                <c:pt idx="982">
                  <c:v>26.8</c:v>
                </c:pt>
                <c:pt idx="983">
                  <c:v>32.200000000000003</c:v>
                </c:pt>
                <c:pt idx="984">
                  <c:v>39.6</c:v>
                </c:pt>
                <c:pt idx="985">
                  <c:v>45.9</c:v>
                </c:pt>
                <c:pt idx="986">
                  <c:v>26.8</c:v>
                </c:pt>
                <c:pt idx="987">
                  <c:v>74.7</c:v>
                </c:pt>
                <c:pt idx="988">
                  <c:v>28</c:v>
                </c:pt>
                <c:pt idx="989">
                  <c:v>37.799999999999997</c:v>
                </c:pt>
                <c:pt idx="990">
                  <c:v>41.6</c:v>
                </c:pt>
                <c:pt idx="991">
                  <c:v>40</c:v>
                </c:pt>
                <c:pt idx="992">
                  <c:v>43.9</c:v>
                </c:pt>
                <c:pt idx="993">
                  <c:v>43.8</c:v>
                </c:pt>
                <c:pt idx="994">
                  <c:v>50.9</c:v>
                </c:pt>
                <c:pt idx="995">
                  <c:v>50.9</c:v>
                </c:pt>
                <c:pt idx="996">
                  <c:v>50.9</c:v>
                </c:pt>
                <c:pt idx="997">
                  <c:v>50.9</c:v>
                </c:pt>
                <c:pt idx="998">
                  <c:v>48</c:v>
                </c:pt>
                <c:pt idx="999">
                  <c:v>48.8</c:v>
                </c:pt>
                <c:pt idx="1000">
                  <c:v>60</c:v>
                </c:pt>
                <c:pt idx="1001">
                  <c:v>30.2</c:v>
                </c:pt>
                <c:pt idx="1002">
                  <c:v>30.2</c:v>
                </c:pt>
                <c:pt idx="1003">
                  <c:v>32.5</c:v>
                </c:pt>
                <c:pt idx="1004">
                  <c:v>32.5</c:v>
                </c:pt>
                <c:pt idx="1005">
                  <c:v>35</c:v>
                </c:pt>
                <c:pt idx="1006">
                  <c:v>45.5</c:v>
                </c:pt>
                <c:pt idx="1007">
                  <c:v>42.6</c:v>
                </c:pt>
                <c:pt idx="1008">
                  <c:v>30.3</c:v>
                </c:pt>
                <c:pt idx="1009">
                  <c:v>34</c:v>
                </c:pt>
                <c:pt idx="1010">
                  <c:v>36.299999999999997</c:v>
                </c:pt>
                <c:pt idx="1011">
                  <c:v>38</c:v>
                </c:pt>
                <c:pt idx="1012">
                  <c:v>49</c:v>
                </c:pt>
                <c:pt idx="1013">
                  <c:v>45</c:v>
                </c:pt>
                <c:pt idx="1014">
                  <c:v>25.4</c:v>
                </c:pt>
                <c:pt idx="1015">
                  <c:v>53</c:v>
                </c:pt>
                <c:pt idx="1016">
                  <c:v>50.8</c:v>
                </c:pt>
                <c:pt idx="1017">
                  <c:v>53.4</c:v>
                </c:pt>
                <c:pt idx="1018">
                  <c:v>38.299999999999997</c:v>
                </c:pt>
                <c:pt idx="1019">
                  <c:v>26.1</c:v>
                </c:pt>
                <c:pt idx="1020">
                  <c:v>69.900000000000006</c:v>
                </c:pt>
                <c:pt idx="1021">
                  <c:v>36</c:v>
                </c:pt>
                <c:pt idx="1022">
                  <c:v>31</c:v>
                </c:pt>
                <c:pt idx="1023">
                  <c:v>38.6</c:v>
                </c:pt>
                <c:pt idx="1024">
                  <c:v>43.9</c:v>
                </c:pt>
                <c:pt idx="1025">
                  <c:v>51.2</c:v>
                </c:pt>
                <c:pt idx="1026">
                  <c:v>51.4</c:v>
                </c:pt>
                <c:pt idx="1027">
                  <c:v>61.3</c:v>
                </c:pt>
                <c:pt idx="1028">
                  <c:v>24</c:v>
                </c:pt>
                <c:pt idx="1029">
                  <c:v>30</c:v>
                </c:pt>
                <c:pt idx="1030">
                  <c:v>32.1</c:v>
                </c:pt>
                <c:pt idx="1031">
                  <c:v>34.9</c:v>
                </c:pt>
                <c:pt idx="1032">
                  <c:v>46</c:v>
                </c:pt>
                <c:pt idx="1033">
                  <c:v>51</c:v>
                </c:pt>
                <c:pt idx="1034">
                  <c:v>19.600000000000001</c:v>
                </c:pt>
                <c:pt idx="1035">
                  <c:v>39</c:v>
                </c:pt>
                <c:pt idx="1036">
                  <c:v>33.5</c:v>
                </c:pt>
                <c:pt idx="1037">
                  <c:v>110</c:v>
                </c:pt>
                <c:pt idx="1038">
                  <c:v>32.1</c:v>
                </c:pt>
                <c:pt idx="1039">
                  <c:v>37</c:v>
                </c:pt>
                <c:pt idx="1040">
                  <c:v>46</c:v>
                </c:pt>
                <c:pt idx="1041">
                  <c:v>58.7</c:v>
                </c:pt>
                <c:pt idx="1042">
                  <c:v>37.700000000000003</c:v>
                </c:pt>
                <c:pt idx="1043">
                  <c:v>40</c:v>
                </c:pt>
                <c:pt idx="1044">
                  <c:v>36.799999999999997</c:v>
                </c:pt>
                <c:pt idx="1045">
                  <c:v>42.1</c:v>
                </c:pt>
                <c:pt idx="1046">
                  <c:v>49.7</c:v>
                </c:pt>
                <c:pt idx="1047">
                  <c:v>61.5</c:v>
                </c:pt>
                <c:pt idx="1048">
                  <c:v>24.9</c:v>
                </c:pt>
                <c:pt idx="1049">
                  <c:v>35</c:v>
                </c:pt>
                <c:pt idx="1050">
                  <c:v>39.1</c:v>
                </c:pt>
                <c:pt idx="1051">
                  <c:v>45.8</c:v>
                </c:pt>
                <c:pt idx="1052">
                  <c:v>50</c:v>
                </c:pt>
                <c:pt idx="1053">
                  <c:v>46.8</c:v>
                </c:pt>
                <c:pt idx="1054">
                  <c:v>23.3</c:v>
                </c:pt>
                <c:pt idx="1055">
                  <c:v>28</c:v>
                </c:pt>
                <c:pt idx="1056">
                  <c:v>17.3</c:v>
                </c:pt>
                <c:pt idx="1057">
                  <c:v>59.9</c:v>
                </c:pt>
                <c:pt idx="1058">
                  <c:v>31.5</c:v>
                </c:pt>
                <c:pt idx="1059">
                  <c:v>28.5</c:v>
                </c:pt>
                <c:pt idx="1060">
                  <c:v>31.2</c:v>
                </c:pt>
                <c:pt idx="1061">
                  <c:v>36.1</c:v>
                </c:pt>
                <c:pt idx="1062">
                  <c:v>37.4</c:v>
                </c:pt>
                <c:pt idx="1063">
                  <c:v>39.299999999999997</c:v>
                </c:pt>
                <c:pt idx="1064">
                  <c:v>40</c:v>
                </c:pt>
                <c:pt idx="1065">
                  <c:v>42.1</c:v>
                </c:pt>
                <c:pt idx="1066">
                  <c:v>43.7</c:v>
                </c:pt>
              </c:numCache>
            </c:numRef>
          </c:xVal>
          <c:yVal>
            <c:numRef>
              <c:f>'DATA BASE'!$O$8:$O$1074</c:f>
              <c:numCache>
                <c:formatCode>0.0</c:formatCode>
                <c:ptCount val="1067"/>
                <c:pt idx="0">
                  <c:v>32.6</c:v>
                </c:pt>
                <c:pt idx="1">
                  <c:v>24.6</c:v>
                </c:pt>
                <c:pt idx="2">
                  <c:v>42</c:v>
                </c:pt>
                <c:pt idx="3">
                  <c:v>30.5</c:v>
                </c:pt>
                <c:pt idx="4">
                  <c:v>30.3</c:v>
                </c:pt>
                <c:pt idx="5">
                  <c:v>42.6</c:v>
                </c:pt>
                <c:pt idx="6">
                  <c:v>20.6</c:v>
                </c:pt>
                <c:pt idx="7">
                  <c:v>20.100000000000001</c:v>
                </c:pt>
                <c:pt idx="8">
                  <c:v>23.1</c:v>
                </c:pt>
                <c:pt idx="9">
                  <c:v>39.6</c:v>
                </c:pt>
                <c:pt idx="10">
                  <c:v>51.3</c:v>
                </c:pt>
                <c:pt idx="11">
                  <c:v>16.2</c:v>
                </c:pt>
                <c:pt idx="12">
                  <c:v>19</c:v>
                </c:pt>
                <c:pt idx="13">
                  <c:v>47.1</c:v>
                </c:pt>
                <c:pt idx="14">
                  <c:v>40</c:v>
                </c:pt>
                <c:pt idx="15">
                  <c:v>20</c:v>
                </c:pt>
                <c:pt idx="16">
                  <c:v>31.6</c:v>
                </c:pt>
                <c:pt idx="17">
                  <c:v>34.700000000000003</c:v>
                </c:pt>
                <c:pt idx="18">
                  <c:v>39.6</c:v>
                </c:pt>
                <c:pt idx="19">
                  <c:v>67.599999999999994</c:v>
                </c:pt>
                <c:pt idx="20">
                  <c:v>35.6</c:v>
                </c:pt>
                <c:pt idx="21">
                  <c:v>39.9</c:v>
                </c:pt>
                <c:pt idx="22">
                  <c:v>33.200000000000003</c:v>
                </c:pt>
                <c:pt idx="23">
                  <c:v>36.9</c:v>
                </c:pt>
                <c:pt idx="24">
                  <c:v>32.9</c:v>
                </c:pt>
                <c:pt idx="25">
                  <c:v>38.4</c:v>
                </c:pt>
                <c:pt idx="26">
                  <c:v>38</c:v>
                </c:pt>
                <c:pt idx="27">
                  <c:v>50.3</c:v>
                </c:pt>
                <c:pt idx="28">
                  <c:v>40</c:v>
                </c:pt>
                <c:pt idx="29">
                  <c:v>44.3</c:v>
                </c:pt>
                <c:pt idx="30">
                  <c:v>40.4</c:v>
                </c:pt>
                <c:pt idx="31">
                  <c:v>17.100000000000001</c:v>
                </c:pt>
                <c:pt idx="32">
                  <c:v>20.7</c:v>
                </c:pt>
                <c:pt idx="33">
                  <c:v>28</c:v>
                </c:pt>
                <c:pt idx="34">
                  <c:v>12.7</c:v>
                </c:pt>
                <c:pt idx="35">
                  <c:v>36.1</c:v>
                </c:pt>
                <c:pt idx="36">
                  <c:v>30.4</c:v>
                </c:pt>
                <c:pt idx="37">
                  <c:v>34.1</c:v>
                </c:pt>
                <c:pt idx="38">
                  <c:v>37.200000000000003</c:v>
                </c:pt>
                <c:pt idx="39">
                  <c:v>18.100000000000001</c:v>
                </c:pt>
                <c:pt idx="40">
                  <c:v>31.4</c:v>
                </c:pt>
                <c:pt idx="41">
                  <c:v>38.200000000000003</c:v>
                </c:pt>
                <c:pt idx="42">
                  <c:v>36.200000000000003</c:v>
                </c:pt>
                <c:pt idx="43">
                  <c:v>40.799999999999997</c:v>
                </c:pt>
                <c:pt idx="44">
                  <c:v>37.299999999999997</c:v>
                </c:pt>
                <c:pt idx="45">
                  <c:v>62</c:v>
                </c:pt>
                <c:pt idx="46">
                  <c:v>19.5</c:v>
                </c:pt>
                <c:pt idx="47">
                  <c:v>14.3</c:v>
                </c:pt>
                <c:pt idx="48">
                  <c:v>17.7</c:v>
                </c:pt>
                <c:pt idx="49">
                  <c:v>17</c:v>
                </c:pt>
                <c:pt idx="50">
                  <c:v>22.9</c:v>
                </c:pt>
                <c:pt idx="51">
                  <c:v>49.1</c:v>
                </c:pt>
                <c:pt idx="52">
                  <c:v>72.400000000000006</c:v>
                </c:pt>
                <c:pt idx="53">
                  <c:v>12.4</c:v>
                </c:pt>
                <c:pt idx="54">
                  <c:v>25.9</c:v>
                </c:pt>
                <c:pt idx="55">
                  <c:v>24</c:v>
                </c:pt>
                <c:pt idx="56">
                  <c:v>28.3</c:v>
                </c:pt>
                <c:pt idx="57">
                  <c:v>32.299999999999997</c:v>
                </c:pt>
                <c:pt idx="58">
                  <c:v>9.8000000000000007</c:v>
                </c:pt>
                <c:pt idx="59">
                  <c:v>10.4</c:v>
                </c:pt>
                <c:pt idx="60">
                  <c:v>31.1</c:v>
                </c:pt>
                <c:pt idx="61">
                  <c:v>36.9</c:v>
                </c:pt>
                <c:pt idx="62">
                  <c:v>26</c:v>
                </c:pt>
                <c:pt idx="63">
                  <c:v>6.2</c:v>
                </c:pt>
                <c:pt idx="64">
                  <c:v>24</c:v>
                </c:pt>
                <c:pt idx="65">
                  <c:v>50</c:v>
                </c:pt>
                <c:pt idx="66">
                  <c:v>10.7</c:v>
                </c:pt>
                <c:pt idx="67">
                  <c:v>8.6999999999999993</c:v>
                </c:pt>
                <c:pt idx="68">
                  <c:v>33.1</c:v>
                </c:pt>
                <c:pt idx="69">
                  <c:v>42</c:v>
                </c:pt>
                <c:pt idx="70">
                  <c:v>10.6</c:v>
                </c:pt>
                <c:pt idx="71">
                  <c:v>15.6</c:v>
                </c:pt>
                <c:pt idx="72">
                  <c:v>19.5</c:v>
                </c:pt>
                <c:pt idx="73">
                  <c:v>23.4</c:v>
                </c:pt>
                <c:pt idx="74">
                  <c:v>22.4</c:v>
                </c:pt>
                <c:pt idx="75">
                  <c:v>24.3</c:v>
                </c:pt>
                <c:pt idx="76">
                  <c:v>26.1</c:v>
                </c:pt>
                <c:pt idx="77">
                  <c:v>21.3</c:v>
                </c:pt>
                <c:pt idx="78">
                  <c:v>32</c:v>
                </c:pt>
                <c:pt idx="79">
                  <c:v>28.2</c:v>
                </c:pt>
                <c:pt idx="80">
                  <c:v>30.2</c:v>
                </c:pt>
                <c:pt idx="81">
                  <c:v>35.299999999999997</c:v>
                </c:pt>
                <c:pt idx="82">
                  <c:v>22.2</c:v>
                </c:pt>
                <c:pt idx="83">
                  <c:v>41.5</c:v>
                </c:pt>
                <c:pt idx="84">
                  <c:v>41.7</c:v>
                </c:pt>
                <c:pt idx="85">
                  <c:v>39</c:v>
                </c:pt>
                <c:pt idx="86">
                  <c:v>20.6</c:v>
                </c:pt>
                <c:pt idx="87">
                  <c:v>16.7</c:v>
                </c:pt>
                <c:pt idx="88">
                  <c:v>20.7</c:v>
                </c:pt>
                <c:pt idx="89">
                  <c:v>24</c:v>
                </c:pt>
                <c:pt idx="90">
                  <c:v>24.7</c:v>
                </c:pt>
                <c:pt idx="91">
                  <c:v>25</c:v>
                </c:pt>
                <c:pt idx="92">
                  <c:v>32.5</c:v>
                </c:pt>
                <c:pt idx="93">
                  <c:v>5.3</c:v>
                </c:pt>
                <c:pt idx="94">
                  <c:v>44.2</c:v>
                </c:pt>
                <c:pt idx="95">
                  <c:v>10.8</c:v>
                </c:pt>
                <c:pt idx="96">
                  <c:v>17</c:v>
                </c:pt>
                <c:pt idx="97">
                  <c:v>19.100000000000001</c:v>
                </c:pt>
                <c:pt idx="98">
                  <c:v>22</c:v>
                </c:pt>
                <c:pt idx="99">
                  <c:v>19.399999999999999</c:v>
                </c:pt>
                <c:pt idx="100">
                  <c:v>19.7</c:v>
                </c:pt>
                <c:pt idx="101">
                  <c:v>30.3</c:v>
                </c:pt>
                <c:pt idx="102">
                  <c:v>29.2</c:v>
                </c:pt>
                <c:pt idx="103">
                  <c:v>35.700000000000003</c:v>
                </c:pt>
                <c:pt idx="104">
                  <c:v>16</c:v>
                </c:pt>
                <c:pt idx="105">
                  <c:v>24.7</c:v>
                </c:pt>
                <c:pt idx="106">
                  <c:v>21.3</c:v>
                </c:pt>
                <c:pt idx="107">
                  <c:v>24</c:v>
                </c:pt>
                <c:pt idx="108">
                  <c:v>22.6</c:v>
                </c:pt>
                <c:pt idx="109">
                  <c:v>22.9</c:v>
                </c:pt>
                <c:pt idx="110">
                  <c:v>23.3</c:v>
                </c:pt>
                <c:pt idx="111">
                  <c:v>26.3</c:v>
                </c:pt>
                <c:pt idx="112">
                  <c:v>25</c:v>
                </c:pt>
                <c:pt idx="113">
                  <c:v>34.1</c:v>
                </c:pt>
                <c:pt idx="114">
                  <c:v>19.7</c:v>
                </c:pt>
                <c:pt idx="115">
                  <c:v>19.899999999999999</c:v>
                </c:pt>
                <c:pt idx="116">
                  <c:v>19.899999999999999</c:v>
                </c:pt>
                <c:pt idx="117">
                  <c:v>22</c:v>
                </c:pt>
                <c:pt idx="118">
                  <c:v>21.8</c:v>
                </c:pt>
                <c:pt idx="119">
                  <c:v>22.2</c:v>
                </c:pt>
                <c:pt idx="120">
                  <c:v>21.4</c:v>
                </c:pt>
                <c:pt idx="121">
                  <c:v>25.8</c:v>
                </c:pt>
                <c:pt idx="122">
                  <c:v>22.6</c:v>
                </c:pt>
                <c:pt idx="123">
                  <c:v>24.6</c:v>
                </c:pt>
                <c:pt idx="124">
                  <c:v>23.6</c:v>
                </c:pt>
                <c:pt idx="125">
                  <c:v>45.7</c:v>
                </c:pt>
                <c:pt idx="126">
                  <c:v>31.7</c:v>
                </c:pt>
                <c:pt idx="127">
                  <c:v>34.1</c:v>
                </c:pt>
                <c:pt idx="128">
                  <c:v>25.3</c:v>
                </c:pt>
                <c:pt idx="129">
                  <c:v>26.7</c:v>
                </c:pt>
                <c:pt idx="130">
                  <c:v>35.4</c:v>
                </c:pt>
                <c:pt idx="131">
                  <c:v>36.5</c:v>
                </c:pt>
                <c:pt idx="132">
                  <c:v>29.3</c:v>
                </c:pt>
                <c:pt idx="133">
                  <c:v>28.3</c:v>
                </c:pt>
                <c:pt idx="134">
                  <c:v>23</c:v>
                </c:pt>
                <c:pt idx="135">
                  <c:v>36.799999999999997</c:v>
                </c:pt>
                <c:pt idx="136">
                  <c:v>44.6</c:v>
                </c:pt>
                <c:pt idx="137">
                  <c:v>13.5</c:v>
                </c:pt>
                <c:pt idx="138">
                  <c:v>11.2</c:v>
                </c:pt>
                <c:pt idx="139">
                  <c:v>35.1</c:v>
                </c:pt>
                <c:pt idx="140">
                  <c:v>33.299999999999997</c:v>
                </c:pt>
                <c:pt idx="141">
                  <c:v>43.6</c:v>
                </c:pt>
                <c:pt idx="142">
                  <c:v>30</c:v>
                </c:pt>
                <c:pt idx="143">
                  <c:v>34</c:v>
                </c:pt>
                <c:pt idx="144">
                  <c:v>37.200000000000003</c:v>
                </c:pt>
                <c:pt idx="145">
                  <c:v>79</c:v>
                </c:pt>
                <c:pt idx="146">
                  <c:v>33.1</c:v>
                </c:pt>
                <c:pt idx="147">
                  <c:v>33</c:v>
                </c:pt>
                <c:pt idx="148">
                  <c:v>38.200000000000003</c:v>
                </c:pt>
                <c:pt idx="149">
                  <c:v>29.3</c:v>
                </c:pt>
                <c:pt idx="150">
                  <c:v>33.4</c:v>
                </c:pt>
                <c:pt idx="151">
                  <c:v>37.4</c:v>
                </c:pt>
                <c:pt idx="152">
                  <c:v>12.1</c:v>
                </c:pt>
                <c:pt idx="153">
                  <c:v>12.1</c:v>
                </c:pt>
                <c:pt idx="154">
                  <c:v>37.700000000000003</c:v>
                </c:pt>
                <c:pt idx="155">
                  <c:v>15.8</c:v>
                </c:pt>
                <c:pt idx="156">
                  <c:v>37.1</c:v>
                </c:pt>
                <c:pt idx="157">
                  <c:v>45.2</c:v>
                </c:pt>
                <c:pt idx="158">
                  <c:v>20.5</c:v>
                </c:pt>
                <c:pt idx="159">
                  <c:v>21.7</c:v>
                </c:pt>
                <c:pt idx="160">
                  <c:v>28.6</c:v>
                </c:pt>
                <c:pt idx="161">
                  <c:v>27.1</c:v>
                </c:pt>
                <c:pt idx="162">
                  <c:v>29.4</c:v>
                </c:pt>
                <c:pt idx="163">
                  <c:v>35.299999999999997</c:v>
                </c:pt>
                <c:pt idx="164">
                  <c:v>27.6</c:v>
                </c:pt>
                <c:pt idx="165">
                  <c:v>33.200000000000003</c:v>
                </c:pt>
                <c:pt idx="166">
                  <c:v>32.6</c:v>
                </c:pt>
                <c:pt idx="167">
                  <c:v>36.5</c:v>
                </c:pt>
                <c:pt idx="168">
                  <c:v>37.799999999999997</c:v>
                </c:pt>
                <c:pt idx="169">
                  <c:v>43</c:v>
                </c:pt>
                <c:pt idx="170">
                  <c:v>45.2</c:v>
                </c:pt>
                <c:pt idx="171">
                  <c:v>44.3</c:v>
                </c:pt>
                <c:pt idx="172">
                  <c:v>33.5</c:v>
                </c:pt>
                <c:pt idx="173">
                  <c:v>17.399999999999999</c:v>
                </c:pt>
                <c:pt idx="174">
                  <c:v>45.6</c:v>
                </c:pt>
                <c:pt idx="175">
                  <c:v>32.6</c:v>
                </c:pt>
                <c:pt idx="176">
                  <c:v>45</c:v>
                </c:pt>
                <c:pt idx="177">
                  <c:v>18.100000000000001</c:v>
                </c:pt>
                <c:pt idx="178">
                  <c:v>25.6</c:v>
                </c:pt>
                <c:pt idx="179">
                  <c:v>51.9</c:v>
                </c:pt>
                <c:pt idx="180">
                  <c:v>18.7</c:v>
                </c:pt>
                <c:pt idx="181">
                  <c:v>19.2</c:v>
                </c:pt>
                <c:pt idx="182">
                  <c:v>21.7</c:v>
                </c:pt>
                <c:pt idx="183">
                  <c:v>19.899999999999999</c:v>
                </c:pt>
                <c:pt idx="184">
                  <c:v>24.8</c:v>
                </c:pt>
                <c:pt idx="185">
                  <c:v>28.8</c:v>
                </c:pt>
                <c:pt idx="186">
                  <c:v>29.2</c:v>
                </c:pt>
                <c:pt idx="187">
                  <c:v>31.9</c:v>
                </c:pt>
                <c:pt idx="188">
                  <c:v>19.3</c:v>
                </c:pt>
                <c:pt idx="189">
                  <c:v>19.8</c:v>
                </c:pt>
                <c:pt idx="190">
                  <c:v>29.1</c:v>
                </c:pt>
                <c:pt idx="191">
                  <c:v>33.9</c:v>
                </c:pt>
                <c:pt idx="192">
                  <c:v>35.6</c:v>
                </c:pt>
                <c:pt idx="193">
                  <c:v>38.299999999999997</c:v>
                </c:pt>
                <c:pt idx="194">
                  <c:v>41.1</c:v>
                </c:pt>
                <c:pt idx="195">
                  <c:v>37.4</c:v>
                </c:pt>
                <c:pt idx="196">
                  <c:v>39.4</c:v>
                </c:pt>
                <c:pt idx="197">
                  <c:v>47.1</c:v>
                </c:pt>
                <c:pt idx="198">
                  <c:v>12.1</c:v>
                </c:pt>
                <c:pt idx="199">
                  <c:v>24.9</c:v>
                </c:pt>
                <c:pt idx="200">
                  <c:v>40.200000000000003</c:v>
                </c:pt>
                <c:pt idx="201">
                  <c:v>18</c:v>
                </c:pt>
                <c:pt idx="202">
                  <c:v>22.7</c:v>
                </c:pt>
                <c:pt idx="203">
                  <c:v>27.3</c:v>
                </c:pt>
                <c:pt idx="204">
                  <c:v>33.200000000000003</c:v>
                </c:pt>
                <c:pt idx="205">
                  <c:v>36.299999999999997</c:v>
                </c:pt>
                <c:pt idx="206">
                  <c:v>33.4</c:v>
                </c:pt>
                <c:pt idx="207">
                  <c:v>25.6</c:v>
                </c:pt>
                <c:pt idx="208">
                  <c:v>25.1</c:v>
                </c:pt>
                <c:pt idx="209">
                  <c:v>25.3</c:v>
                </c:pt>
                <c:pt idx="210">
                  <c:v>34.1</c:v>
                </c:pt>
                <c:pt idx="211">
                  <c:v>28</c:v>
                </c:pt>
                <c:pt idx="212">
                  <c:v>32.4</c:v>
                </c:pt>
                <c:pt idx="213">
                  <c:v>36.700000000000003</c:v>
                </c:pt>
                <c:pt idx="214">
                  <c:v>38.1</c:v>
                </c:pt>
                <c:pt idx="215">
                  <c:v>42.2</c:v>
                </c:pt>
                <c:pt idx="216">
                  <c:v>34.9</c:v>
                </c:pt>
                <c:pt idx="217">
                  <c:v>36</c:v>
                </c:pt>
                <c:pt idx="218">
                  <c:v>24.4</c:v>
                </c:pt>
                <c:pt idx="219">
                  <c:v>38.6</c:v>
                </c:pt>
                <c:pt idx="220">
                  <c:v>23</c:v>
                </c:pt>
                <c:pt idx="221">
                  <c:v>21</c:v>
                </c:pt>
                <c:pt idx="222">
                  <c:v>31.5</c:v>
                </c:pt>
                <c:pt idx="223">
                  <c:v>33</c:v>
                </c:pt>
                <c:pt idx="224">
                  <c:v>27.1</c:v>
                </c:pt>
                <c:pt idx="225">
                  <c:v>34</c:v>
                </c:pt>
                <c:pt idx="226">
                  <c:v>35.200000000000003</c:v>
                </c:pt>
                <c:pt idx="227">
                  <c:v>9.1</c:v>
                </c:pt>
                <c:pt idx="228">
                  <c:v>10.6</c:v>
                </c:pt>
                <c:pt idx="229">
                  <c:v>15.9</c:v>
                </c:pt>
                <c:pt idx="230">
                  <c:v>19.100000000000001</c:v>
                </c:pt>
                <c:pt idx="231">
                  <c:v>40</c:v>
                </c:pt>
                <c:pt idx="232">
                  <c:v>39.1</c:v>
                </c:pt>
                <c:pt idx="233">
                  <c:v>37.4</c:v>
                </c:pt>
                <c:pt idx="234">
                  <c:v>37.799999999999997</c:v>
                </c:pt>
                <c:pt idx="235">
                  <c:v>9.6</c:v>
                </c:pt>
                <c:pt idx="236">
                  <c:v>10.6</c:v>
                </c:pt>
                <c:pt idx="237">
                  <c:v>19.100000000000001</c:v>
                </c:pt>
                <c:pt idx="238">
                  <c:v>9.6</c:v>
                </c:pt>
                <c:pt idx="239">
                  <c:v>14.3</c:v>
                </c:pt>
                <c:pt idx="240">
                  <c:v>13.2</c:v>
                </c:pt>
                <c:pt idx="241">
                  <c:v>13.7</c:v>
                </c:pt>
                <c:pt idx="242">
                  <c:v>24.6</c:v>
                </c:pt>
                <c:pt idx="243">
                  <c:v>20</c:v>
                </c:pt>
                <c:pt idx="244">
                  <c:v>22.8</c:v>
                </c:pt>
                <c:pt idx="245">
                  <c:v>24.7</c:v>
                </c:pt>
                <c:pt idx="246">
                  <c:v>22.1</c:v>
                </c:pt>
                <c:pt idx="247">
                  <c:v>22.5</c:v>
                </c:pt>
                <c:pt idx="248">
                  <c:v>22.1</c:v>
                </c:pt>
                <c:pt idx="249">
                  <c:v>24.1</c:v>
                </c:pt>
                <c:pt idx="250">
                  <c:v>24.1</c:v>
                </c:pt>
                <c:pt idx="251">
                  <c:v>27.9</c:v>
                </c:pt>
                <c:pt idx="252">
                  <c:v>31.2</c:v>
                </c:pt>
                <c:pt idx="253">
                  <c:v>23.8</c:v>
                </c:pt>
                <c:pt idx="254">
                  <c:v>25.2</c:v>
                </c:pt>
                <c:pt idx="255">
                  <c:v>28.6</c:v>
                </c:pt>
                <c:pt idx="256">
                  <c:v>32</c:v>
                </c:pt>
                <c:pt idx="257">
                  <c:v>31.5</c:v>
                </c:pt>
                <c:pt idx="258">
                  <c:v>36.5</c:v>
                </c:pt>
                <c:pt idx="259">
                  <c:v>28.2</c:v>
                </c:pt>
                <c:pt idx="260">
                  <c:v>35.5</c:v>
                </c:pt>
                <c:pt idx="261">
                  <c:v>30.1</c:v>
                </c:pt>
                <c:pt idx="262">
                  <c:v>39</c:v>
                </c:pt>
                <c:pt idx="263">
                  <c:v>47.8</c:v>
                </c:pt>
                <c:pt idx="264">
                  <c:v>53</c:v>
                </c:pt>
                <c:pt idx="265">
                  <c:v>51.1</c:v>
                </c:pt>
                <c:pt idx="266">
                  <c:v>54.7</c:v>
                </c:pt>
                <c:pt idx="267">
                  <c:v>31.3</c:v>
                </c:pt>
                <c:pt idx="268">
                  <c:v>42.2</c:v>
                </c:pt>
                <c:pt idx="269">
                  <c:v>36.799999999999997</c:v>
                </c:pt>
                <c:pt idx="270">
                  <c:v>41.3</c:v>
                </c:pt>
                <c:pt idx="271">
                  <c:v>33.9</c:v>
                </c:pt>
                <c:pt idx="272">
                  <c:v>18.7</c:v>
                </c:pt>
                <c:pt idx="273">
                  <c:v>21.6</c:v>
                </c:pt>
                <c:pt idx="274">
                  <c:v>11.3</c:v>
                </c:pt>
                <c:pt idx="275">
                  <c:v>27.4</c:v>
                </c:pt>
                <c:pt idx="276">
                  <c:v>33.4</c:v>
                </c:pt>
                <c:pt idx="277">
                  <c:v>15.2</c:v>
                </c:pt>
                <c:pt idx="278">
                  <c:v>17.600000000000001</c:v>
                </c:pt>
                <c:pt idx="279">
                  <c:v>41.8</c:v>
                </c:pt>
                <c:pt idx="280">
                  <c:v>40.200000000000003</c:v>
                </c:pt>
                <c:pt idx="281">
                  <c:v>59.2</c:v>
                </c:pt>
                <c:pt idx="282">
                  <c:v>20.9</c:v>
                </c:pt>
                <c:pt idx="283">
                  <c:v>23.5</c:v>
                </c:pt>
                <c:pt idx="284">
                  <c:v>47.5</c:v>
                </c:pt>
                <c:pt idx="285">
                  <c:v>20.9</c:v>
                </c:pt>
                <c:pt idx="286">
                  <c:v>30</c:v>
                </c:pt>
                <c:pt idx="287">
                  <c:v>10.7</c:v>
                </c:pt>
                <c:pt idx="288">
                  <c:v>50.4</c:v>
                </c:pt>
                <c:pt idx="289">
                  <c:v>23.1</c:v>
                </c:pt>
                <c:pt idx="290">
                  <c:v>29.4</c:v>
                </c:pt>
                <c:pt idx="291">
                  <c:v>29.5</c:v>
                </c:pt>
                <c:pt idx="292">
                  <c:v>33.4</c:v>
                </c:pt>
                <c:pt idx="293">
                  <c:v>39.799999999999997</c:v>
                </c:pt>
                <c:pt idx="294">
                  <c:v>50.5</c:v>
                </c:pt>
                <c:pt idx="295">
                  <c:v>12.8</c:v>
                </c:pt>
                <c:pt idx="296">
                  <c:v>50.7</c:v>
                </c:pt>
                <c:pt idx="297">
                  <c:v>10.5</c:v>
                </c:pt>
                <c:pt idx="298">
                  <c:v>13.3</c:v>
                </c:pt>
                <c:pt idx="299">
                  <c:v>15.2</c:v>
                </c:pt>
                <c:pt idx="300">
                  <c:v>19.3</c:v>
                </c:pt>
                <c:pt idx="301">
                  <c:v>17.899999999999999</c:v>
                </c:pt>
                <c:pt idx="302">
                  <c:v>20.9</c:v>
                </c:pt>
                <c:pt idx="303">
                  <c:v>23.1</c:v>
                </c:pt>
                <c:pt idx="304">
                  <c:v>55.7</c:v>
                </c:pt>
                <c:pt idx="305">
                  <c:v>22.6</c:v>
                </c:pt>
                <c:pt idx="306">
                  <c:v>27</c:v>
                </c:pt>
                <c:pt idx="307">
                  <c:v>26.6</c:v>
                </c:pt>
                <c:pt idx="308">
                  <c:v>29.9</c:v>
                </c:pt>
                <c:pt idx="309">
                  <c:v>33.299999999999997</c:v>
                </c:pt>
                <c:pt idx="310">
                  <c:v>33.9</c:v>
                </c:pt>
                <c:pt idx="311">
                  <c:v>43</c:v>
                </c:pt>
                <c:pt idx="312">
                  <c:v>36.5</c:v>
                </c:pt>
                <c:pt idx="313">
                  <c:v>37</c:v>
                </c:pt>
                <c:pt idx="314">
                  <c:v>35.4</c:v>
                </c:pt>
                <c:pt idx="315">
                  <c:v>47.2</c:v>
                </c:pt>
                <c:pt idx="316">
                  <c:v>49.2</c:v>
                </c:pt>
                <c:pt idx="317">
                  <c:v>37.4</c:v>
                </c:pt>
                <c:pt idx="318">
                  <c:v>30.9</c:v>
                </c:pt>
                <c:pt idx="319">
                  <c:v>34.700000000000003</c:v>
                </c:pt>
                <c:pt idx="320">
                  <c:v>39.700000000000003</c:v>
                </c:pt>
                <c:pt idx="321">
                  <c:v>41.2</c:v>
                </c:pt>
                <c:pt idx="322">
                  <c:v>24.4</c:v>
                </c:pt>
                <c:pt idx="323">
                  <c:v>29.4</c:v>
                </c:pt>
                <c:pt idx="324">
                  <c:v>42.1</c:v>
                </c:pt>
                <c:pt idx="325">
                  <c:v>31.1</c:v>
                </c:pt>
                <c:pt idx="326">
                  <c:v>45</c:v>
                </c:pt>
                <c:pt idx="327">
                  <c:v>29.1</c:v>
                </c:pt>
                <c:pt idx="328">
                  <c:v>31.6</c:v>
                </c:pt>
                <c:pt idx="329">
                  <c:v>32.299999999999997</c:v>
                </c:pt>
                <c:pt idx="330">
                  <c:v>34.5</c:v>
                </c:pt>
                <c:pt idx="331">
                  <c:v>18.399999999999999</c:v>
                </c:pt>
                <c:pt idx="332">
                  <c:v>27</c:v>
                </c:pt>
                <c:pt idx="333">
                  <c:v>24.7</c:v>
                </c:pt>
                <c:pt idx="334">
                  <c:v>22.8</c:v>
                </c:pt>
                <c:pt idx="335">
                  <c:v>22.6</c:v>
                </c:pt>
                <c:pt idx="336">
                  <c:v>29.5</c:v>
                </c:pt>
                <c:pt idx="337">
                  <c:v>32</c:v>
                </c:pt>
                <c:pt idx="338">
                  <c:v>42.1</c:v>
                </c:pt>
                <c:pt idx="339">
                  <c:v>25.9</c:v>
                </c:pt>
                <c:pt idx="340">
                  <c:v>27.2</c:v>
                </c:pt>
                <c:pt idx="341">
                  <c:v>38.1</c:v>
                </c:pt>
                <c:pt idx="342">
                  <c:v>47.8</c:v>
                </c:pt>
                <c:pt idx="343">
                  <c:v>15.9</c:v>
                </c:pt>
                <c:pt idx="344">
                  <c:v>62.7</c:v>
                </c:pt>
                <c:pt idx="345">
                  <c:v>32.299999999999997</c:v>
                </c:pt>
                <c:pt idx="346">
                  <c:v>34.299999999999997</c:v>
                </c:pt>
                <c:pt idx="347">
                  <c:v>46.9</c:v>
                </c:pt>
                <c:pt idx="348">
                  <c:v>16.7</c:v>
                </c:pt>
                <c:pt idx="349">
                  <c:v>16.899999999999999</c:v>
                </c:pt>
                <c:pt idx="350">
                  <c:v>20.100000000000001</c:v>
                </c:pt>
                <c:pt idx="351">
                  <c:v>22.2</c:v>
                </c:pt>
                <c:pt idx="352">
                  <c:v>22.2</c:v>
                </c:pt>
                <c:pt idx="353">
                  <c:v>21.6</c:v>
                </c:pt>
                <c:pt idx="354">
                  <c:v>23.7</c:v>
                </c:pt>
                <c:pt idx="355">
                  <c:v>22.8</c:v>
                </c:pt>
                <c:pt idx="356">
                  <c:v>27.7</c:v>
                </c:pt>
                <c:pt idx="357">
                  <c:v>45.9</c:v>
                </c:pt>
                <c:pt idx="358">
                  <c:v>10.4</c:v>
                </c:pt>
                <c:pt idx="359">
                  <c:v>16.899999999999999</c:v>
                </c:pt>
                <c:pt idx="360">
                  <c:v>24.7</c:v>
                </c:pt>
                <c:pt idx="361">
                  <c:v>51.4</c:v>
                </c:pt>
                <c:pt idx="362">
                  <c:v>27.8</c:v>
                </c:pt>
                <c:pt idx="363">
                  <c:v>46.8</c:v>
                </c:pt>
                <c:pt idx="364">
                  <c:v>45.1</c:v>
                </c:pt>
                <c:pt idx="365">
                  <c:v>36.700000000000003</c:v>
                </c:pt>
                <c:pt idx="366">
                  <c:v>27.8</c:v>
                </c:pt>
                <c:pt idx="367">
                  <c:v>33.9</c:v>
                </c:pt>
                <c:pt idx="368">
                  <c:v>33.5</c:v>
                </c:pt>
                <c:pt idx="369">
                  <c:v>32.5</c:v>
                </c:pt>
                <c:pt idx="370">
                  <c:v>46.4</c:v>
                </c:pt>
                <c:pt idx="371">
                  <c:v>51.2</c:v>
                </c:pt>
                <c:pt idx="372">
                  <c:v>40.200000000000003</c:v>
                </c:pt>
                <c:pt idx="373">
                  <c:v>32.9</c:v>
                </c:pt>
                <c:pt idx="374">
                  <c:v>9.9</c:v>
                </c:pt>
                <c:pt idx="375">
                  <c:v>12.8</c:v>
                </c:pt>
                <c:pt idx="376">
                  <c:v>17.3</c:v>
                </c:pt>
                <c:pt idx="377">
                  <c:v>24.4</c:v>
                </c:pt>
                <c:pt idx="378">
                  <c:v>29.3</c:v>
                </c:pt>
                <c:pt idx="379">
                  <c:v>25.1</c:v>
                </c:pt>
                <c:pt idx="380">
                  <c:v>22.6</c:v>
                </c:pt>
                <c:pt idx="381">
                  <c:v>22.6</c:v>
                </c:pt>
                <c:pt idx="382">
                  <c:v>26.5</c:v>
                </c:pt>
                <c:pt idx="383">
                  <c:v>25.8</c:v>
                </c:pt>
                <c:pt idx="384">
                  <c:v>25.6</c:v>
                </c:pt>
                <c:pt idx="385">
                  <c:v>26.8</c:v>
                </c:pt>
                <c:pt idx="386">
                  <c:v>39.4</c:v>
                </c:pt>
                <c:pt idx="387">
                  <c:v>35.700000000000003</c:v>
                </c:pt>
                <c:pt idx="388">
                  <c:v>27.7</c:v>
                </c:pt>
                <c:pt idx="389">
                  <c:v>22.9</c:v>
                </c:pt>
                <c:pt idx="390">
                  <c:v>21.9</c:v>
                </c:pt>
                <c:pt idx="391">
                  <c:v>16.3</c:v>
                </c:pt>
                <c:pt idx="392">
                  <c:v>20</c:v>
                </c:pt>
                <c:pt idx="393">
                  <c:v>36.299999999999997</c:v>
                </c:pt>
                <c:pt idx="394">
                  <c:v>19.100000000000001</c:v>
                </c:pt>
                <c:pt idx="395">
                  <c:v>9.4</c:v>
                </c:pt>
                <c:pt idx="396">
                  <c:v>20.5</c:v>
                </c:pt>
                <c:pt idx="397">
                  <c:v>15</c:v>
                </c:pt>
                <c:pt idx="398">
                  <c:v>30.7</c:v>
                </c:pt>
                <c:pt idx="399">
                  <c:v>53.1</c:v>
                </c:pt>
                <c:pt idx="400">
                  <c:v>30.1</c:v>
                </c:pt>
                <c:pt idx="401">
                  <c:v>15.1</c:v>
                </c:pt>
                <c:pt idx="402">
                  <c:v>38.6</c:v>
                </c:pt>
                <c:pt idx="403">
                  <c:v>34.799999999999997</c:v>
                </c:pt>
                <c:pt idx="404">
                  <c:v>19.399999999999999</c:v>
                </c:pt>
                <c:pt idx="405">
                  <c:v>29</c:v>
                </c:pt>
                <c:pt idx="406">
                  <c:v>26.9</c:v>
                </c:pt>
                <c:pt idx="407">
                  <c:v>36.200000000000003</c:v>
                </c:pt>
                <c:pt idx="408">
                  <c:v>16.399999999999999</c:v>
                </c:pt>
                <c:pt idx="409">
                  <c:v>18.5</c:v>
                </c:pt>
                <c:pt idx="410">
                  <c:v>21.9</c:v>
                </c:pt>
                <c:pt idx="411">
                  <c:v>24.2</c:v>
                </c:pt>
                <c:pt idx="412">
                  <c:v>25.1</c:v>
                </c:pt>
                <c:pt idx="413">
                  <c:v>24.4</c:v>
                </c:pt>
                <c:pt idx="414">
                  <c:v>30.3</c:v>
                </c:pt>
                <c:pt idx="415">
                  <c:v>26.9</c:v>
                </c:pt>
                <c:pt idx="416">
                  <c:v>44.3</c:v>
                </c:pt>
                <c:pt idx="417">
                  <c:v>18.5</c:v>
                </c:pt>
                <c:pt idx="418">
                  <c:v>26</c:v>
                </c:pt>
                <c:pt idx="419">
                  <c:v>24.2</c:v>
                </c:pt>
                <c:pt idx="420">
                  <c:v>25.7</c:v>
                </c:pt>
                <c:pt idx="421">
                  <c:v>32.9</c:v>
                </c:pt>
                <c:pt idx="422">
                  <c:v>24.4</c:v>
                </c:pt>
                <c:pt idx="423">
                  <c:v>10.199999999999999</c:v>
                </c:pt>
                <c:pt idx="424">
                  <c:v>14.9</c:v>
                </c:pt>
                <c:pt idx="425">
                  <c:v>19.399999999999999</c:v>
                </c:pt>
                <c:pt idx="426">
                  <c:v>25.1</c:v>
                </c:pt>
                <c:pt idx="427">
                  <c:v>28.8</c:v>
                </c:pt>
                <c:pt idx="428">
                  <c:v>35.5</c:v>
                </c:pt>
                <c:pt idx="429">
                  <c:v>41.1</c:v>
                </c:pt>
                <c:pt idx="430">
                  <c:v>55.8</c:v>
                </c:pt>
                <c:pt idx="431">
                  <c:v>29.1</c:v>
                </c:pt>
                <c:pt idx="432">
                  <c:v>30.2</c:v>
                </c:pt>
                <c:pt idx="433">
                  <c:v>45</c:v>
                </c:pt>
                <c:pt idx="434">
                  <c:v>26.7</c:v>
                </c:pt>
                <c:pt idx="435">
                  <c:v>15</c:v>
                </c:pt>
                <c:pt idx="436">
                  <c:v>23.3</c:v>
                </c:pt>
                <c:pt idx="437">
                  <c:v>17.8</c:v>
                </c:pt>
                <c:pt idx="438">
                  <c:v>26.9</c:v>
                </c:pt>
                <c:pt idx="439">
                  <c:v>23.7</c:v>
                </c:pt>
                <c:pt idx="440">
                  <c:v>31.2</c:v>
                </c:pt>
                <c:pt idx="441">
                  <c:v>35.4</c:v>
                </c:pt>
                <c:pt idx="442">
                  <c:v>29.7</c:v>
                </c:pt>
                <c:pt idx="443">
                  <c:v>20.7</c:v>
                </c:pt>
                <c:pt idx="444">
                  <c:v>28.7</c:v>
                </c:pt>
                <c:pt idx="445">
                  <c:v>41.5</c:v>
                </c:pt>
                <c:pt idx="446">
                  <c:v>39.299999999999997</c:v>
                </c:pt>
                <c:pt idx="447">
                  <c:v>38.299999999999997</c:v>
                </c:pt>
                <c:pt idx="448">
                  <c:v>54</c:v>
                </c:pt>
                <c:pt idx="449">
                  <c:v>74.900000000000006</c:v>
                </c:pt>
                <c:pt idx="450">
                  <c:v>20.6</c:v>
                </c:pt>
                <c:pt idx="451">
                  <c:v>25.1</c:v>
                </c:pt>
                <c:pt idx="452">
                  <c:v>28.8</c:v>
                </c:pt>
                <c:pt idx="453">
                  <c:v>38.1</c:v>
                </c:pt>
                <c:pt idx="454">
                  <c:v>29</c:v>
                </c:pt>
                <c:pt idx="455">
                  <c:v>38.4</c:v>
                </c:pt>
                <c:pt idx="456">
                  <c:v>16.399999999999999</c:v>
                </c:pt>
                <c:pt idx="457">
                  <c:v>22.9</c:v>
                </c:pt>
                <c:pt idx="458">
                  <c:v>30.8</c:v>
                </c:pt>
                <c:pt idx="459">
                  <c:v>32.799999999999997</c:v>
                </c:pt>
                <c:pt idx="460">
                  <c:v>35.700000000000003</c:v>
                </c:pt>
                <c:pt idx="461">
                  <c:v>23.5</c:v>
                </c:pt>
                <c:pt idx="462">
                  <c:v>33.1</c:v>
                </c:pt>
                <c:pt idx="463">
                  <c:v>18.600000000000001</c:v>
                </c:pt>
                <c:pt idx="464">
                  <c:v>16.100000000000001</c:v>
                </c:pt>
                <c:pt idx="465">
                  <c:v>15.9</c:v>
                </c:pt>
                <c:pt idx="466">
                  <c:v>21.3</c:v>
                </c:pt>
                <c:pt idx="467">
                  <c:v>21.4</c:v>
                </c:pt>
                <c:pt idx="468">
                  <c:v>38.799999999999997</c:v>
                </c:pt>
                <c:pt idx="469">
                  <c:v>27</c:v>
                </c:pt>
                <c:pt idx="470">
                  <c:v>42.1</c:v>
                </c:pt>
                <c:pt idx="471">
                  <c:v>38.5</c:v>
                </c:pt>
                <c:pt idx="472">
                  <c:v>33.6</c:v>
                </c:pt>
                <c:pt idx="473">
                  <c:v>29.6</c:v>
                </c:pt>
                <c:pt idx="474">
                  <c:v>37</c:v>
                </c:pt>
                <c:pt idx="475">
                  <c:v>14.5</c:v>
                </c:pt>
                <c:pt idx="476">
                  <c:v>23</c:v>
                </c:pt>
                <c:pt idx="477">
                  <c:v>26.4</c:v>
                </c:pt>
                <c:pt idx="478">
                  <c:v>22.5</c:v>
                </c:pt>
                <c:pt idx="479">
                  <c:v>30.5</c:v>
                </c:pt>
                <c:pt idx="480">
                  <c:v>31</c:v>
                </c:pt>
                <c:pt idx="481">
                  <c:v>37.1</c:v>
                </c:pt>
                <c:pt idx="482">
                  <c:v>39</c:v>
                </c:pt>
                <c:pt idx="483">
                  <c:v>38.200000000000003</c:v>
                </c:pt>
                <c:pt idx="484">
                  <c:v>40.200000000000003</c:v>
                </c:pt>
                <c:pt idx="485">
                  <c:v>44.4</c:v>
                </c:pt>
                <c:pt idx="486">
                  <c:v>40.799999999999997</c:v>
                </c:pt>
                <c:pt idx="487">
                  <c:v>51.6</c:v>
                </c:pt>
                <c:pt idx="488">
                  <c:v>41.2</c:v>
                </c:pt>
                <c:pt idx="489">
                  <c:v>39.9</c:v>
                </c:pt>
                <c:pt idx="490">
                  <c:v>49.3</c:v>
                </c:pt>
                <c:pt idx="491">
                  <c:v>32.5</c:v>
                </c:pt>
                <c:pt idx="492">
                  <c:v>41.4</c:v>
                </c:pt>
                <c:pt idx="493">
                  <c:v>39.9</c:v>
                </c:pt>
                <c:pt idx="494">
                  <c:v>33.9</c:v>
                </c:pt>
                <c:pt idx="495">
                  <c:v>12.2</c:v>
                </c:pt>
                <c:pt idx="496">
                  <c:v>53</c:v>
                </c:pt>
                <c:pt idx="497">
                  <c:v>34.9</c:v>
                </c:pt>
                <c:pt idx="498">
                  <c:v>38.5</c:v>
                </c:pt>
                <c:pt idx="499">
                  <c:v>46.5</c:v>
                </c:pt>
                <c:pt idx="500">
                  <c:v>42.1</c:v>
                </c:pt>
                <c:pt idx="501">
                  <c:v>26.7</c:v>
                </c:pt>
                <c:pt idx="502">
                  <c:v>17.2</c:v>
                </c:pt>
                <c:pt idx="503">
                  <c:v>13.5</c:v>
                </c:pt>
                <c:pt idx="504">
                  <c:v>51.2</c:v>
                </c:pt>
                <c:pt idx="505">
                  <c:v>7.8</c:v>
                </c:pt>
                <c:pt idx="506">
                  <c:v>37</c:v>
                </c:pt>
                <c:pt idx="507">
                  <c:v>53.4</c:v>
                </c:pt>
                <c:pt idx="508">
                  <c:v>35.5</c:v>
                </c:pt>
                <c:pt idx="509">
                  <c:v>44.2</c:v>
                </c:pt>
                <c:pt idx="510">
                  <c:v>52</c:v>
                </c:pt>
                <c:pt idx="511">
                  <c:v>36.200000000000003</c:v>
                </c:pt>
                <c:pt idx="512">
                  <c:v>39.5</c:v>
                </c:pt>
                <c:pt idx="513">
                  <c:v>35.6</c:v>
                </c:pt>
                <c:pt idx="514">
                  <c:v>33</c:v>
                </c:pt>
                <c:pt idx="515">
                  <c:v>12.4</c:v>
                </c:pt>
                <c:pt idx="516">
                  <c:v>33</c:v>
                </c:pt>
                <c:pt idx="517">
                  <c:v>17.2</c:v>
                </c:pt>
                <c:pt idx="518">
                  <c:v>34.799999999999997</c:v>
                </c:pt>
                <c:pt idx="519">
                  <c:v>37.4</c:v>
                </c:pt>
                <c:pt idx="520">
                  <c:v>28.4</c:v>
                </c:pt>
                <c:pt idx="521">
                  <c:v>32.9</c:v>
                </c:pt>
                <c:pt idx="522">
                  <c:v>29.8</c:v>
                </c:pt>
                <c:pt idx="523">
                  <c:v>40.9</c:v>
                </c:pt>
                <c:pt idx="524">
                  <c:v>12.1</c:v>
                </c:pt>
                <c:pt idx="525">
                  <c:v>24.6</c:v>
                </c:pt>
                <c:pt idx="526">
                  <c:v>12.5</c:v>
                </c:pt>
                <c:pt idx="527">
                  <c:v>14.9</c:v>
                </c:pt>
                <c:pt idx="528">
                  <c:v>17.600000000000001</c:v>
                </c:pt>
                <c:pt idx="529">
                  <c:v>17.600000000000001</c:v>
                </c:pt>
                <c:pt idx="530">
                  <c:v>23.5</c:v>
                </c:pt>
                <c:pt idx="531">
                  <c:v>19.3</c:v>
                </c:pt>
                <c:pt idx="532">
                  <c:v>19.399999999999999</c:v>
                </c:pt>
                <c:pt idx="533">
                  <c:v>17.5</c:v>
                </c:pt>
                <c:pt idx="534">
                  <c:v>22.2</c:v>
                </c:pt>
                <c:pt idx="535">
                  <c:v>19</c:v>
                </c:pt>
                <c:pt idx="536">
                  <c:v>24.6</c:v>
                </c:pt>
                <c:pt idx="537">
                  <c:v>21.2</c:v>
                </c:pt>
                <c:pt idx="538">
                  <c:v>21.3</c:v>
                </c:pt>
                <c:pt idx="539">
                  <c:v>23.7</c:v>
                </c:pt>
                <c:pt idx="540">
                  <c:v>22.6</c:v>
                </c:pt>
                <c:pt idx="541">
                  <c:v>31.7</c:v>
                </c:pt>
                <c:pt idx="542">
                  <c:v>25.1</c:v>
                </c:pt>
                <c:pt idx="543">
                  <c:v>23.6</c:v>
                </c:pt>
                <c:pt idx="544">
                  <c:v>26.5</c:v>
                </c:pt>
                <c:pt idx="545">
                  <c:v>24.9</c:v>
                </c:pt>
                <c:pt idx="546">
                  <c:v>28.1</c:v>
                </c:pt>
                <c:pt idx="547">
                  <c:v>27.8</c:v>
                </c:pt>
                <c:pt idx="548">
                  <c:v>27.2</c:v>
                </c:pt>
                <c:pt idx="549">
                  <c:v>29.6</c:v>
                </c:pt>
                <c:pt idx="550">
                  <c:v>30.8</c:v>
                </c:pt>
                <c:pt idx="551">
                  <c:v>22.9</c:v>
                </c:pt>
                <c:pt idx="552">
                  <c:v>29.6</c:v>
                </c:pt>
                <c:pt idx="553">
                  <c:v>37.200000000000003</c:v>
                </c:pt>
                <c:pt idx="554">
                  <c:v>24.8</c:v>
                </c:pt>
                <c:pt idx="555">
                  <c:v>28.9</c:v>
                </c:pt>
                <c:pt idx="556">
                  <c:v>31.4</c:v>
                </c:pt>
                <c:pt idx="557">
                  <c:v>34.700000000000003</c:v>
                </c:pt>
                <c:pt idx="558">
                  <c:v>38.299999999999997</c:v>
                </c:pt>
                <c:pt idx="559">
                  <c:v>38.1</c:v>
                </c:pt>
                <c:pt idx="560">
                  <c:v>12.6</c:v>
                </c:pt>
                <c:pt idx="561">
                  <c:v>21.5</c:v>
                </c:pt>
                <c:pt idx="562">
                  <c:v>19.899999999999999</c:v>
                </c:pt>
                <c:pt idx="563">
                  <c:v>47</c:v>
                </c:pt>
                <c:pt idx="564">
                  <c:v>30.8</c:v>
                </c:pt>
                <c:pt idx="565">
                  <c:v>22.1</c:v>
                </c:pt>
                <c:pt idx="566">
                  <c:v>19.5</c:v>
                </c:pt>
                <c:pt idx="567">
                  <c:v>24.8</c:v>
                </c:pt>
                <c:pt idx="568">
                  <c:v>34.1</c:v>
                </c:pt>
                <c:pt idx="569">
                  <c:v>38.200000000000003</c:v>
                </c:pt>
                <c:pt idx="570">
                  <c:v>26.2</c:v>
                </c:pt>
                <c:pt idx="571">
                  <c:v>34</c:v>
                </c:pt>
                <c:pt idx="572">
                  <c:v>38.299999999999997</c:v>
                </c:pt>
                <c:pt idx="573">
                  <c:v>41.3</c:v>
                </c:pt>
                <c:pt idx="574">
                  <c:v>27.7</c:v>
                </c:pt>
                <c:pt idx="575">
                  <c:v>23</c:v>
                </c:pt>
                <c:pt idx="576">
                  <c:v>23.2</c:v>
                </c:pt>
                <c:pt idx="577">
                  <c:v>27.6</c:v>
                </c:pt>
                <c:pt idx="578">
                  <c:v>31.3</c:v>
                </c:pt>
                <c:pt idx="579">
                  <c:v>28.6</c:v>
                </c:pt>
                <c:pt idx="580">
                  <c:v>30.8</c:v>
                </c:pt>
                <c:pt idx="581">
                  <c:v>30.5</c:v>
                </c:pt>
                <c:pt idx="582">
                  <c:v>32.299999999999997</c:v>
                </c:pt>
                <c:pt idx="583">
                  <c:v>30.5</c:v>
                </c:pt>
                <c:pt idx="584">
                  <c:v>32.200000000000003</c:v>
                </c:pt>
                <c:pt idx="585">
                  <c:v>35.200000000000003</c:v>
                </c:pt>
                <c:pt idx="586">
                  <c:v>35.1</c:v>
                </c:pt>
                <c:pt idx="587">
                  <c:v>20.399999999999999</c:v>
                </c:pt>
                <c:pt idx="588">
                  <c:v>27.2</c:v>
                </c:pt>
                <c:pt idx="589">
                  <c:v>32</c:v>
                </c:pt>
                <c:pt idx="590">
                  <c:v>31.5</c:v>
                </c:pt>
                <c:pt idx="591">
                  <c:v>47.7</c:v>
                </c:pt>
                <c:pt idx="592">
                  <c:v>36.5</c:v>
                </c:pt>
                <c:pt idx="593">
                  <c:v>27.4</c:v>
                </c:pt>
                <c:pt idx="594">
                  <c:v>21</c:v>
                </c:pt>
                <c:pt idx="595">
                  <c:v>15.8</c:v>
                </c:pt>
                <c:pt idx="596">
                  <c:v>22.9</c:v>
                </c:pt>
                <c:pt idx="597">
                  <c:v>20</c:v>
                </c:pt>
                <c:pt idx="598">
                  <c:v>14.2</c:v>
                </c:pt>
                <c:pt idx="599">
                  <c:v>19.399999999999999</c:v>
                </c:pt>
                <c:pt idx="600">
                  <c:v>25.1</c:v>
                </c:pt>
                <c:pt idx="601">
                  <c:v>11.9</c:v>
                </c:pt>
                <c:pt idx="602">
                  <c:v>16</c:v>
                </c:pt>
                <c:pt idx="603">
                  <c:v>21.1</c:v>
                </c:pt>
                <c:pt idx="604">
                  <c:v>19.5</c:v>
                </c:pt>
                <c:pt idx="605">
                  <c:v>27.2</c:v>
                </c:pt>
                <c:pt idx="606">
                  <c:v>29.3</c:v>
                </c:pt>
                <c:pt idx="607">
                  <c:v>26.9</c:v>
                </c:pt>
                <c:pt idx="608">
                  <c:v>25.8</c:v>
                </c:pt>
                <c:pt idx="609">
                  <c:v>25.9</c:v>
                </c:pt>
                <c:pt idx="610">
                  <c:v>11.7</c:v>
                </c:pt>
                <c:pt idx="611">
                  <c:v>9.5</c:v>
                </c:pt>
                <c:pt idx="612">
                  <c:v>14.2</c:v>
                </c:pt>
                <c:pt idx="613">
                  <c:v>35.700000000000003</c:v>
                </c:pt>
                <c:pt idx="614">
                  <c:v>24.6</c:v>
                </c:pt>
                <c:pt idx="615">
                  <c:v>21.7</c:v>
                </c:pt>
                <c:pt idx="616">
                  <c:v>19.2</c:v>
                </c:pt>
                <c:pt idx="617">
                  <c:v>22.7</c:v>
                </c:pt>
                <c:pt idx="618">
                  <c:v>25.5</c:v>
                </c:pt>
                <c:pt idx="619">
                  <c:v>27.3</c:v>
                </c:pt>
                <c:pt idx="620">
                  <c:v>21.9</c:v>
                </c:pt>
                <c:pt idx="621">
                  <c:v>29.2</c:v>
                </c:pt>
                <c:pt idx="622">
                  <c:v>26.7</c:v>
                </c:pt>
                <c:pt idx="623">
                  <c:v>31</c:v>
                </c:pt>
                <c:pt idx="624">
                  <c:v>17</c:v>
                </c:pt>
                <c:pt idx="625">
                  <c:v>28</c:v>
                </c:pt>
                <c:pt idx="626">
                  <c:v>20.399999999999999</c:v>
                </c:pt>
                <c:pt idx="627">
                  <c:v>28.7</c:v>
                </c:pt>
                <c:pt idx="628">
                  <c:v>28.2</c:v>
                </c:pt>
                <c:pt idx="629">
                  <c:v>24.8</c:v>
                </c:pt>
                <c:pt idx="630">
                  <c:v>22.5</c:v>
                </c:pt>
                <c:pt idx="631">
                  <c:v>25.3</c:v>
                </c:pt>
                <c:pt idx="632">
                  <c:v>21.7</c:v>
                </c:pt>
                <c:pt idx="633">
                  <c:v>31</c:v>
                </c:pt>
                <c:pt idx="634">
                  <c:v>23.4</c:v>
                </c:pt>
                <c:pt idx="635">
                  <c:v>29.8</c:v>
                </c:pt>
                <c:pt idx="636">
                  <c:v>26.5</c:v>
                </c:pt>
                <c:pt idx="637">
                  <c:v>37.700000000000003</c:v>
                </c:pt>
                <c:pt idx="638">
                  <c:v>24.8</c:v>
                </c:pt>
                <c:pt idx="639">
                  <c:v>28.3</c:v>
                </c:pt>
                <c:pt idx="640">
                  <c:v>21.2</c:v>
                </c:pt>
                <c:pt idx="641">
                  <c:v>36.299999999999997</c:v>
                </c:pt>
                <c:pt idx="642">
                  <c:v>37.4</c:v>
                </c:pt>
                <c:pt idx="643">
                  <c:v>44.8</c:v>
                </c:pt>
                <c:pt idx="644">
                  <c:v>43.4</c:v>
                </c:pt>
                <c:pt idx="645">
                  <c:v>53.5</c:v>
                </c:pt>
                <c:pt idx="646">
                  <c:v>26.9</c:v>
                </c:pt>
                <c:pt idx="647">
                  <c:v>23.5</c:v>
                </c:pt>
                <c:pt idx="648">
                  <c:v>11.7</c:v>
                </c:pt>
                <c:pt idx="649">
                  <c:v>28.8</c:v>
                </c:pt>
                <c:pt idx="650">
                  <c:v>22.6</c:v>
                </c:pt>
                <c:pt idx="651">
                  <c:v>23.8</c:v>
                </c:pt>
                <c:pt idx="652">
                  <c:v>38.5</c:v>
                </c:pt>
                <c:pt idx="653">
                  <c:v>23</c:v>
                </c:pt>
                <c:pt idx="654">
                  <c:v>34.700000000000003</c:v>
                </c:pt>
                <c:pt idx="655">
                  <c:v>34.200000000000003</c:v>
                </c:pt>
                <c:pt idx="656">
                  <c:v>44.3</c:v>
                </c:pt>
                <c:pt idx="657">
                  <c:v>22.4</c:v>
                </c:pt>
                <c:pt idx="658">
                  <c:v>18.600000000000001</c:v>
                </c:pt>
                <c:pt idx="659">
                  <c:v>26.5</c:v>
                </c:pt>
                <c:pt idx="660">
                  <c:v>29.3</c:v>
                </c:pt>
                <c:pt idx="661">
                  <c:v>27.8</c:v>
                </c:pt>
                <c:pt idx="662">
                  <c:v>58.2</c:v>
                </c:pt>
                <c:pt idx="663">
                  <c:v>35.9</c:v>
                </c:pt>
                <c:pt idx="664">
                  <c:v>37</c:v>
                </c:pt>
                <c:pt idx="665">
                  <c:v>43</c:v>
                </c:pt>
                <c:pt idx="666">
                  <c:v>39.4</c:v>
                </c:pt>
                <c:pt idx="667">
                  <c:v>51.8</c:v>
                </c:pt>
                <c:pt idx="668">
                  <c:v>63.5</c:v>
                </c:pt>
                <c:pt idx="669">
                  <c:v>43.8</c:v>
                </c:pt>
                <c:pt idx="670">
                  <c:v>7.7</c:v>
                </c:pt>
                <c:pt idx="671">
                  <c:v>25.9</c:v>
                </c:pt>
                <c:pt idx="672">
                  <c:v>11.3</c:v>
                </c:pt>
                <c:pt idx="673">
                  <c:v>15.5</c:v>
                </c:pt>
                <c:pt idx="674">
                  <c:v>29.3</c:v>
                </c:pt>
                <c:pt idx="675">
                  <c:v>36.200000000000003</c:v>
                </c:pt>
                <c:pt idx="676">
                  <c:v>51.3</c:v>
                </c:pt>
                <c:pt idx="677">
                  <c:v>25</c:v>
                </c:pt>
                <c:pt idx="678">
                  <c:v>27.8</c:v>
                </c:pt>
                <c:pt idx="679">
                  <c:v>27.5</c:v>
                </c:pt>
                <c:pt idx="680">
                  <c:v>29.7</c:v>
                </c:pt>
                <c:pt idx="681">
                  <c:v>34.299999999999997</c:v>
                </c:pt>
                <c:pt idx="682">
                  <c:v>39.4</c:v>
                </c:pt>
                <c:pt idx="683">
                  <c:v>51.2</c:v>
                </c:pt>
                <c:pt idx="684">
                  <c:v>31.9</c:v>
                </c:pt>
                <c:pt idx="685">
                  <c:v>35</c:v>
                </c:pt>
                <c:pt idx="686">
                  <c:v>18.399999999999999</c:v>
                </c:pt>
                <c:pt idx="687">
                  <c:v>30.9</c:v>
                </c:pt>
                <c:pt idx="688">
                  <c:v>32.200000000000003</c:v>
                </c:pt>
                <c:pt idx="689">
                  <c:v>37.299999999999997</c:v>
                </c:pt>
                <c:pt idx="690">
                  <c:v>42.2</c:v>
                </c:pt>
                <c:pt idx="691">
                  <c:v>39</c:v>
                </c:pt>
                <c:pt idx="692">
                  <c:v>45.4</c:v>
                </c:pt>
                <c:pt idx="693">
                  <c:v>46.4</c:v>
                </c:pt>
                <c:pt idx="694">
                  <c:v>14.8</c:v>
                </c:pt>
                <c:pt idx="695">
                  <c:v>7.3</c:v>
                </c:pt>
                <c:pt idx="696">
                  <c:v>11</c:v>
                </c:pt>
                <c:pt idx="697">
                  <c:v>12.8</c:v>
                </c:pt>
                <c:pt idx="698">
                  <c:v>21.6</c:v>
                </c:pt>
                <c:pt idx="699">
                  <c:v>15.1</c:v>
                </c:pt>
                <c:pt idx="700">
                  <c:v>45.6</c:v>
                </c:pt>
                <c:pt idx="701">
                  <c:v>12.9</c:v>
                </c:pt>
                <c:pt idx="702">
                  <c:v>23.9</c:v>
                </c:pt>
                <c:pt idx="703">
                  <c:v>30.6</c:v>
                </c:pt>
                <c:pt idx="704">
                  <c:v>39.6</c:v>
                </c:pt>
                <c:pt idx="705">
                  <c:v>32.200000000000003</c:v>
                </c:pt>
                <c:pt idx="706">
                  <c:v>61</c:v>
                </c:pt>
                <c:pt idx="707">
                  <c:v>15.2</c:v>
                </c:pt>
                <c:pt idx="708">
                  <c:v>26.1</c:v>
                </c:pt>
                <c:pt idx="709">
                  <c:v>39.6</c:v>
                </c:pt>
                <c:pt idx="710">
                  <c:v>51.7</c:v>
                </c:pt>
                <c:pt idx="711">
                  <c:v>41</c:v>
                </c:pt>
                <c:pt idx="712">
                  <c:v>19.3</c:v>
                </c:pt>
                <c:pt idx="713">
                  <c:v>22.1</c:v>
                </c:pt>
                <c:pt idx="714">
                  <c:v>24.2</c:v>
                </c:pt>
                <c:pt idx="715">
                  <c:v>26.1</c:v>
                </c:pt>
                <c:pt idx="716">
                  <c:v>28.3</c:v>
                </c:pt>
                <c:pt idx="717">
                  <c:v>32.200000000000003</c:v>
                </c:pt>
                <c:pt idx="718">
                  <c:v>28.3</c:v>
                </c:pt>
                <c:pt idx="719">
                  <c:v>28.9</c:v>
                </c:pt>
                <c:pt idx="720">
                  <c:v>31.9</c:v>
                </c:pt>
                <c:pt idx="721">
                  <c:v>28.8</c:v>
                </c:pt>
                <c:pt idx="722">
                  <c:v>33.200000000000003</c:v>
                </c:pt>
                <c:pt idx="723">
                  <c:v>10.199999999999999</c:v>
                </c:pt>
                <c:pt idx="724">
                  <c:v>3.4</c:v>
                </c:pt>
                <c:pt idx="725">
                  <c:v>22.3</c:v>
                </c:pt>
                <c:pt idx="726">
                  <c:v>25.5</c:v>
                </c:pt>
                <c:pt idx="727">
                  <c:v>24.8</c:v>
                </c:pt>
                <c:pt idx="728">
                  <c:v>24.6</c:v>
                </c:pt>
                <c:pt idx="729">
                  <c:v>26.2</c:v>
                </c:pt>
                <c:pt idx="730">
                  <c:v>24</c:v>
                </c:pt>
                <c:pt idx="731">
                  <c:v>24.2</c:v>
                </c:pt>
                <c:pt idx="732">
                  <c:v>32</c:v>
                </c:pt>
                <c:pt idx="733">
                  <c:v>21.7</c:v>
                </c:pt>
                <c:pt idx="734">
                  <c:v>21.7</c:v>
                </c:pt>
                <c:pt idx="735">
                  <c:v>24.3</c:v>
                </c:pt>
                <c:pt idx="736">
                  <c:v>25.6</c:v>
                </c:pt>
                <c:pt idx="737">
                  <c:v>18.2</c:v>
                </c:pt>
                <c:pt idx="738">
                  <c:v>25.5</c:v>
                </c:pt>
                <c:pt idx="739">
                  <c:v>21.9</c:v>
                </c:pt>
                <c:pt idx="740">
                  <c:v>31.9</c:v>
                </c:pt>
                <c:pt idx="741">
                  <c:v>30.4</c:v>
                </c:pt>
                <c:pt idx="742">
                  <c:v>30.9</c:v>
                </c:pt>
                <c:pt idx="743">
                  <c:v>29.8</c:v>
                </c:pt>
                <c:pt idx="744">
                  <c:v>29.9</c:v>
                </c:pt>
                <c:pt idx="745">
                  <c:v>30</c:v>
                </c:pt>
                <c:pt idx="746">
                  <c:v>29.1</c:v>
                </c:pt>
                <c:pt idx="747">
                  <c:v>26.5</c:v>
                </c:pt>
                <c:pt idx="748">
                  <c:v>26.1</c:v>
                </c:pt>
                <c:pt idx="749">
                  <c:v>38.4</c:v>
                </c:pt>
                <c:pt idx="750">
                  <c:v>44.6</c:v>
                </c:pt>
                <c:pt idx="751">
                  <c:v>27</c:v>
                </c:pt>
                <c:pt idx="752">
                  <c:v>34.6</c:v>
                </c:pt>
                <c:pt idx="753">
                  <c:v>29</c:v>
                </c:pt>
                <c:pt idx="754">
                  <c:v>27.8</c:v>
                </c:pt>
                <c:pt idx="755">
                  <c:v>27.5</c:v>
                </c:pt>
                <c:pt idx="756">
                  <c:v>31.3</c:v>
                </c:pt>
                <c:pt idx="757">
                  <c:v>29.2</c:v>
                </c:pt>
                <c:pt idx="758">
                  <c:v>28.9</c:v>
                </c:pt>
                <c:pt idx="759">
                  <c:v>29.6</c:v>
                </c:pt>
                <c:pt idx="760">
                  <c:v>31.2</c:v>
                </c:pt>
                <c:pt idx="761">
                  <c:v>30.9</c:v>
                </c:pt>
                <c:pt idx="762">
                  <c:v>38.799999999999997</c:v>
                </c:pt>
                <c:pt idx="763">
                  <c:v>10.8</c:v>
                </c:pt>
                <c:pt idx="764">
                  <c:v>11.4</c:v>
                </c:pt>
                <c:pt idx="765">
                  <c:v>14.5</c:v>
                </c:pt>
                <c:pt idx="766">
                  <c:v>6</c:v>
                </c:pt>
                <c:pt idx="767">
                  <c:v>15.3</c:v>
                </c:pt>
                <c:pt idx="768">
                  <c:v>22.4</c:v>
                </c:pt>
                <c:pt idx="769">
                  <c:v>26.3</c:v>
                </c:pt>
                <c:pt idx="770">
                  <c:v>25.4</c:v>
                </c:pt>
                <c:pt idx="771">
                  <c:v>28.7</c:v>
                </c:pt>
                <c:pt idx="772">
                  <c:v>28.5</c:v>
                </c:pt>
                <c:pt idx="773">
                  <c:v>30.6</c:v>
                </c:pt>
                <c:pt idx="774">
                  <c:v>36.299999999999997</c:v>
                </c:pt>
                <c:pt idx="775">
                  <c:v>41.6</c:v>
                </c:pt>
                <c:pt idx="776">
                  <c:v>27.7</c:v>
                </c:pt>
                <c:pt idx="777">
                  <c:v>38.200000000000003</c:v>
                </c:pt>
                <c:pt idx="778">
                  <c:v>32.5</c:v>
                </c:pt>
                <c:pt idx="779">
                  <c:v>46.1</c:v>
                </c:pt>
                <c:pt idx="780">
                  <c:v>31.7</c:v>
                </c:pt>
                <c:pt idx="781">
                  <c:v>41</c:v>
                </c:pt>
                <c:pt idx="782">
                  <c:v>44.1</c:v>
                </c:pt>
                <c:pt idx="783">
                  <c:v>44.7</c:v>
                </c:pt>
                <c:pt idx="784">
                  <c:v>50.9</c:v>
                </c:pt>
                <c:pt idx="785">
                  <c:v>52.6</c:v>
                </c:pt>
                <c:pt idx="786">
                  <c:v>21.5</c:v>
                </c:pt>
                <c:pt idx="787">
                  <c:v>20.100000000000001</c:v>
                </c:pt>
                <c:pt idx="788">
                  <c:v>21.8</c:v>
                </c:pt>
                <c:pt idx="789">
                  <c:v>19.600000000000001</c:v>
                </c:pt>
                <c:pt idx="790">
                  <c:v>20.3</c:v>
                </c:pt>
                <c:pt idx="791">
                  <c:v>22</c:v>
                </c:pt>
                <c:pt idx="792">
                  <c:v>20.399999999999999</c:v>
                </c:pt>
                <c:pt idx="793">
                  <c:v>33.1</c:v>
                </c:pt>
                <c:pt idx="794">
                  <c:v>36.4</c:v>
                </c:pt>
                <c:pt idx="795">
                  <c:v>39.1</c:v>
                </c:pt>
                <c:pt idx="796">
                  <c:v>41.2</c:v>
                </c:pt>
                <c:pt idx="797">
                  <c:v>44.8</c:v>
                </c:pt>
                <c:pt idx="798">
                  <c:v>33.9</c:v>
                </c:pt>
                <c:pt idx="799">
                  <c:v>9.6</c:v>
                </c:pt>
                <c:pt idx="800">
                  <c:v>19.899999999999999</c:v>
                </c:pt>
                <c:pt idx="801">
                  <c:v>20.7</c:v>
                </c:pt>
                <c:pt idx="802">
                  <c:v>22.5</c:v>
                </c:pt>
                <c:pt idx="803">
                  <c:v>25.5</c:v>
                </c:pt>
                <c:pt idx="804">
                  <c:v>25.9</c:v>
                </c:pt>
                <c:pt idx="805">
                  <c:v>33.5</c:v>
                </c:pt>
                <c:pt idx="806">
                  <c:v>28.9</c:v>
                </c:pt>
                <c:pt idx="807">
                  <c:v>29</c:v>
                </c:pt>
                <c:pt idx="808">
                  <c:v>31.8</c:v>
                </c:pt>
                <c:pt idx="809">
                  <c:v>31.8</c:v>
                </c:pt>
                <c:pt idx="810">
                  <c:v>30.6</c:v>
                </c:pt>
                <c:pt idx="811">
                  <c:v>35.9</c:v>
                </c:pt>
                <c:pt idx="812">
                  <c:v>25.5</c:v>
                </c:pt>
                <c:pt idx="813">
                  <c:v>30.9</c:v>
                </c:pt>
                <c:pt idx="814">
                  <c:v>29.5</c:v>
                </c:pt>
                <c:pt idx="815">
                  <c:v>32.1</c:v>
                </c:pt>
                <c:pt idx="816">
                  <c:v>38.200000000000003</c:v>
                </c:pt>
                <c:pt idx="817">
                  <c:v>40.799999999999997</c:v>
                </c:pt>
                <c:pt idx="818">
                  <c:v>37.9</c:v>
                </c:pt>
                <c:pt idx="819">
                  <c:v>38.5</c:v>
                </c:pt>
                <c:pt idx="820">
                  <c:v>17.600000000000001</c:v>
                </c:pt>
                <c:pt idx="821">
                  <c:v>17</c:v>
                </c:pt>
                <c:pt idx="822">
                  <c:v>19.8</c:v>
                </c:pt>
                <c:pt idx="823">
                  <c:v>19.899999999999999</c:v>
                </c:pt>
                <c:pt idx="824">
                  <c:v>21.8</c:v>
                </c:pt>
                <c:pt idx="825">
                  <c:v>25.2</c:v>
                </c:pt>
                <c:pt idx="826">
                  <c:v>24.6</c:v>
                </c:pt>
                <c:pt idx="827">
                  <c:v>28.7</c:v>
                </c:pt>
                <c:pt idx="828">
                  <c:v>26.6</c:v>
                </c:pt>
                <c:pt idx="829">
                  <c:v>37.799999999999997</c:v>
                </c:pt>
                <c:pt idx="830">
                  <c:v>23.8</c:v>
                </c:pt>
                <c:pt idx="831">
                  <c:v>14.9</c:v>
                </c:pt>
                <c:pt idx="832">
                  <c:v>17.899999999999999</c:v>
                </c:pt>
                <c:pt idx="833">
                  <c:v>17.600000000000001</c:v>
                </c:pt>
                <c:pt idx="834">
                  <c:v>21.3</c:v>
                </c:pt>
                <c:pt idx="835">
                  <c:v>20.6</c:v>
                </c:pt>
                <c:pt idx="836">
                  <c:v>20.6</c:v>
                </c:pt>
                <c:pt idx="837">
                  <c:v>24.6</c:v>
                </c:pt>
                <c:pt idx="838">
                  <c:v>23.2</c:v>
                </c:pt>
                <c:pt idx="839">
                  <c:v>26.8</c:v>
                </c:pt>
                <c:pt idx="840">
                  <c:v>27.2</c:v>
                </c:pt>
                <c:pt idx="841">
                  <c:v>25.8</c:v>
                </c:pt>
                <c:pt idx="842">
                  <c:v>29.8</c:v>
                </c:pt>
                <c:pt idx="843">
                  <c:v>32</c:v>
                </c:pt>
                <c:pt idx="844">
                  <c:v>34.799999999999997</c:v>
                </c:pt>
                <c:pt idx="845">
                  <c:v>11.1</c:v>
                </c:pt>
                <c:pt idx="846">
                  <c:v>10.1</c:v>
                </c:pt>
                <c:pt idx="847">
                  <c:v>18.5</c:v>
                </c:pt>
                <c:pt idx="848">
                  <c:v>22.3</c:v>
                </c:pt>
                <c:pt idx="849">
                  <c:v>11.8</c:v>
                </c:pt>
                <c:pt idx="850">
                  <c:v>18.8</c:v>
                </c:pt>
                <c:pt idx="851">
                  <c:v>29.6</c:v>
                </c:pt>
                <c:pt idx="852">
                  <c:v>34.6</c:v>
                </c:pt>
                <c:pt idx="853">
                  <c:v>32.799999999999997</c:v>
                </c:pt>
                <c:pt idx="854">
                  <c:v>34</c:v>
                </c:pt>
                <c:pt idx="855">
                  <c:v>36.4</c:v>
                </c:pt>
                <c:pt idx="856">
                  <c:v>39.5</c:v>
                </c:pt>
                <c:pt idx="857">
                  <c:v>36.5</c:v>
                </c:pt>
                <c:pt idx="858">
                  <c:v>40.6</c:v>
                </c:pt>
                <c:pt idx="859">
                  <c:v>34.700000000000003</c:v>
                </c:pt>
                <c:pt idx="860">
                  <c:v>37.700000000000003</c:v>
                </c:pt>
                <c:pt idx="861">
                  <c:v>33.5</c:v>
                </c:pt>
                <c:pt idx="862">
                  <c:v>39.9</c:v>
                </c:pt>
                <c:pt idx="863">
                  <c:v>34.6</c:v>
                </c:pt>
                <c:pt idx="864">
                  <c:v>34.6</c:v>
                </c:pt>
                <c:pt idx="865">
                  <c:v>45</c:v>
                </c:pt>
                <c:pt idx="866">
                  <c:v>44.5</c:v>
                </c:pt>
                <c:pt idx="867">
                  <c:v>42.5</c:v>
                </c:pt>
                <c:pt idx="868">
                  <c:v>48.5</c:v>
                </c:pt>
                <c:pt idx="869">
                  <c:v>50.8</c:v>
                </c:pt>
                <c:pt idx="870">
                  <c:v>51</c:v>
                </c:pt>
                <c:pt idx="871">
                  <c:v>53.9</c:v>
                </c:pt>
                <c:pt idx="872">
                  <c:v>56.5</c:v>
                </c:pt>
                <c:pt idx="873">
                  <c:v>37</c:v>
                </c:pt>
                <c:pt idx="874">
                  <c:v>30.2</c:v>
                </c:pt>
                <c:pt idx="875">
                  <c:v>31.5</c:v>
                </c:pt>
                <c:pt idx="876">
                  <c:v>34</c:v>
                </c:pt>
                <c:pt idx="877">
                  <c:v>38</c:v>
                </c:pt>
                <c:pt idx="878">
                  <c:v>36</c:v>
                </c:pt>
                <c:pt idx="879">
                  <c:v>39.299999999999997</c:v>
                </c:pt>
                <c:pt idx="880">
                  <c:v>39.299999999999997</c:v>
                </c:pt>
                <c:pt idx="881">
                  <c:v>47.1</c:v>
                </c:pt>
                <c:pt idx="882">
                  <c:v>42</c:v>
                </c:pt>
                <c:pt idx="883">
                  <c:v>28.1</c:v>
                </c:pt>
                <c:pt idx="884">
                  <c:v>29.6</c:v>
                </c:pt>
                <c:pt idx="885">
                  <c:v>31.1</c:v>
                </c:pt>
                <c:pt idx="886">
                  <c:v>31.5</c:v>
                </c:pt>
                <c:pt idx="887">
                  <c:v>29.3</c:v>
                </c:pt>
                <c:pt idx="888">
                  <c:v>18.100000000000001</c:v>
                </c:pt>
                <c:pt idx="889">
                  <c:v>20.3</c:v>
                </c:pt>
                <c:pt idx="890">
                  <c:v>24.2</c:v>
                </c:pt>
                <c:pt idx="891">
                  <c:v>28.7</c:v>
                </c:pt>
                <c:pt idx="892">
                  <c:v>22.8</c:v>
                </c:pt>
                <c:pt idx="893">
                  <c:v>33.6</c:v>
                </c:pt>
                <c:pt idx="894">
                  <c:v>33.1</c:v>
                </c:pt>
                <c:pt idx="895">
                  <c:v>30.8</c:v>
                </c:pt>
                <c:pt idx="896">
                  <c:v>26.9</c:v>
                </c:pt>
                <c:pt idx="897">
                  <c:v>36</c:v>
                </c:pt>
                <c:pt idx="898">
                  <c:v>25</c:v>
                </c:pt>
                <c:pt idx="899">
                  <c:v>32.1</c:v>
                </c:pt>
                <c:pt idx="900">
                  <c:v>22.1</c:v>
                </c:pt>
                <c:pt idx="901">
                  <c:v>38.200000000000003</c:v>
                </c:pt>
                <c:pt idx="902">
                  <c:v>36.200000000000003</c:v>
                </c:pt>
                <c:pt idx="903">
                  <c:v>37.5</c:v>
                </c:pt>
                <c:pt idx="904">
                  <c:v>38.5</c:v>
                </c:pt>
                <c:pt idx="905">
                  <c:v>16.600000000000001</c:v>
                </c:pt>
                <c:pt idx="906">
                  <c:v>20.8</c:v>
                </c:pt>
                <c:pt idx="907">
                  <c:v>31.1</c:v>
                </c:pt>
                <c:pt idx="908">
                  <c:v>12.2</c:v>
                </c:pt>
                <c:pt idx="909">
                  <c:v>16</c:v>
                </c:pt>
                <c:pt idx="910">
                  <c:v>21.9</c:v>
                </c:pt>
                <c:pt idx="911">
                  <c:v>29.9</c:v>
                </c:pt>
                <c:pt idx="912">
                  <c:v>40.5</c:v>
                </c:pt>
                <c:pt idx="913">
                  <c:v>25</c:v>
                </c:pt>
                <c:pt idx="914">
                  <c:v>45.3</c:v>
                </c:pt>
                <c:pt idx="915">
                  <c:v>45.6</c:v>
                </c:pt>
                <c:pt idx="916">
                  <c:v>46</c:v>
                </c:pt>
                <c:pt idx="917">
                  <c:v>13.6</c:v>
                </c:pt>
                <c:pt idx="918">
                  <c:v>38.9</c:v>
                </c:pt>
                <c:pt idx="919">
                  <c:v>42.9</c:v>
                </c:pt>
                <c:pt idx="920">
                  <c:v>42.9</c:v>
                </c:pt>
                <c:pt idx="921">
                  <c:v>27.8</c:v>
                </c:pt>
                <c:pt idx="922">
                  <c:v>29.6</c:v>
                </c:pt>
                <c:pt idx="923">
                  <c:v>34.4</c:v>
                </c:pt>
                <c:pt idx="924">
                  <c:v>15.3</c:v>
                </c:pt>
                <c:pt idx="925">
                  <c:v>32.6</c:v>
                </c:pt>
                <c:pt idx="926">
                  <c:v>38.299999999999997</c:v>
                </c:pt>
                <c:pt idx="927">
                  <c:v>40.9</c:v>
                </c:pt>
                <c:pt idx="928">
                  <c:v>35.6</c:v>
                </c:pt>
                <c:pt idx="929">
                  <c:v>35.4</c:v>
                </c:pt>
                <c:pt idx="930">
                  <c:v>43.3</c:v>
                </c:pt>
                <c:pt idx="931">
                  <c:v>45.7</c:v>
                </c:pt>
                <c:pt idx="932">
                  <c:v>33</c:v>
                </c:pt>
                <c:pt idx="933">
                  <c:v>30.1</c:v>
                </c:pt>
                <c:pt idx="934">
                  <c:v>28.6</c:v>
                </c:pt>
                <c:pt idx="935">
                  <c:v>39.1</c:v>
                </c:pt>
                <c:pt idx="936">
                  <c:v>31.7</c:v>
                </c:pt>
                <c:pt idx="937">
                  <c:v>36.5</c:v>
                </c:pt>
                <c:pt idx="938">
                  <c:v>23.7</c:v>
                </c:pt>
                <c:pt idx="939">
                  <c:v>37.200000000000003</c:v>
                </c:pt>
                <c:pt idx="940">
                  <c:v>38.9</c:v>
                </c:pt>
                <c:pt idx="941">
                  <c:v>19</c:v>
                </c:pt>
                <c:pt idx="942">
                  <c:v>128.19999999999999</c:v>
                </c:pt>
                <c:pt idx="943">
                  <c:v>15.5</c:v>
                </c:pt>
                <c:pt idx="944">
                  <c:v>25.6</c:v>
                </c:pt>
                <c:pt idx="945">
                  <c:v>36.9</c:v>
                </c:pt>
                <c:pt idx="946">
                  <c:v>28.1</c:v>
                </c:pt>
                <c:pt idx="947">
                  <c:v>24.3</c:v>
                </c:pt>
                <c:pt idx="948">
                  <c:v>27.5</c:v>
                </c:pt>
                <c:pt idx="949">
                  <c:v>25.8</c:v>
                </c:pt>
                <c:pt idx="950">
                  <c:v>25.9</c:v>
                </c:pt>
                <c:pt idx="951">
                  <c:v>28.7</c:v>
                </c:pt>
                <c:pt idx="952">
                  <c:v>30.2</c:v>
                </c:pt>
                <c:pt idx="953">
                  <c:v>27.8</c:v>
                </c:pt>
                <c:pt idx="954">
                  <c:v>27.9</c:v>
                </c:pt>
                <c:pt idx="955">
                  <c:v>37.700000000000003</c:v>
                </c:pt>
                <c:pt idx="956">
                  <c:v>13.9</c:v>
                </c:pt>
                <c:pt idx="957">
                  <c:v>34.5</c:v>
                </c:pt>
                <c:pt idx="958">
                  <c:v>12.4</c:v>
                </c:pt>
                <c:pt idx="959">
                  <c:v>18.399999999999999</c:v>
                </c:pt>
                <c:pt idx="960">
                  <c:v>3.8</c:v>
                </c:pt>
                <c:pt idx="961">
                  <c:v>10.9</c:v>
                </c:pt>
                <c:pt idx="962">
                  <c:v>8.1</c:v>
                </c:pt>
                <c:pt idx="963">
                  <c:v>11.7</c:v>
                </c:pt>
                <c:pt idx="964">
                  <c:v>19.100000000000001</c:v>
                </c:pt>
                <c:pt idx="965">
                  <c:v>19.899999999999999</c:v>
                </c:pt>
                <c:pt idx="966">
                  <c:v>15.6</c:v>
                </c:pt>
                <c:pt idx="967">
                  <c:v>11.1</c:v>
                </c:pt>
                <c:pt idx="968">
                  <c:v>12</c:v>
                </c:pt>
                <c:pt idx="969">
                  <c:v>10.6</c:v>
                </c:pt>
                <c:pt idx="970">
                  <c:v>36.299999999999997</c:v>
                </c:pt>
                <c:pt idx="971">
                  <c:v>29.5</c:v>
                </c:pt>
                <c:pt idx="972">
                  <c:v>29.5</c:v>
                </c:pt>
                <c:pt idx="973">
                  <c:v>32.299999999999997</c:v>
                </c:pt>
                <c:pt idx="974">
                  <c:v>19.5</c:v>
                </c:pt>
                <c:pt idx="975">
                  <c:v>18.600000000000001</c:v>
                </c:pt>
                <c:pt idx="976">
                  <c:v>20.9</c:v>
                </c:pt>
                <c:pt idx="977">
                  <c:v>50.3</c:v>
                </c:pt>
                <c:pt idx="978">
                  <c:v>31.8</c:v>
                </c:pt>
                <c:pt idx="979">
                  <c:v>20.3</c:v>
                </c:pt>
                <c:pt idx="980">
                  <c:v>40.6</c:v>
                </c:pt>
                <c:pt idx="981">
                  <c:v>11.3</c:v>
                </c:pt>
                <c:pt idx="982">
                  <c:v>14</c:v>
                </c:pt>
                <c:pt idx="983">
                  <c:v>19.8</c:v>
                </c:pt>
                <c:pt idx="984">
                  <c:v>29.4</c:v>
                </c:pt>
                <c:pt idx="985">
                  <c:v>38.1</c:v>
                </c:pt>
                <c:pt idx="986">
                  <c:v>13.7</c:v>
                </c:pt>
                <c:pt idx="987">
                  <c:v>38</c:v>
                </c:pt>
                <c:pt idx="988">
                  <c:v>29.3</c:v>
                </c:pt>
                <c:pt idx="989">
                  <c:v>33.5</c:v>
                </c:pt>
                <c:pt idx="990">
                  <c:v>29.7</c:v>
                </c:pt>
                <c:pt idx="991">
                  <c:v>31.9</c:v>
                </c:pt>
                <c:pt idx="992">
                  <c:v>35.299999999999997</c:v>
                </c:pt>
                <c:pt idx="993">
                  <c:v>35.4</c:v>
                </c:pt>
                <c:pt idx="994">
                  <c:v>38.6</c:v>
                </c:pt>
                <c:pt idx="995">
                  <c:v>38.6</c:v>
                </c:pt>
                <c:pt idx="996">
                  <c:v>38.799999999999997</c:v>
                </c:pt>
                <c:pt idx="997">
                  <c:v>38.799999999999997</c:v>
                </c:pt>
                <c:pt idx="998">
                  <c:v>36.700000000000003</c:v>
                </c:pt>
                <c:pt idx="999">
                  <c:v>33.5</c:v>
                </c:pt>
                <c:pt idx="1000">
                  <c:v>48.2</c:v>
                </c:pt>
                <c:pt idx="1001">
                  <c:v>26</c:v>
                </c:pt>
                <c:pt idx="1002">
                  <c:v>25.5</c:v>
                </c:pt>
                <c:pt idx="1003">
                  <c:v>16.100000000000001</c:v>
                </c:pt>
                <c:pt idx="1004">
                  <c:v>16.100000000000001</c:v>
                </c:pt>
                <c:pt idx="1005">
                  <c:v>18.600000000000001</c:v>
                </c:pt>
                <c:pt idx="1006">
                  <c:v>22.1</c:v>
                </c:pt>
                <c:pt idx="1007">
                  <c:v>38</c:v>
                </c:pt>
                <c:pt idx="1008">
                  <c:v>27.9</c:v>
                </c:pt>
                <c:pt idx="1009">
                  <c:v>31.1</c:v>
                </c:pt>
                <c:pt idx="1010">
                  <c:v>23.2</c:v>
                </c:pt>
                <c:pt idx="1011">
                  <c:v>28.6</c:v>
                </c:pt>
                <c:pt idx="1012">
                  <c:v>36.700000000000003</c:v>
                </c:pt>
                <c:pt idx="1013">
                  <c:v>45.6</c:v>
                </c:pt>
                <c:pt idx="1014">
                  <c:v>12</c:v>
                </c:pt>
                <c:pt idx="1015">
                  <c:v>46.8</c:v>
                </c:pt>
                <c:pt idx="1016">
                  <c:v>38.5</c:v>
                </c:pt>
                <c:pt idx="1017">
                  <c:v>36.799999999999997</c:v>
                </c:pt>
                <c:pt idx="1018">
                  <c:v>8</c:v>
                </c:pt>
                <c:pt idx="1019">
                  <c:v>14.1</c:v>
                </c:pt>
                <c:pt idx="1020">
                  <c:v>46.5</c:v>
                </c:pt>
                <c:pt idx="1021">
                  <c:v>24.5</c:v>
                </c:pt>
                <c:pt idx="1022">
                  <c:v>39.1</c:v>
                </c:pt>
                <c:pt idx="1023">
                  <c:v>35.200000000000003</c:v>
                </c:pt>
                <c:pt idx="1024">
                  <c:v>36.200000000000003</c:v>
                </c:pt>
                <c:pt idx="1025">
                  <c:v>44.3</c:v>
                </c:pt>
                <c:pt idx="1026">
                  <c:v>43.1</c:v>
                </c:pt>
                <c:pt idx="1027">
                  <c:v>51.4</c:v>
                </c:pt>
                <c:pt idx="1028">
                  <c:v>17.3</c:v>
                </c:pt>
                <c:pt idx="1029">
                  <c:v>24.6</c:v>
                </c:pt>
                <c:pt idx="1030">
                  <c:v>33.299999999999997</c:v>
                </c:pt>
                <c:pt idx="1031">
                  <c:v>17.600000000000001</c:v>
                </c:pt>
                <c:pt idx="1032">
                  <c:v>32.1</c:v>
                </c:pt>
                <c:pt idx="1033">
                  <c:v>35.9</c:v>
                </c:pt>
                <c:pt idx="1034">
                  <c:v>12.7</c:v>
                </c:pt>
                <c:pt idx="1035">
                  <c:v>38.200000000000003</c:v>
                </c:pt>
                <c:pt idx="1036">
                  <c:v>36.299999999999997</c:v>
                </c:pt>
                <c:pt idx="1037">
                  <c:v>47.4</c:v>
                </c:pt>
                <c:pt idx="1038">
                  <c:v>9.5</c:v>
                </c:pt>
                <c:pt idx="1039">
                  <c:v>17.600000000000001</c:v>
                </c:pt>
                <c:pt idx="1040">
                  <c:v>17.2</c:v>
                </c:pt>
                <c:pt idx="1041">
                  <c:v>24.2</c:v>
                </c:pt>
                <c:pt idx="1042">
                  <c:v>41.5</c:v>
                </c:pt>
                <c:pt idx="1043">
                  <c:v>46.7</c:v>
                </c:pt>
                <c:pt idx="1044">
                  <c:v>49.9</c:v>
                </c:pt>
                <c:pt idx="1045">
                  <c:v>37.200000000000003</c:v>
                </c:pt>
                <c:pt idx="1046">
                  <c:v>33.700000000000003</c:v>
                </c:pt>
                <c:pt idx="1047">
                  <c:v>53.7</c:v>
                </c:pt>
                <c:pt idx="1048">
                  <c:v>26.6</c:v>
                </c:pt>
                <c:pt idx="1049">
                  <c:v>26.1</c:v>
                </c:pt>
                <c:pt idx="1050">
                  <c:v>27.8</c:v>
                </c:pt>
                <c:pt idx="1051">
                  <c:v>44.8</c:v>
                </c:pt>
                <c:pt idx="1052">
                  <c:v>20.9</c:v>
                </c:pt>
                <c:pt idx="1053">
                  <c:v>35.299999999999997</c:v>
                </c:pt>
                <c:pt idx="1054">
                  <c:v>25.6</c:v>
                </c:pt>
                <c:pt idx="1055">
                  <c:v>23.3</c:v>
                </c:pt>
                <c:pt idx="1056">
                  <c:v>9.6999999999999993</c:v>
                </c:pt>
                <c:pt idx="1057">
                  <c:v>28.8</c:v>
                </c:pt>
                <c:pt idx="1058">
                  <c:v>15.4</c:v>
                </c:pt>
                <c:pt idx="1059">
                  <c:v>16.8</c:v>
                </c:pt>
                <c:pt idx="1060">
                  <c:v>22.7</c:v>
                </c:pt>
                <c:pt idx="1061">
                  <c:v>21</c:v>
                </c:pt>
                <c:pt idx="1062">
                  <c:v>20.8</c:v>
                </c:pt>
                <c:pt idx="1063">
                  <c:v>21.6</c:v>
                </c:pt>
                <c:pt idx="1064">
                  <c:v>22.8</c:v>
                </c:pt>
                <c:pt idx="1065">
                  <c:v>25.5</c:v>
                </c:pt>
                <c:pt idx="1066">
                  <c:v>27.4</c:v>
                </c:pt>
              </c:numCache>
            </c:numRef>
          </c:yVal>
          <c:smooth val="0"/>
          <c:extLst>
            <c:ext xmlns:c16="http://schemas.microsoft.com/office/drawing/2014/chart" uri="{C3380CC4-5D6E-409C-BE32-E72D297353CC}">
              <c16:uniqueId val="{00000001-7C05-4850-95DD-251DEE470D0C}"/>
            </c:ext>
          </c:extLst>
        </c:ser>
        <c:dLbls>
          <c:showLegendKey val="0"/>
          <c:showVal val="0"/>
          <c:showCatName val="0"/>
          <c:showSerName val="0"/>
          <c:showPercent val="0"/>
          <c:showBubbleSize val="0"/>
        </c:dLbls>
        <c:axId val="344826848"/>
        <c:axId val="1"/>
      </c:scatterChart>
      <c:valAx>
        <c:axId val="344826848"/>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LOA vs Comfort Factor</a:t>
                </a:r>
              </a:p>
            </c:rich>
          </c:tx>
          <c:layout>
            <c:manualLayout>
              <c:xMode val="edge"/>
              <c:yMode val="edge"/>
              <c:x val="0.30933199396508387"/>
              <c:y val="0.90048144063066538"/>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4826848"/>
        <c:crosses val="autoZero"/>
        <c:crossBetween val="midCat"/>
      </c:valAx>
      <c:spPr>
        <a:solidFill>
          <a:srgbClr val="C0C0C0"/>
        </a:solidFill>
        <a:ln w="12700">
          <a:solidFill>
            <a:srgbClr val="808080"/>
          </a:solidFill>
          <a:prstDash val="solid"/>
        </a:ln>
      </c:spPr>
    </c:plotArea>
    <c:legend>
      <c:legendPos val="r"/>
      <c:layout>
        <c:manualLayout>
          <c:xMode val="edge"/>
          <c:yMode val="edge"/>
          <c:x val="0.78957344578302247"/>
          <c:y val="0.40499039666555053"/>
          <c:w val="0.19209658072717539"/>
          <c:h val="9.728819584703168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opies="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72561186402414"/>
          <c:y val="7.2400517839651485E-2"/>
          <c:w val="0.73474491995023761"/>
          <c:h val="0.75794292113385153"/>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xVal>
            <c:numRef>
              <c:f>'DATA BASE'!$D$8:$D$1074</c:f>
              <c:numCache>
                <c:formatCode>0.0</c:formatCode>
                <c:ptCount val="1067"/>
                <c:pt idx="0">
                  <c:v>48.5</c:v>
                </c:pt>
                <c:pt idx="1">
                  <c:v>21</c:v>
                </c:pt>
                <c:pt idx="2">
                  <c:v>37.5</c:v>
                </c:pt>
                <c:pt idx="3">
                  <c:v>56</c:v>
                </c:pt>
                <c:pt idx="4">
                  <c:v>62.1</c:v>
                </c:pt>
                <c:pt idx="5">
                  <c:v>64.900000000000006</c:v>
                </c:pt>
                <c:pt idx="6">
                  <c:v>27.3</c:v>
                </c:pt>
                <c:pt idx="7">
                  <c:v>33.200000000000003</c:v>
                </c:pt>
                <c:pt idx="8">
                  <c:v>36.200000000000003</c:v>
                </c:pt>
                <c:pt idx="9">
                  <c:v>41.6</c:v>
                </c:pt>
                <c:pt idx="10">
                  <c:v>49.7</c:v>
                </c:pt>
                <c:pt idx="11">
                  <c:v>37.700000000000003</c:v>
                </c:pt>
                <c:pt idx="12">
                  <c:v>39.299999999999997</c:v>
                </c:pt>
                <c:pt idx="13">
                  <c:v>38</c:v>
                </c:pt>
                <c:pt idx="14">
                  <c:v>34.700000000000003</c:v>
                </c:pt>
                <c:pt idx="15">
                  <c:v>22</c:v>
                </c:pt>
                <c:pt idx="16">
                  <c:v>30.3</c:v>
                </c:pt>
                <c:pt idx="17">
                  <c:v>34.799999999999997</c:v>
                </c:pt>
                <c:pt idx="18">
                  <c:v>37.200000000000003</c:v>
                </c:pt>
                <c:pt idx="19">
                  <c:v>126.5</c:v>
                </c:pt>
                <c:pt idx="20">
                  <c:v>38.5</c:v>
                </c:pt>
                <c:pt idx="21">
                  <c:v>39.5</c:v>
                </c:pt>
                <c:pt idx="22">
                  <c:v>43.1</c:v>
                </c:pt>
                <c:pt idx="23">
                  <c:v>44.1</c:v>
                </c:pt>
                <c:pt idx="24">
                  <c:v>44</c:v>
                </c:pt>
                <c:pt idx="25">
                  <c:v>47.7</c:v>
                </c:pt>
                <c:pt idx="26">
                  <c:v>48.8</c:v>
                </c:pt>
                <c:pt idx="27">
                  <c:v>50</c:v>
                </c:pt>
                <c:pt idx="28">
                  <c:v>50</c:v>
                </c:pt>
                <c:pt idx="29">
                  <c:v>52.8</c:v>
                </c:pt>
                <c:pt idx="30">
                  <c:v>54.1</c:v>
                </c:pt>
                <c:pt idx="31">
                  <c:v>28.3</c:v>
                </c:pt>
                <c:pt idx="32">
                  <c:v>38.4</c:v>
                </c:pt>
                <c:pt idx="33">
                  <c:v>25.3</c:v>
                </c:pt>
                <c:pt idx="34">
                  <c:v>60</c:v>
                </c:pt>
                <c:pt idx="35">
                  <c:v>38.700000000000003</c:v>
                </c:pt>
                <c:pt idx="36">
                  <c:v>36</c:v>
                </c:pt>
                <c:pt idx="37">
                  <c:v>34.5</c:v>
                </c:pt>
                <c:pt idx="38">
                  <c:v>31.6</c:v>
                </c:pt>
                <c:pt idx="39">
                  <c:v>40</c:v>
                </c:pt>
                <c:pt idx="40">
                  <c:v>53</c:v>
                </c:pt>
                <c:pt idx="41">
                  <c:v>53</c:v>
                </c:pt>
                <c:pt idx="42">
                  <c:v>52.5</c:v>
                </c:pt>
                <c:pt idx="43">
                  <c:v>78.400000000000006</c:v>
                </c:pt>
                <c:pt idx="44">
                  <c:v>83.3</c:v>
                </c:pt>
                <c:pt idx="45">
                  <c:v>65</c:v>
                </c:pt>
                <c:pt idx="46">
                  <c:v>75</c:v>
                </c:pt>
                <c:pt idx="47">
                  <c:v>35</c:v>
                </c:pt>
                <c:pt idx="48">
                  <c:v>38.5</c:v>
                </c:pt>
                <c:pt idx="49">
                  <c:v>68.5</c:v>
                </c:pt>
                <c:pt idx="50">
                  <c:v>71.5</c:v>
                </c:pt>
                <c:pt idx="51">
                  <c:v>60.7</c:v>
                </c:pt>
                <c:pt idx="52">
                  <c:v>124</c:v>
                </c:pt>
                <c:pt idx="53">
                  <c:v>16.5</c:v>
                </c:pt>
                <c:pt idx="54">
                  <c:v>32.6</c:v>
                </c:pt>
                <c:pt idx="55">
                  <c:v>33.9</c:v>
                </c:pt>
                <c:pt idx="56">
                  <c:v>36</c:v>
                </c:pt>
                <c:pt idx="57">
                  <c:v>41.7</c:v>
                </c:pt>
                <c:pt idx="58">
                  <c:v>21</c:v>
                </c:pt>
                <c:pt idx="59">
                  <c:v>22.8</c:v>
                </c:pt>
                <c:pt idx="60">
                  <c:v>34.799999999999997</c:v>
                </c:pt>
                <c:pt idx="61">
                  <c:v>56</c:v>
                </c:pt>
                <c:pt idx="62">
                  <c:v>29</c:v>
                </c:pt>
                <c:pt idx="63">
                  <c:v>38</c:v>
                </c:pt>
                <c:pt idx="64">
                  <c:v>30.6</c:v>
                </c:pt>
                <c:pt idx="65">
                  <c:v>52</c:v>
                </c:pt>
                <c:pt idx="66">
                  <c:v>30.1</c:v>
                </c:pt>
                <c:pt idx="67">
                  <c:v>32</c:v>
                </c:pt>
                <c:pt idx="68">
                  <c:v>29.7</c:v>
                </c:pt>
                <c:pt idx="69">
                  <c:v>34.799999999999997</c:v>
                </c:pt>
                <c:pt idx="70">
                  <c:v>20</c:v>
                </c:pt>
                <c:pt idx="71">
                  <c:v>25.6</c:v>
                </c:pt>
                <c:pt idx="72">
                  <c:v>34.1</c:v>
                </c:pt>
                <c:pt idx="73">
                  <c:v>38.1</c:v>
                </c:pt>
                <c:pt idx="74">
                  <c:v>39.299999999999997</c:v>
                </c:pt>
                <c:pt idx="75">
                  <c:v>43.3</c:v>
                </c:pt>
                <c:pt idx="76">
                  <c:v>47.7</c:v>
                </c:pt>
                <c:pt idx="77">
                  <c:v>50</c:v>
                </c:pt>
                <c:pt idx="78">
                  <c:v>51</c:v>
                </c:pt>
                <c:pt idx="79">
                  <c:v>52.5</c:v>
                </c:pt>
                <c:pt idx="80">
                  <c:v>58.5</c:v>
                </c:pt>
                <c:pt idx="81">
                  <c:v>64</c:v>
                </c:pt>
                <c:pt idx="82">
                  <c:v>66.900000000000006</c:v>
                </c:pt>
                <c:pt idx="83">
                  <c:v>86.9</c:v>
                </c:pt>
                <c:pt idx="84">
                  <c:v>49.3</c:v>
                </c:pt>
                <c:pt idx="85">
                  <c:v>32.5</c:v>
                </c:pt>
                <c:pt idx="86">
                  <c:v>31.3</c:v>
                </c:pt>
                <c:pt idx="87">
                  <c:v>33.700000000000003</c:v>
                </c:pt>
                <c:pt idx="88">
                  <c:v>37.9</c:v>
                </c:pt>
                <c:pt idx="89">
                  <c:v>38.6</c:v>
                </c:pt>
                <c:pt idx="90">
                  <c:v>29</c:v>
                </c:pt>
                <c:pt idx="91">
                  <c:v>32</c:v>
                </c:pt>
                <c:pt idx="92">
                  <c:v>36</c:v>
                </c:pt>
                <c:pt idx="93">
                  <c:v>12.4</c:v>
                </c:pt>
                <c:pt idx="94">
                  <c:v>44.3</c:v>
                </c:pt>
                <c:pt idx="95">
                  <c:v>24.5</c:v>
                </c:pt>
                <c:pt idx="96">
                  <c:v>32.200000000000003</c:v>
                </c:pt>
                <c:pt idx="97">
                  <c:v>36.4</c:v>
                </c:pt>
                <c:pt idx="98">
                  <c:v>35.4</c:v>
                </c:pt>
                <c:pt idx="99">
                  <c:v>35.700000000000003</c:v>
                </c:pt>
                <c:pt idx="100">
                  <c:v>41.7</c:v>
                </c:pt>
                <c:pt idx="101">
                  <c:v>50.8</c:v>
                </c:pt>
                <c:pt idx="102">
                  <c:v>53.1</c:v>
                </c:pt>
                <c:pt idx="103">
                  <c:v>62.2</c:v>
                </c:pt>
                <c:pt idx="104">
                  <c:v>31</c:v>
                </c:pt>
                <c:pt idx="105">
                  <c:v>34.5</c:v>
                </c:pt>
                <c:pt idx="106">
                  <c:v>36</c:v>
                </c:pt>
                <c:pt idx="107">
                  <c:v>40.200000000000003</c:v>
                </c:pt>
                <c:pt idx="108">
                  <c:v>37.6</c:v>
                </c:pt>
                <c:pt idx="109">
                  <c:v>39.299999999999997</c:v>
                </c:pt>
                <c:pt idx="110">
                  <c:v>42.5</c:v>
                </c:pt>
                <c:pt idx="111">
                  <c:v>46.5</c:v>
                </c:pt>
                <c:pt idx="112">
                  <c:v>47.6</c:v>
                </c:pt>
                <c:pt idx="113">
                  <c:v>50.8</c:v>
                </c:pt>
                <c:pt idx="114">
                  <c:v>32.6</c:v>
                </c:pt>
                <c:pt idx="115">
                  <c:v>35</c:v>
                </c:pt>
                <c:pt idx="116">
                  <c:v>35</c:v>
                </c:pt>
                <c:pt idx="117">
                  <c:v>35.4</c:v>
                </c:pt>
                <c:pt idx="118">
                  <c:v>35.799999999999997</c:v>
                </c:pt>
                <c:pt idx="119">
                  <c:v>38.6</c:v>
                </c:pt>
                <c:pt idx="120">
                  <c:v>38.200000000000003</c:v>
                </c:pt>
                <c:pt idx="121">
                  <c:v>41</c:v>
                </c:pt>
                <c:pt idx="122">
                  <c:v>39.700000000000003</c:v>
                </c:pt>
                <c:pt idx="123">
                  <c:v>44.6</c:v>
                </c:pt>
                <c:pt idx="124">
                  <c:v>45.9</c:v>
                </c:pt>
                <c:pt idx="125">
                  <c:v>131</c:v>
                </c:pt>
                <c:pt idx="126">
                  <c:v>39</c:v>
                </c:pt>
                <c:pt idx="127">
                  <c:v>48</c:v>
                </c:pt>
                <c:pt idx="128">
                  <c:v>45.5</c:v>
                </c:pt>
                <c:pt idx="129">
                  <c:v>47</c:v>
                </c:pt>
                <c:pt idx="130">
                  <c:v>48.2</c:v>
                </c:pt>
                <c:pt idx="131">
                  <c:v>48</c:v>
                </c:pt>
                <c:pt idx="132">
                  <c:v>55.3</c:v>
                </c:pt>
                <c:pt idx="133">
                  <c:v>67.599999999999994</c:v>
                </c:pt>
                <c:pt idx="134">
                  <c:v>14.4</c:v>
                </c:pt>
                <c:pt idx="135">
                  <c:v>40.799999999999997</c:v>
                </c:pt>
                <c:pt idx="136">
                  <c:v>76</c:v>
                </c:pt>
                <c:pt idx="137">
                  <c:v>14.4</c:v>
                </c:pt>
                <c:pt idx="138">
                  <c:v>40</c:v>
                </c:pt>
                <c:pt idx="139">
                  <c:v>40.6</c:v>
                </c:pt>
                <c:pt idx="140">
                  <c:v>30.2</c:v>
                </c:pt>
                <c:pt idx="141">
                  <c:v>50</c:v>
                </c:pt>
                <c:pt idx="142">
                  <c:v>51.8</c:v>
                </c:pt>
                <c:pt idx="143">
                  <c:v>60</c:v>
                </c:pt>
                <c:pt idx="144">
                  <c:v>75.7</c:v>
                </c:pt>
                <c:pt idx="145">
                  <c:v>144</c:v>
                </c:pt>
                <c:pt idx="146">
                  <c:v>53.4</c:v>
                </c:pt>
                <c:pt idx="147">
                  <c:v>60</c:v>
                </c:pt>
                <c:pt idx="148">
                  <c:v>62</c:v>
                </c:pt>
                <c:pt idx="149">
                  <c:v>42.4</c:v>
                </c:pt>
                <c:pt idx="150">
                  <c:v>45.7</c:v>
                </c:pt>
                <c:pt idx="151">
                  <c:v>57.4</c:v>
                </c:pt>
                <c:pt idx="152">
                  <c:v>34</c:v>
                </c:pt>
                <c:pt idx="153">
                  <c:v>29.1</c:v>
                </c:pt>
                <c:pt idx="154">
                  <c:v>42</c:v>
                </c:pt>
                <c:pt idx="155">
                  <c:v>25</c:v>
                </c:pt>
                <c:pt idx="156">
                  <c:v>44</c:v>
                </c:pt>
                <c:pt idx="157">
                  <c:v>45</c:v>
                </c:pt>
                <c:pt idx="158">
                  <c:v>24</c:v>
                </c:pt>
                <c:pt idx="159">
                  <c:v>19.5</c:v>
                </c:pt>
                <c:pt idx="160">
                  <c:v>24.6</c:v>
                </c:pt>
                <c:pt idx="161">
                  <c:v>30</c:v>
                </c:pt>
                <c:pt idx="162">
                  <c:v>31.1</c:v>
                </c:pt>
                <c:pt idx="163">
                  <c:v>32.1</c:v>
                </c:pt>
                <c:pt idx="164">
                  <c:v>34.299999999999997</c:v>
                </c:pt>
                <c:pt idx="165">
                  <c:v>34.700000000000003</c:v>
                </c:pt>
                <c:pt idx="166">
                  <c:v>38.299999999999997</c:v>
                </c:pt>
                <c:pt idx="167">
                  <c:v>40.1</c:v>
                </c:pt>
                <c:pt idx="168">
                  <c:v>41.1</c:v>
                </c:pt>
                <c:pt idx="169">
                  <c:v>45.3</c:v>
                </c:pt>
                <c:pt idx="170">
                  <c:v>53.3</c:v>
                </c:pt>
                <c:pt idx="171">
                  <c:v>56.5</c:v>
                </c:pt>
                <c:pt idx="172">
                  <c:v>37.700000000000003</c:v>
                </c:pt>
                <c:pt idx="173">
                  <c:v>62.9</c:v>
                </c:pt>
                <c:pt idx="174">
                  <c:v>55.7</c:v>
                </c:pt>
                <c:pt idx="175">
                  <c:v>42.1</c:v>
                </c:pt>
                <c:pt idx="176">
                  <c:v>67</c:v>
                </c:pt>
                <c:pt idx="177">
                  <c:v>29.3</c:v>
                </c:pt>
                <c:pt idx="178">
                  <c:v>30</c:v>
                </c:pt>
                <c:pt idx="179">
                  <c:v>35</c:v>
                </c:pt>
                <c:pt idx="180">
                  <c:v>36.4</c:v>
                </c:pt>
                <c:pt idx="181">
                  <c:v>40</c:v>
                </c:pt>
                <c:pt idx="182">
                  <c:v>28.5</c:v>
                </c:pt>
                <c:pt idx="183">
                  <c:v>30</c:v>
                </c:pt>
                <c:pt idx="184">
                  <c:v>39.5</c:v>
                </c:pt>
                <c:pt idx="185">
                  <c:v>39.700000000000003</c:v>
                </c:pt>
                <c:pt idx="186">
                  <c:v>51.6</c:v>
                </c:pt>
                <c:pt idx="187">
                  <c:v>51.7</c:v>
                </c:pt>
                <c:pt idx="188">
                  <c:v>32.5</c:v>
                </c:pt>
                <c:pt idx="189">
                  <c:v>33.5</c:v>
                </c:pt>
                <c:pt idx="190">
                  <c:v>37.6</c:v>
                </c:pt>
                <c:pt idx="191">
                  <c:v>34</c:v>
                </c:pt>
                <c:pt idx="192">
                  <c:v>38.6</c:v>
                </c:pt>
                <c:pt idx="193">
                  <c:v>41</c:v>
                </c:pt>
                <c:pt idx="194">
                  <c:v>41</c:v>
                </c:pt>
                <c:pt idx="195">
                  <c:v>43</c:v>
                </c:pt>
                <c:pt idx="196">
                  <c:v>44.5</c:v>
                </c:pt>
                <c:pt idx="197">
                  <c:v>45</c:v>
                </c:pt>
                <c:pt idx="198">
                  <c:v>20</c:v>
                </c:pt>
                <c:pt idx="199">
                  <c:v>29</c:v>
                </c:pt>
                <c:pt idx="200">
                  <c:v>45.5</c:v>
                </c:pt>
                <c:pt idx="201">
                  <c:v>25</c:v>
                </c:pt>
                <c:pt idx="202">
                  <c:v>33</c:v>
                </c:pt>
                <c:pt idx="203">
                  <c:v>39</c:v>
                </c:pt>
                <c:pt idx="204">
                  <c:v>39.299999999999997</c:v>
                </c:pt>
                <c:pt idx="205">
                  <c:v>47.8</c:v>
                </c:pt>
                <c:pt idx="206">
                  <c:v>50</c:v>
                </c:pt>
                <c:pt idx="207">
                  <c:v>32.5</c:v>
                </c:pt>
                <c:pt idx="208">
                  <c:v>35.799999999999997</c:v>
                </c:pt>
                <c:pt idx="209">
                  <c:v>35.700000000000003</c:v>
                </c:pt>
                <c:pt idx="210">
                  <c:v>38</c:v>
                </c:pt>
                <c:pt idx="211">
                  <c:v>42.5</c:v>
                </c:pt>
                <c:pt idx="212">
                  <c:v>39.5</c:v>
                </c:pt>
                <c:pt idx="213">
                  <c:v>46.9</c:v>
                </c:pt>
                <c:pt idx="214">
                  <c:v>52.9</c:v>
                </c:pt>
                <c:pt idx="215">
                  <c:v>33.799999999999997</c:v>
                </c:pt>
                <c:pt idx="216">
                  <c:v>41.4</c:v>
                </c:pt>
                <c:pt idx="217">
                  <c:v>45.9</c:v>
                </c:pt>
                <c:pt idx="218">
                  <c:v>52.5</c:v>
                </c:pt>
                <c:pt idx="219">
                  <c:v>50.5</c:v>
                </c:pt>
                <c:pt idx="220">
                  <c:v>26.3</c:v>
                </c:pt>
                <c:pt idx="221">
                  <c:v>24.8</c:v>
                </c:pt>
                <c:pt idx="222">
                  <c:v>28.2</c:v>
                </c:pt>
                <c:pt idx="223">
                  <c:v>30.2</c:v>
                </c:pt>
                <c:pt idx="224">
                  <c:v>30.5</c:v>
                </c:pt>
                <c:pt idx="225">
                  <c:v>33.1</c:v>
                </c:pt>
                <c:pt idx="226">
                  <c:v>36.1</c:v>
                </c:pt>
                <c:pt idx="227">
                  <c:v>18</c:v>
                </c:pt>
                <c:pt idx="228">
                  <c:v>22</c:v>
                </c:pt>
                <c:pt idx="229">
                  <c:v>26.1</c:v>
                </c:pt>
                <c:pt idx="230">
                  <c:v>37.299999999999997</c:v>
                </c:pt>
                <c:pt idx="231">
                  <c:v>35.5</c:v>
                </c:pt>
                <c:pt idx="232">
                  <c:v>39.700000000000003</c:v>
                </c:pt>
                <c:pt idx="233">
                  <c:v>35.200000000000003</c:v>
                </c:pt>
                <c:pt idx="234">
                  <c:v>48</c:v>
                </c:pt>
                <c:pt idx="235">
                  <c:v>21.5</c:v>
                </c:pt>
                <c:pt idx="236">
                  <c:v>21.5</c:v>
                </c:pt>
                <c:pt idx="237">
                  <c:v>25</c:v>
                </c:pt>
                <c:pt idx="238">
                  <c:v>25</c:v>
                </c:pt>
                <c:pt idx="239">
                  <c:v>25</c:v>
                </c:pt>
                <c:pt idx="240">
                  <c:v>25</c:v>
                </c:pt>
                <c:pt idx="241">
                  <c:v>25</c:v>
                </c:pt>
                <c:pt idx="242">
                  <c:v>26.9</c:v>
                </c:pt>
                <c:pt idx="243">
                  <c:v>27</c:v>
                </c:pt>
                <c:pt idx="244">
                  <c:v>28.3</c:v>
                </c:pt>
                <c:pt idx="245">
                  <c:v>29.9</c:v>
                </c:pt>
                <c:pt idx="246">
                  <c:v>31</c:v>
                </c:pt>
                <c:pt idx="247">
                  <c:v>32.5</c:v>
                </c:pt>
                <c:pt idx="248">
                  <c:v>34.5</c:v>
                </c:pt>
                <c:pt idx="249">
                  <c:v>36.299999999999997</c:v>
                </c:pt>
                <c:pt idx="250">
                  <c:v>36.299999999999997</c:v>
                </c:pt>
                <c:pt idx="251">
                  <c:v>38.1</c:v>
                </c:pt>
                <c:pt idx="252">
                  <c:v>38.4</c:v>
                </c:pt>
                <c:pt idx="253">
                  <c:v>40.5</c:v>
                </c:pt>
                <c:pt idx="254">
                  <c:v>41.9</c:v>
                </c:pt>
                <c:pt idx="255">
                  <c:v>46.5</c:v>
                </c:pt>
                <c:pt idx="256">
                  <c:v>50.4</c:v>
                </c:pt>
                <c:pt idx="257">
                  <c:v>50.2</c:v>
                </c:pt>
                <c:pt idx="258">
                  <c:v>50</c:v>
                </c:pt>
                <c:pt idx="259">
                  <c:v>36.4</c:v>
                </c:pt>
                <c:pt idx="260">
                  <c:v>48</c:v>
                </c:pt>
                <c:pt idx="261">
                  <c:v>34.9</c:v>
                </c:pt>
                <c:pt idx="262">
                  <c:v>35.5</c:v>
                </c:pt>
                <c:pt idx="263">
                  <c:v>53.5</c:v>
                </c:pt>
                <c:pt idx="264">
                  <c:v>63.3</c:v>
                </c:pt>
                <c:pt idx="265">
                  <c:v>76.2</c:v>
                </c:pt>
                <c:pt idx="266">
                  <c:v>77.8</c:v>
                </c:pt>
                <c:pt idx="267">
                  <c:v>40.9</c:v>
                </c:pt>
                <c:pt idx="268">
                  <c:v>47</c:v>
                </c:pt>
                <c:pt idx="269">
                  <c:v>50</c:v>
                </c:pt>
                <c:pt idx="270">
                  <c:v>48.8</c:v>
                </c:pt>
                <c:pt idx="271">
                  <c:v>37</c:v>
                </c:pt>
                <c:pt idx="272">
                  <c:v>26.3</c:v>
                </c:pt>
                <c:pt idx="273">
                  <c:v>26.3</c:v>
                </c:pt>
                <c:pt idx="274">
                  <c:v>30</c:v>
                </c:pt>
                <c:pt idx="275">
                  <c:v>32</c:v>
                </c:pt>
                <c:pt idx="276">
                  <c:v>42</c:v>
                </c:pt>
                <c:pt idx="277">
                  <c:v>21.7</c:v>
                </c:pt>
                <c:pt idx="278">
                  <c:v>25.6</c:v>
                </c:pt>
                <c:pt idx="279">
                  <c:v>43.5</c:v>
                </c:pt>
                <c:pt idx="280">
                  <c:v>40</c:v>
                </c:pt>
                <c:pt idx="281">
                  <c:v>43.1</c:v>
                </c:pt>
                <c:pt idx="282">
                  <c:v>35.200000000000003</c:v>
                </c:pt>
                <c:pt idx="283">
                  <c:v>35.200000000000003</c:v>
                </c:pt>
                <c:pt idx="284">
                  <c:v>43</c:v>
                </c:pt>
                <c:pt idx="285">
                  <c:v>60.1</c:v>
                </c:pt>
                <c:pt idx="286">
                  <c:v>36</c:v>
                </c:pt>
                <c:pt idx="287">
                  <c:v>25.8</c:v>
                </c:pt>
                <c:pt idx="288">
                  <c:v>44.3</c:v>
                </c:pt>
                <c:pt idx="289">
                  <c:v>25.8</c:v>
                </c:pt>
                <c:pt idx="290">
                  <c:v>30</c:v>
                </c:pt>
                <c:pt idx="291">
                  <c:v>33.799999999999997</c:v>
                </c:pt>
                <c:pt idx="292">
                  <c:v>43.3</c:v>
                </c:pt>
                <c:pt idx="293">
                  <c:v>50</c:v>
                </c:pt>
                <c:pt idx="294">
                  <c:v>56.5</c:v>
                </c:pt>
                <c:pt idx="295">
                  <c:v>22.6</c:v>
                </c:pt>
                <c:pt idx="296">
                  <c:v>81.5</c:v>
                </c:pt>
                <c:pt idx="297">
                  <c:v>16.899999999999999</c:v>
                </c:pt>
                <c:pt idx="298">
                  <c:v>20.100000000000001</c:v>
                </c:pt>
                <c:pt idx="299">
                  <c:v>23.9</c:v>
                </c:pt>
                <c:pt idx="300">
                  <c:v>25</c:v>
                </c:pt>
                <c:pt idx="301">
                  <c:v>29.6</c:v>
                </c:pt>
                <c:pt idx="302">
                  <c:v>34.799999999999997</c:v>
                </c:pt>
                <c:pt idx="303">
                  <c:v>36.700000000000003</c:v>
                </c:pt>
                <c:pt idx="304">
                  <c:v>55</c:v>
                </c:pt>
                <c:pt idx="305">
                  <c:v>47.5</c:v>
                </c:pt>
                <c:pt idx="306">
                  <c:v>32</c:v>
                </c:pt>
                <c:pt idx="307">
                  <c:v>34.6</c:v>
                </c:pt>
                <c:pt idx="308">
                  <c:v>35.799999999999997</c:v>
                </c:pt>
                <c:pt idx="309">
                  <c:v>38.5</c:v>
                </c:pt>
                <c:pt idx="310">
                  <c:v>37.299999999999997</c:v>
                </c:pt>
                <c:pt idx="311">
                  <c:v>41</c:v>
                </c:pt>
                <c:pt idx="312">
                  <c:v>41.3</c:v>
                </c:pt>
                <c:pt idx="313">
                  <c:v>42.6</c:v>
                </c:pt>
                <c:pt idx="314">
                  <c:v>44</c:v>
                </c:pt>
                <c:pt idx="315">
                  <c:v>48.5</c:v>
                </c:pt>
                <c:pt idx="316">
                  <c:v>55</c:v>
                </c:pt>
                <c:pt idx="317">
                  <c:v>38.799999999999997</c:v>
                </c:pt>
                <c:pt idx="318">
                  <c:v>35.299999999999997</c:v>
                </c:pt>
                <c:pt idx="319">
                  <c:v>40.5</c:v>
                </c:pt>
                <c:pt idx="320">
                  <c:v>39.9</c:v>
                </c:pt>
                <c:pt idx="321">
                  <c:v>46.5</c:v>
                </c:pt>
                <c:pt idx="322">
                  <c:v>34</c:v>
                </c:pt>
                <c:pt idx="323">
                  <c:v>36.5</c:v>
                </c:pt>
                <c:pt idx="324">
                  <c:v>44</c:v>
                </c:pt>
                <c:pt idx="325">
                  <c:v>37.5</c:v>
                </c:pt>
                <c:pt idx="326">
                  <c:v>40.700000000000003</c:v>
                </c:pt>
                <c:pt idx="327">
                  <c:v>25.3</c:v>
                </c:pt>
                <c:pt idx="328">
                  <c:v>24.2</c:v>
                </c:pt>
                <c:pt idx="329">
                  <c:v>50</c:v>
                </c:pt>
                <c:pt idx="330">
                  <c:v>61.5</c:v>
                </c:pt>
                <c:pt idx="331">
                  <c:v>32.799999999999997</c:v>
                </c:pt>
                <c:pt idx="332">
                  <c:v>40.799999999999997</c:v>
                </c:pt>
                <c:pt idx="333">
                  <c:v>41.9</c:v>
                </c:pt>
                <c:pt idx="334">
                  <c:v>28.8</c:v>
                </c:pt>
                <c:pt idx="335">
                  <c:v>25.5</c:v>
                </c:pt>
                <c:pt idx="336">
                  <c:v>66.8</c:v>
                </c:pt>
                <c:pt idx="337">
                  <c:v>84</c:v>
                </c:pt>
                <c:pt idx="338">
                  <c:v>43</c:v>
                </c:pt>
                <c:pt idx="339">
                  <c:v>32</c:v>
                </c:pt>
                <c:pt idx="340">
                  <c:v>37</c:v>
                </c:pt>
                <c:pt idx="341">
                  <c:v>50</c:v>
                </c:pt>
                <c:pt idx="342">
                  <c:v>50.3</c:v>
                </c:pt>
                <c:pt idx="343">
                  <c:v>68.7</c:v>
                </c:pt>
                <c:pt idx="344">
                  <c:v>52</c:v>
                </c:pt>
                <c:pt idx="345">
                  <c:v>32.9</c:v>
                </c:pt>
                <c:pt idx="346">
                  <c:v>32</c:v>
                </c:pt>
                <c:pt idx="347">
                  <c:v>45</c:v>
                </c:pt>
                <c:pt idx="348">
                  <c:v>32.700000000000003</c:v>
                </c:pt>
                <c:pt idx="349">
                  <c:v>32.700000000000003</c:v>
                </c:pt>
                <c:pt idx="350">
                  <c:v>35.1</c:v>
                </c:pt>
                <c:pt idx="351">
                  <c:v>36.299999999999997</c:v>
                </c:pt>
                <c:pt idx="352">
                  <c:v>38.200000000000003</c:v>
                </c:pt>
                <c:pt idx="353">
                  <c:v>38.299999999999997</c:v>
                </c:pt>
                <c:pt idx="354">
                  <c:v>40.5</c:v>
                </c:pt>
                <c:pt idx="355">
                  <c:v>42.7</c:v>
                </c:pt>
                <c:pt idx="356">
                  <c:v>45.9</c:v>
                </c:pt>
                <c:pt idx="357">
                  <c:v>46.6</c:v>
                </c:pt>
                <c:pt idx="358">
                  <c:v>60</c:v>
                </c:pt>
                <c:pt idx="359">
                  <c:v>60</c:v>
                </c:pt>
                <c:pt idx="360">
                  <c:v>46.6</c:v>
                </c:pt>
                <c:pt idx="361">
                  <c:v>36.1</c:v>
                </c:pt>
                <c:pt idx="362">
                  <c:v>42.5</c:v>
                </c:pt>
                <c:pt idx="363">
                  <c:v>50.5</c:v>
                </c:pt>
                <c:pt idx="364">
                  <c:v>65.099999999999994</c:v>
                </c:pt>
                <c:pt idx="365">
                  <c:v>37.5</c:v>
                </c:pt>
                <c:pt idx="366">
                  <c:v>38.299999999999997</c:v>
                </c:pt>
                <c:pt idx="367">
                  <c:v>42.2</c:v>
                </c:pt>
                <c:pt idx="368">
                  <c:v>45.8</c:v>
                </c:pt>
                <c:pt idx="369">
                  <c:v>52.3</c:v>
                </c:pt>
                <c:pt idx="370">
                  <c:v>54.5</c:v>
                </c:pt>
                <c:pt idx="371">
                  <c:v>59.2</c:v>
                </c:pt>
                <c:pt idx="372">
                  <c:v>35.200000000000003</c:v>
                </c:pt>
                <c:pt idx="373">
                  <c:v>37.799999999999997</c:v>
                </c:pt>
                <c:pt idx="374">
                  <c:v>20</c:v>
                </c:pt>
                <c:pt idx="375">
                  <c:v>25.2</c:v>
                </c:pt>
                <c:pt idx="376">
                  <c:v>25.4</c:v>
                </c:pt>
                <c:pt idx="377">
                  <c:v>26.8</c:v>
                </c:pt>
                <c:pt idx="378">
                  <c:v>28.6</c:v>
                </c:pt>
                <c:pt idx="379">
                  <c:v>31.6</c:v>
                </c:pt>
                <c:pt idx="380">
                  <c:v>32.5</c:v>
                </c:pt>
                <c:pt idx="381">
                  <c:v>32.5</c:v>
                </c:pt>
                <c:pt idx="382">
                  <c:v>34.700000000000003</c:v>
                </c:pt>
                <c:pt idx="383">
                  <c:v>34.9</c:v>
                </c:pt>
                <c:pt idx="384">
                  <c:v>37.799999999999997</c:v>
                </c:pt>
                <c:pt idx="385">
                  <c:v>37.799999999999997</c:v>
                </c:pt>
                <c:pt idx="386">
                  <c:v>39</c:v>
                </c:pt>
                <c:pt idx="387">
                  <c:v>41.3</c:v>
                </c:pt>
                <c:pt idx="388">
                  <c:v>43.5</c:v>
                </c:pt>
                <c:pt idx="389">
                  <c:v>39.6</c:v>
                </c:pt>
                <c:pt idx="390">
                  <c:v>38</c:v>
                </c:pt>
                <c:pt idx="391">
                  <c:v>30.5</c:v>
                </c:pt>
                <c:pt idx="392">
                  <c:v>35.4</c:v>
                </c:pt>
                <c:pt idx="393">
                  <c:v>36</c:v>
                </c:pt>
                <c:pt idx="394">
                  <c:v>53.6</c:v>
                </c:pt>
                <c:pt idx="395">
                  <c:v>27.3</c:v>
                </c:pt>
                <c:pt idx="396">
                  <c:v>37.1</c:v>
                </c:pt>
                <c:pt idx="397">
                  <c:v>24</c:v>
                </c:pt>
                <c:pt idx="398">
                  <c:v>38.9</c:v>
                </c:pt>
                <c:pt idx="399">
                  <c:v>30.1</c:v>
                </c:pt>
                <c:pt idx="400">
                  <c:v>30.5</c:v>
                </c:pt>
                <c:pt idx="401">
                  <c:v>40.6</c:v>
                </c:pt>
                <c:pt idx="402">
                  <c:v>39.5</c:v>
                </c:pt>
                <c:pt idx="403">
                  <c:v>39.5</c:v>
                </c:pt>
                <c:pt idx="404">
                  <c:v>24.3</c:v>
                </c:pt>
                <c:pt idx="405">
                  <c:v>36</c:v>
                </c:pt>
                <c:pt idx="406">
                  <c:v>45.3</c:v>
                </c:pt>
                <c:pt idx="407">
                  <c:v>50.3</c:v>
                </c:pt>
                <c:pt idx="408">
                  <c:v>28.5</c:v>
                </c:pt>
                <c:pt idx="409">
                  <c:v>32</c:v>
                </c:pt>
                <c:pt idx="410">
                  <c:v>34.200000000000003</c:v>
                </c:pt>
                <c:pt idx="411">
                  <c:v>36.4</c:v>
                </c:pt>
                <c:pt idx="412">
                  <c:v>41.3</c:v>
                </c:pt>
                <c:pt idx="413">
                  <c:v>47.5</c:v>
                </c:pt>
                <c:pt idx="414">
                  <c:v>55.5</c:v>
                </c:pt>
                <c:pt idx="415">
                  <c:v>38.5</c:v>
                </c:pt>
                <c:pt idx="416">
                  <c:v>38.5</c:v>
                </c:pt>
                <c:pt idx="417">
                  <c:v>33.4</c:v>
                </c:pt>
                <c:pt idx="418">
                  <c:v>36.4</c:v>
                </c:pt>
                <c:pt idx="419">
                  <c:v>38.1</c:v>
                </c:pt>
                <c:pt idx="420">
                  <c:v>39.200000000000003</c:v>
                </c:pt>
                <c:pt idx="421">
                  <c:v>43.7</c:v>
                </c:pt>
                <c:pt idx="422">
                  <c:v>45.3</c:v>
                </c:pt>
                <c:pt idx="423">
                  <c:v>21</c:v>
                </c:pt>
                <c:pt idx="424">
                  <c:v>26.5</c:v>
                </c:pt>
                <c:pt idx="425">
                  <c:v>35.799999999999997</c:v>
                </c:pt>
                <c:pt idx="426">
                  <c:v>46.4</c:v>
                </c:pt>
                <c:pt idx="427">
                  <c:v>53.2</c:v>
                </c:pt>
                <c:pt idx="428">
                  <c:v>25.4</c:v>
                </c:pt>
                <c:pt idx="429">
                  <c:v>34.4</c:v>
                </c:pt>
                <c:pt idx="430">
                  <c:v>37.200000000000003</c:v>
                </c:pt>
                <c:pt idx="431">
                  <c:v>24</c:v>
                </c:pt>
                <c:pt idx="432">
                  <c:v>36.700000000000003</c:v>
                </c:pt>
                <c:pt idx="433">
                  <c:v>40.700000000000003</c:v>
                </c:pt>
                <c:pt idx="434">
                  <c:v>79.400000000000006</c:v>
                </c:pt>
                <c:pt idx="435">
                  <c:v>50</c:v>
                </c:pt>
                <c:pt idx="436">
                  <c:v>56</c:v>
                </c:pt>
                <c:pt idx="437">
                  <c:v>32</c:v>
                </c:pt>
                <c:pt idx="438">
                  <c:v>35.299999999999997</c:v>
                </c:pt>
                <c:pt idx="439">
                  <c:v>36.4</c:v>
                </c:pt>
                <c:pt idx="440">
                  <c:v>40.4</c:v>
                </c:pt>
                <c:pt idx="441">
                  <c:v>44.5</c:v>
                </c:pt>
                <c:pt idx="442">
                  <c:v>44.4</c:v>
                </c:pt>
                <c:pt idx="443">
                  <c:v>38.5</c:v>
                </c:pt>
                <c:pt idx="444">
                  <c:v>45</c:v>
                </c:pt>
                <c:pt idx="445">
                  <c:v>39.299999999999997</c:v>
                </c:pt>
                <c:pt idx="446">
                  <c:v>47</c:v>
                </c:pt>
                <c:pt idx="447">
                  <c:v>42.9</c:v>
                </c:pt>
                <c:pt idx="448">
                  <c:v>131.25</c:v>
                </c:pt>
                <c:pt idx="449">
                  <c:v>159</c:v>
                </c:pt>
                <c:pt idx="450">
                  <c:v>35.799999999999997</c:v>
                </c:pt>
                <c:pt idx="451">
                  <c:v>39</c:v>
                </c:pt>
                <c:pt idx="452">
                  <c:v>46.6</c:v>
                </c:pt>
                <c:pt idx="453">
                  <c:v>48.8</c:v>
                </c:pt>
                <c:pt idx="454">
                  <c:v>36</c:v>
                </c:pt>
                <c:pt idx="455">
                  <c:v>37</c:v>
                </c:pt>
                <c:pt idx="456">
                  <c:v>26</c:v>
                </c:pt>
                <c:pt idx="457">
                  <c:v>36.1</c:v>
                </c:pt>
                <c:pt idx="458">
                  <c:v>42</c:v>
                </c:pt>
                <c:pt idx="459">
                  <c:v>44</c:v>
                </c:pt>
                <c:pt idx="460">
                  <c:v>44</c:v>
                </c:pt>
                <c:pt idx="461">
                  <c:v>38.1</c:v>
                </c:pt>
                <c:pt idx="462">
                  <c:v>50.1</c:v>
                </c:pt>
                <c:pt idx="463">
                  <c:v>40</c:v>
                </c:pt>
                <c:pt idx="464">
                  <c:v>26</c:v>
                </c:pt>
                <c:pt idx="465">
                  <c:v>24.3</c:v>
                </c:pt>
                <c:pt idx="466">
                  <c:v>32</c:v>
                </c:pt>
                <c:pt idx="467">
                  <c:v>44</c:v>
                </c:pt>
                <c:pt idx="468">
                  <c:v>52.5</c:v>
                </c:pt>
                <c:pt idx="469">
                  <c:v>38.9</c:v>
                </c:pt>
                <c:pt idx="470">
                  <c:v>32</c:v>
                </c:pt>
                <c:pt idx="471">
                  <c:v>50</c:v>
                </c:pt>
                <c:pt idx="472">
                  <c:v>37</c:v>
                </c:pt>
                <c:pt idx="473">
                  <c:v>44</c:v>
                </c:pt>
                <c:pt idx="474">
                  <c:v>42.6</c:v>
                </c:pt>
                <c:pt idx="475">
                  <c:v>15.8</c:v>
                </c:pt>
                <c:pt idx="476">
                  <c:v>26.3</c:v>
                </c:pt>
                <c:pt idx="477">
                  <c:v>31.3</c:v>
                </c:pt>
                <c:pt idx="478">
                  <c:v>33.799999999999997</c:v>
                </c:pt>
                <c:pt idx="479">
                  <c:v>34.5</c:v>
                </c:pt>
                <c:pt idx="480">
                  <c:v>35.799999999999997</c:v>
                </c:pt>
                <c:pt idx="481">
                  <c:v>38.9</c:v>
                </c:pt>
                <c:pt idx="482">
                  <c:v>43.4</c:v>
                </c:pt>
                <c:pt idx="483">
                  <c:v>48.5</c:v>
                </c:pt>
                <c:pt idx="484">
                  <c:v>49</c:v>
                </c:pt>
                <c:pt idx="485">
                  <c:v>54</c:v>
                </c:pt>
                <c:pt idx="486">
                  <c:v>61.9</c:v>
                </c:pt>
                <c:pt idx="487">
                  <c:v>42.5</c:v>
                </c:pt>
                <c:pt idx="488">
                  <c:v>52.5</c:v>
                </c:pt>
                <c:pt idx="489">
                  <c:v>55.5</c:v>
                </c:pt>
                <c:pt idx="490">
                  <c:v>68</c:v>
                </c:pt>
                <c:pt idx="491">
                  <c:v>42.5</c:v>
                </c:pt>
                <c:pt idx="492">
                  <c:v>44</c:v>
                </c:pt>
                <c:pt idx="493">
                  <c:v>44</c:v>
                </c:pt>
                <c:pt idx="494">
                  <c:v>48</c:v>
                </c:pt>
                <c:pt idx="495">
                  <c:v>20</c:v>
                </c:pt>
                <c:pt idx="496">
                  <c:v>160</c:v>
                </c:pt>
                <c:pt idx="497">
                  <c:v>32.799999999999997</c:v>
                </c:pt>
                <c:pt idx="498">
                  <c:v>45.6</c:v>
                </c:pt>
                <c:pt idx="499">
                  <c:v>41.9</c:v>
                </c:pt>
                <c:pt idx="500">
                  <c:v>43.5</c:v>
                </c:pt>
                <c:pt idx="501">
                  <c:v>37</c:v>
                </c:pt>
                <c:pt idx="502">
                  <c:v>30.9</c:v>
                </c:pt>
                <c:pt idx="503">
                  <c:v>18.2</c:v>
                </c:pt>
                <c:pt idx="504">
                  <c:v>44.2</c:v>
                </c:pt>
                <c:pt idx="505">
                  <c:v>44</c:v>
                </c:pt>
                <c:pt idx="506">
                  <c:v>42.8</c:v>
                </c:pt>
                <c:pt idx="507">
                  <c:v>70.2</c:v>
                </c:pt>
                <c:pt idx="508">
                  <c:v>40.9</c:v>
                </c:pt>
                <c:pt idx="509">
                  <c:v>51.2</c:v>
                </c:pt>
                <c:pt idx="510">
                  <c:v>59.2</c:v>
                </c:pt>
                <c:pt idx="511">
                  <c:v>42.8</c:v>
                </c:pt>
                <c:pt idx="512">
                  <c:v>36.299999999999997</c:v>
                </c:pt>
                <c:pt idx="513">
                  <c:v>37.9</c:v>
                </c:pt>
                <c:pt idx="514">
                  <c:v>41</c:v>
                </c:pt>
                <c:pt idx="515">
                  <c:v>33</c:v>
                </c:pt>
                <c:pt idx="516">
                  <c:v>42.7</c:v>
                </c:pt>
                <c:pt idx="517">
                  <c:v>25.9</c:v>
                </c:pt>
                <c:pt idx="518">
                  <c:v>39</c:v>
                </c:pt>
                <c:pt idx="519">
                  <c:v>39</c:v>
                </c:pt>
                <c:pt idx="520">
                  <c:v>30.9</c:v>
                </c:pt>
                <c:pt idx="521">
                  <c:v>38.700000000000003</c:v>
                </c:pt>
                <c:pt idx="522">
                  <c:v>37.9</c:v>
                </c:pt>
                <c:pt idx="523">
                  <c:v>40</c:v>
                </c:pt>
                <c:pt idx="524">
                  <c:v>19</c:v>
                </c:pt>
                <c:pt idx="525">
                  <c:v>32.299999999999997</c:v>
                </c:pt>
                <c:pt idx="526">
                  <c:v>23.7</c:v>
                </c:pt>
                <c:pt idx="527">
                  <c:v>24.1</c:v>
                </c:pt>
                <c:pt idx="528">
                  <c:v>25.8</c:v>
                </c:pt>
                <c:pt idx="529">
                  <c:v>25.8</c:v>
                </c:pt>
                <c:pt idx="530">
                  <c:v>27.3</c:v>
                </c:pt>
                <c:pt idx="531">
                  <c:v>27.8</c:v>
                </c:pt>
                <c:pt idx="532">
                  <c:v>29.5</c:v>
                </c:pt>
                <c:pt idx="533">
                  <c:v>28.6</c:v>
                </c:pt>
                <c:pt idx="534">
                  <c:v>30.1</c:v>
                </c:pt>
                <c:pt idx="535">
                  <c:v>30.2</c:v>
                </c:pt>
                <c:pt idx="536">
                  <c:v>32.299999999999997</c:v>
                </c:pt>
                <c:pt idx="537">
                  <c:v>33.5</c:v>
                </c:pt>
                <c:pt idx="538">
                  <c:v>33.799999999999997</c:v>
                </c:pt>
                <c:pt idx="539">
                  <c:v>35.6</c:v>
                </c:pt>
                <c:pt idx="540">
                  <c:v>35.5</c:v>
                </c:pt>
                <c:pt idx="541">
                  <c:v>37</c:v>
                </c:pt>
                <c:pt idx="542">
                  <c:v>37.5</c:v>
                </c:pt>
                <c:pt idx="543">
                  <c:v>37.299999999999997</c:v>
                </c:pt>
                <c:pt idx="544">
                  <c:v>40.1</c:v>
                </c:pt>
                <c:pt idx="545">
                  <c:v>40.5</c:v>
                </c:pt>
                <c:pt idx="546">
                  <c:v>42.5</c:v>
                </c:pt>
                <c:pt idx="547">
                  <c:v>42.5</c:v>
                </c:pt>
                <c:pt idx="548">
                  <c:v>45</c:v>
                </c:pt>
                <c:pt idx="549">
                  <c:v>44.3</c:v>
                </c:pt>
                <c:pt idx="550">
                  <c:v>44.3</c:v>
                </c:pt>
                <c:pt idx="551">
                  <c:v>43.4</c:v>
                </c:pt>
                <c:pt idx="552">
                  <c:v>44.2</c:v>
                </c:pt>
                <c:pt idx="553">
                  <c:v>45</c:v>
                </c:pt>
                <c:pt idx="554">
                  <c:v>42.1</c:v>
                </c:pt>
                <c:pt idx="555">
                  <c:v>44.1</c:v>
                </c:pt>
                <c:pt idx="556">
                  <c:v>46.2</c:v>
                </c:pt>
                <c:pt idx="557">
                  <c:v>48.9</c:v>
                </c:pt>
                <c:pt idx="558">
                  <c:v>54.1</c:v>
                </c:pt>
                <c:pt idx="559">
                  <c:v>40</c:v>
                </c:pt>
                <c:pt idx="560">
                  <c:v>60</c:v>
                </c:pt>
                <c:pt idx="561">
                  <c:v>45.2</c:v>
                </c:pt>
                <c:pt idx="562">
                  <c:v>37.4</c:v>
                </c:pt>
                <c:pt idx="563">
                  <c:v>38</c:v>
                </c:pt>
                <c:pt idx="564">
                  <c:v>49.8</c:v>
                </c:pt>
                <c:pt idx="565">
                  <c:v>29.3</c:v>
                </c:pt>
                <c:pt idx="566">
                  <c:v>30.5</c:v>
                </c:pt>
                <c:pt idx="567">
                  <c:v>25.7</c:v>
                </c:pt>
                <c:pt idx="568">
                  <c:v>33.4</c:v>
                </c:pt>
                <c:pt idx="569">
                  <c:v>35</c:v>
                </c:pt>
                <c:pt idx="570">
                  <c:v>28.4</c:v>
                </c:pt>
                <c:pt idx="571">
                  <c:v>37.799999999999997</c:v>
                </c:pt>
                <c:pt idx="572">
                  <c:v>42.5</c:v>
                </c:pt>
                <c:pt idx="573">
                  <c:v>52</c:v>
                </c:pt>
                <c:pt idx="574">
                  <c:v>32</c:v>
                </c:pt>
                <c:pt idx="575">
                  <c:v>30.6</c:v>
                </c:pt>
                <c:pt idx="576">
                  <c:v>35</c:v>
                </c:pt>
                <c:pt idx="577">
                  <c:v>32.200000000000003</c:v>
                </c:pt>
                <c:pt idx="578">
                  <c:v>35.4</c:v>
                </c:pt>
                <c:pt idx="579">
                  <c:v>36.9</c:v>
                </c:pt>
                <c:pt idx="580">
                  <c:v>38.4</c:v>
                </c:pt>
                <c:pt idx="581">
                  <c:v>39.6</c:v>
                </c:pt>
                <c:pt idx="582">
                  <c:v>41.5</c:v>
                </c:pt>
                <c:pt idx="583">
                  <c:v>44.6</c:v>
                </c:pt>
                <c:pt idx="584">
                  <c:v>44.6</c:v>
                </c:pt>
                <c:pt idx="585">
                  <c:v>44.5</c:v>
                </c:pt>
                <c:pt idx="586">
                  <c:v>45.2</c:v>
                </c:pt>
                <c:pt idx="587">
                  <c:v>27.9</c:v>
                </c:pt>
                <c:pt idx="588">
                  <c:v>36.1</c:v>
                </c:pt>
                <c:pt idx="589">
                  <c:v>35.799999999999997</c:v>
                </c:pt>
                <c:pt idx="590">
                  <c:v>41</c:v>
                </c:pt>
                <c:pt idx="591">
                  <c:v>49.8</c:v>
                </c:pt>
                <c:pt idx="592">
                  <c:v>35.299999999999997</c:v>
                </c:pt>
                <c:pt idx="593">
                  <c:v>46</c:v>
                </c:pt>
                <c:pt idx="594">
                  <c:v>46.3</c:v>
                </c:pt>
                <c:pt idx="595">
                  <c:v>34.5</c:v>
                </c:pt>
                <c:pt idx="596">
                  <c:v>36</c:v>
                </c:pt>
                <c:pt idx="597">
                  <c:v>40</c:v>
                </c:pt>
                <c:pt idx="598">
                  <c:v>41</c:v>
                </c:pt>
                <c:pt idx="599">
                  <c:v>42.9</c:v>
                </c:pt>
                <c:pt idx="600">
                  <c:v>52.7</c:v>
                </c:pt>
                <c:pt idx="601">
                  <c:v>24</c:v>
                </c:pt>
                <c:pt idx="602">
                  <c:v>29.8</c:v>
                </c:pt>
                <c:pt idx="603">
                  <c:v>32.4</c:v>
                </c:pt>
                <c:pt idx="604">
                  <c:v>35.4</c:v>
                </c:pt>
                <c:pt idx="605">
                  <c:v>40.299999999999997</c:v>
                </c:pt>
                <c:pt idx="606">
                  <c:v>42</c:v>
                </c:pt>
                <c:pt idx="607">
                  <c:v>42</c:v>
                </c:pt>
                <c:pt idx="608">
                  <c:v>44.4</c:v>
                </c:pt>
                <c:pt idx="609">
                  <c:v>60</c:v>
                </c:pt>
                <c:pt idx="610">
                  <c:v>26.2</c:v>
                </c:pt>
                <c:pt idx="611">
                  <c:v>30</c:v>
                </c:pt>
                <c:pt idx="612">
                  <c:v>30</c:v>
                </c:pt>
                <c:pt idx="613">
                  <c:v>34.5</c:v>
                </c:pt>
                <c:pt idx="614">
                  <c:v>37.1</c:v>
                </c:pt>
                <c:pt idx="615">
                  <c:v>33.700000000000003</c:v>
                </c:pt>
                <c:pt idx="616">
                  <c:v>34.1</c:v>
                </c:pt>
                <c:pt idx="617">
                  <c:v>35.9</c:v>
                </c:pt>
                <c:pt idx="618">
                  <c:v>42.1</c:v>
                </c:pt>
                <c:pt idx="619">
                  <c:v>43.8</c:v>
                </c:pt>
                <c:pt idx="620">
                  <c:v>45.2</c:v>
                </c:pt>
                <c:pt idx="621">
                  <c:v>47.2</c:v>
                </c:pt>
                <c:pt idx="622">
                  <c:v>50.5</c:v>
                </c:pt>
                <c:pt idx="623">
                  <c:v>50.5</c:v>
                </c:pt>
                <c:pt idx="624">
                  <c:v>31.9</c:v>
                </c:pt>
                <c:pt idx="625">
                  <c:v>47.2</c:v>
                </c:pt>
                <c:pt idx="626">
                  <c:v>37.4</c:v>
                </c:pt>
                <c:pt idx="627">
                  <c:v>43.5</c:v>
                </c:pt>
                <c:pt idx="628">
                  <c:v>45.8</c:v>
                </c:pt>
                <c:pt idx="629">
                  <c:v>42</c:v>
                </c:pt>
                <c:pt idx="630">
                  <c:v>37.299999999999997</c:v>
                </c:pt>
                <c:pt idx="631">
                  <c:v>43.3</c:v>
                </c:pt>
                <c:pt idx="632">
                  <c:v>46.4</c:v>
                </c:pt>
                <c:pt idx="633">
                  <c:v>50.5</c:v>
                </c:pt>
                <c:pt idx="634">
                  <c:v>40</c:v>
                </c:pt>
                <c:pt idx="635">
                  <c:v>33</c:v>
                </c:pt>
                <c:pt idx="636">
                  <c:v>39.700000000000003</c:v>
                </c:pt>
                <c:pt idx="637">
                  <c:v>47.8</c:v>
                </c:pt>
                <c:pt idx="638">
                  <c:v>34.700000000000003</c:v>
                </c:pt>
                <c:pt idx="639">
                  <c:v>39.200000000000003</c:v>
                </c:pt>
                <c:pt idx="640">
                  <c:v>40</c:v>
                </c:pt>
                <c:pt idx="641">
                  <c:v>43</c:v>
                </c:pt>
                <c:pt idx="642">
                  <c:v>50.8</c:v>
                </c:pt>
                <c:pt idx="643">
                  <c:v>47.2</c:v>
                </c:pt>
                <c:pt idx="644">
                  <c:v>51.3</c:v>
                </c:pt>
                <c:pt idx="645">
                  <c:v>65.2</c:v>
                </c:pt>
                <c:pt idx="646">
                  <c:v>38.5</c:v>
                </c:pt>
                <c:pt idx="647">
                  <c:v>38.5</c:v>
                </c:pt>
                <c:pt idx="648">
                  <c:v>26.3</c:v>
                </c:pt>
                <c:pt idx="649">
                  <c:v>39.5</c:v>
                </c:pt>
                <c:pt idx="650">
                  <c:v>51.3</c:v>
                </c:pt>
                <c:pt idx="651">
                  <c:v>55.8</c:v>
                </c:pt>
                <c:pt idx="652">
                  <c:v>44.3</c:v>
                </c:pt>
                <c:pt idx="653">
                  <c:v>45.3</c:v>
                </c:pt>
                <c:pt idx="654">
                  <c:v>60.8</c:v>
                </c:pt>
                <c:pt idx="655">
                  <c:v>65.8</c:v>
                </c:pt>
                <c:pt idx="656">
                  <c:v>76</c:v>
                </c:pt>
                <c:pt idx="657">
                  <c:v>26</c:v>
                </c:pt>
                <c:pt idx="658">
                  <c:v>30.8</c:v>
                </c:pt>
                <c:pt idx="659">
                  <c:v>40.200000000000003</c:v>
                </c:pt>
                <c:pt idx="660">
                  <c:v>42.5</c:v>
                </c:pt>
                <c:pt idx="661">
                  <c:v>42.5</c:v>
                </c:pt>
                <c:pt idx="662">
                  <c:v>72</c:v>
                </c:pt>
                <c:pt idx="663">
                  <c:v>38</c:v>
                </c:pt>
                <c:pt idx="664">
                  <c:v>42.8</c:v>
                </c:pt>
                <c:pt idx="665">
                  <c:v>50.6</c:v>
                </c:pt>
                <c:pt idx="666">
                  <c:v>53.7</c:v>
                </c:pt>
                <c:pt idx="667">
                  <c:v>60.4</c:v>
                </c:pt>
                <c:pt idx="668">
                  <c:v>67.5</c:v>
                </c:pt>
                <c:pt idx="669">
                  <c:v>56</c:v>
                </c:pt>
                <c:pt idx="670">
                  <c:v>35</c:v>
                </c:pt>
                <c:pt idx="671">
                  <c:v>49.9</c:v>
                </c:pt>
                <c:pt idx="672">
                  <c:v>25</c:v>
                </c:pt>
                <c:pt idx="673">
                  <c:v>25.9</c:v>
                </c:pt>
                <c:pt idx="674">
                  <c:v>65</c:v>
                </c:pt>
                <c:pt idx="675">
                  <c:v>39.5</c:v>
                </c:pt>
                <c:pt idx="676">
                  <c:v>53.25</c:v>
                </c:pt>
                <c:pt idx="677">
                  <c:v>34.799999999999997</c:v>
                </c:pt>
                <c:pt idx="678">
                  <c:v>36.9</c:v>
                </c:pt>
                <c:pt idx="679">
                  <c:v>38.200000000000003</c:v>
                </c:pt>
                <c:pt idx="680">
                  <c:v>38.299999999999997</c:v>
                </c:pt>
                <c:pt idx="681">
                  <c:v>43.1</c:v>
                </c:pt>
                <c:pt idx="682">
                  <c:v>51.8</c:v>
                </c:pt>
                <c:pt idx="683">
                  <c:v>54.5</c:v>
                </c:pt>
                <c:pt idx="684">
                  <c:v>36</c:v>
                </c:pt>
                <c:pt idx="685">
                  <c:v>36</c:v>
                </c:pt>
                <c:pt idx="686">
                  <c:v>22.1</c:v>
                </c:pt>
                <c:pt idx="687">
                  <c:v>49.5</c:v>
                </c:pt>
                <c:pt idx="688">
                  <c:v>33.799999999999997</c:v>
                </c:pt>
                <c:pt idx="689">
                  <c:v>43.9</c:v>
                </c:pt>
                <c:pt idx="690">
                  <c:v>43.9</c:v>
                </c:pt>
                <c:pt idx="691">
                  <c:v>53.5</c:v>
                </c:pt>
                <c:pt idx="692">
                  <c:v>53.5</c:v>
                </c:pt>
                <c:pt idx="693">
                  <c:v>63.6</c:v>
                </c:pt>
                <c:pt idx="694">
                  <c:v>27</c:v>
                </c:pt>
                <c:pt idx="695">
                  <c:v>24</c:v>
                </c:pt>
                <c:pt idx="696">
                  <c:v>30</c:v>
                </c:pt>
                <c:pt idx="697">
                  <c:v>17</c:v>
                </c:pt>
                <c:pt idx="698">
                  <c:v>22.5</c:v>
                </c:pt>
                <c:pt idx="699">
                  <c:v>19</c:v>
                </c:pt>
                <c:pt idx="700">
                  <c:v>44</c:v>
                </c:pt>
                <c:pt idx="701">
                  <c:v>25</c:v>
                </c:pt>
                <c:pt idx="702">
                  <c:v>85</c:v>
                </c:pt>
                <c:pt idx="703">
                  <c:v>43.3</c:v>
                </c:pt>
                <c:pt idx="704">
                  <c:v>36.1</c:v>
                </c:pt>
                <c:pt idx="705">
                  <c:v>34.9</c:v>
                </c:pt>
                <c:pt idx="706">
                  <c:v>58.1</c:v>
                </c:pt>
                <c:pt idx="707">
                  <c:v>25.1</c:v>
                </c:pt>
                <c:pt idx="708">
                  <c:v>33.5</c:v>
                </c:pt>
                <c:pt idx="709">
                  <c:v>41</c:v>
                </c:pt>
                <c:pt idx="710">
                  <c:v>75</c:v>
                </c:pt>
                <c:pt idx="711">
                  <c:v>58</c:v>
                </c:pt>
                <c:pt idx="712">
                  <c:v>17</c:v>
                </c:pt>
                <c:pt idx="713">
                  <c:v>33.5</c:v>
                </c:pt>
                <c:pt idx="714">
                  <c:v>34.5</c:v>
                </c:pt>
                <c:pt idx="715">
                  <c:v>37.799999999999997</c:v>
                </c:pt>
                <c:pt idx="716">
                  <c:v>37.5</c:v>
                </c:pt>
                <c:pt idx="717">
                  <c:v>39.1</c:v>
                </c:pt>
                <c:pt idx="718">
                  <c:v>41.7</c:v>
                </c:pt>
                <c:pt idx="719">
                  <c:v>43</c:v>
                </c:pt>
                <c:pt idx="720">
                  <c:v>46.2</c:v>
                </c:pt>
                <c:pt idx="721">
                  <c:v>46.5</c:v>
                </c:pt>
                <c:pt idx="722">
                  <c:v>36</c:v>
                </c:pt>
                <c:pt idx="723">
                  <c:v>23.8</c:v>
                </c:pt>
                <c:pt idx="724">
                  <c:v>30</c:v>
                </c:pt>
                <c:pt idx="725">
                  <c:v>38.4</c:v>
                </c:pt>
                <c:pt idx="726">
                  <c:v>41</c:v>
                </c:pt>
                <c:pt idx="727">
                  <c:v>45.1</c:v>
                </c:pt>
                <c:pt idx="728">
                  <c:v>50.5</c:v>
                </c:pt>
                <c:pt idx="729">
                  <c:v>49</c:v>
                </c:pt>
                <c:pt idx="730">
                  <c:v>27.6</c:v>
                </c:pt>
                <c:pt idx="731">
                  <c:v>27.3</c:v>
                </c:pt>
                <c:pt idx="732">
                  <c:v>29.9</c:v>
                </c:pt>
                <c:pt idx="733">
                  <c:v>29.9</c:v>
                </c:pt>
                <c:pt idx="734">
                  <c:v>29.9</c:v>
                </c:pt>
                <c:pt idx="735">
                  <c:v>31.8</c:v>
                </c:pt>
                <c:pt idx="736">
                  <c:v>35</c:v>
                </c:pt>
                <c:pt idx="737">
                  <c:v>36</c:v>
                </c:pt>
                <c:pt idx="738">
                  <c:v>35.799999999999997</c:v>
                </c:pt>
                <c:pt idx="739">
                  <c:v>36.1</c:v>
                </c:pt>
                <c:pt idx="740">
                  <c:v>35.799999999999997</c:v>
                </c:pt>
                <c:pt idx="741">
                  <c:v>38.4</c:v>
                </c:pt>
                <c:pt idx="742">
                  <c:v>38.299999999999997</c:v>
                </c:pt>
                <c:pt idx="743">
                  <c:v>41.2</c:v>
                </c:pt>
                <c:pt idx="744">
                  <c:v>44</c:v>
                </c:pt>
                <c:pt idx="745">
                  <c:v>45</c:v>
                </c:pt>
                <c:pt idx="746">
                  <c:v>45.1</c:v>
                </c:pt>
                <c:pt idx="747">
                  <c:v>44.4</c:v>
                </c:pt>
                <c:pt idx="748">
                  <c:v>45</c:v>
                </c:pt>
                <c:pt idx="749">
                  <c:v>46.5</c:v>
                </c:pt>
                <c:pt idx="750">
                  <c:v>51.5</c:v>
                </c:pt>
                <c:pt idx="751">
                  <c:v>29.9</c:v>
                </c:pt>
                <c:pt idx="752">
                  <c:v>41.3</c:v>
                </c:pt>
                <c:pt idx="753">
                  <c:v>33.799999999999997</c:v>
                </c:pt>
                <c:pt idx="754">
                  <c:v>28.1</c:v>
                </c:pt>
                <c:pt idx="755">
                  <c:v>32.4</c:v>
                </c:pt>
                <c:pt idx="756">
                  <c:v>33.799999999999997</c:v>
                </c:pt>
                <c:pt idx="757">
                  <c:v>36.200000000000003</c:v>
                </c:pt>
                <c:pt idx="758">
                  <c:v>37.6</c:v>
                </c:pt>
                <c:pt idx="759">
                  <c:v>40.9</c:v>
                </c:pt>
                <c:pt idx="760">
                  <c:v>44.5</c:v>
                </c:pt>
                <c:pt idx="761">
                  <c:v>45.9</c:v>
                </c:pt>
                <c:pt idx="762">
                  <c:v>36.4</c:v>
                </c:pt>
                <c:pt idx="763">
                  <c:v>31.4</c:v>
                </c:pt>
                <c:pt idx="764">
                  <c:v>30.8</c:v>
                </c:pt>
                <c:pt idx="765">
                  <c:v>35.700000000000003</c:v>
                </c:pt>
                <c:pt idx="766">
                  <c:v>25</c:v>
                </c:pt>
                <c:pt idx="767">
                  <c:v>20</c:v>
                </c:pt>
                <c:pt idx="768">
                  <c:v>46.5</c:v>
                </c:pt>
                <c:pt idx="769">
                  <c:v>31.8</c:v>
                </c:pt>
                <c:pt idx="770">
                  <c:v>32.700000000000003</c:v>
                </c:pt>
                <c:pt idx="771">
                  <c:v>33.5</c:v>
                </c:pt>
                <c:pt idx="772">
                  <c:v>35.299999999999997</c:v>
                </c:pt>
                <c:pt idx="773">
                  <c:v>36.799999999999997</c:v>
                </c:pt>
                <c:pt idx="774">
                  <c:v>38.4</c:v>
                </c:pt>
                <c:pt idx="775">
                  <c:v>42.5</c:v>
                </c:pt>
                <c:pt idx="776">
                  <c:v>32.1</c:v>
                </c:pt>
                <c:pt idx="777">
                  <c:v>33.200000000000003</c:v>
                </c:pt>
                <c:pt idx="778">
                  <c:v>34.1</c:v>
                </c:pt>
                <c:pt idx="779">
                  <c:v>37.5</c:v>
                </c:pt>
                <c:pt idx="780">
                  <c:v>38.1</c:v>
                </c:pt>
                <c:pt idx="781">
                  <c:v>41.8</c:v>
                </c:pt>
                <c:pt idx="782">
                  <c:v>42.7</c:v>
                </c:pt>
                <c:pt idx="783">
                  <c:v>43.7</c:v>
                </c:pt>
                <c:pt idx="784">
                  <c:v>50.6</c:v>
                </c:pt>
                <c:pt idx="785">
                  <c:v>51.2</c:v>
                </c:pt>
                <c:pt idx="786">
                  <c:v>42.1</c:v>
                </c:pt>
                <c:pt idx="787">
                  <c:v>42.1</c:v>
                </c:pt>
                <c:pt idx="788">
                  <c:v>46.6</c:v>
                </c:pt>
                <c:pt idx="789">
                  <c:v>35.700000000000003</c:v>
                </c:pt>
                <c:pt idx="790">
                  <c:v>27</c:v>
                </c:pt>
                <c:pt idx="791">
                  <c:v>28</c:v>
                </c:pt>
                <c:pt idx="792">
                  <c:v>30</c:v>
                </c:pt>
                <c:pt idx="793">
                  <c:v>41</c:v>
                </c:pt>
                <c:pt idx="794">
                  <c:v>40</c:v>
                </c:pt>
                <c:pt idx="795">
                  <c:v>30.6</c:v>
                </c:pt>
                <c:pt idx="796">
                  <c:v>35.200000000000003</c:v>
                </c:pt>
                <c:pt idx="797">
                  <c:v>40</c:v>
                </c:pt>
                <c:pt idx="798">
                  <c:v>47.4</c:v>
                </c:pt>
                <c:pt idx="799">
                  <c:v>28.4</c:v>
                </c:pt>
                <c:pt idx="800">
                  <c:v>33.200000000000003</c:v>
                </c:pt>
                <c:pt idx="801">
                  <c:v>32.4</c:v>
                </c:pt>
                <c:pt idx="802">
                  <c:v>30.3</c:v>
                </c:pt>
                <c:pt idx="803">
                  <c:v>33.5</c:v>
                </c:pt>
                <c:pt idx="804">
                  <c:v>36</c:v>
                </c:pt>
                <c:pt idx="805">
                  <c:v>39</c:v>
                </c:pt>
                <c:pt idx="806">
                  <c:v>43</c:v>
                </c:pt>
                <c:pt idx="807">
                  <c:v>39.700000000000003</c:v>
                </c:pt>
                <c:pt idx="808">
                  <c:v>43.9</c:v>
                </c:pt>
                <c:pt idx="809">
                  <c:v>45.9</c:v>
                </c:pt>
                <c:pt idx="810">
                  <c:v>27</c:v>
                </c:pt>
                <c:pt idx="811">
                  <c:v>35.9</c:v>
                </c:pt>
                <c:pt idx="812">
                  <c:v>37.5</c:v>
                </c:pt>
                <c:pt idx="813">
                  <c:v>43</c:v>
                </c:pt>
                <c:pt idx="814">
                  <c:v>41</c:v>
                </c:pt>
                <c:pt idx="815">
                  <c:v>49.5</c:v>
                </c:pt>
                <c:pt idx="816">
                  <c:v>54.1</c:v>
                </c:pt>
                <c:pt idx="817">
                  <c:v>61</c:v>
                </c:pt>
                <c:pt idx="818">
                  <c:v>43</c:v>
                </c:pt>
                <c:pt idx="819">
                  <c:v>50.8</c:v>
                </c:pt>
                <c:pt idx="820">
                  <c:v>28.5</c:v>
                </c:pt>
                <c:pt idx="821">
                  <c:v>32.299999999999997</c:v>
                </c:pt>
                <c:pt idx="822">
                  <c:v>32.6</c:v>
                </c:pt>
                <c:pt idx="823">
                  <c:v>35</c:v>
                </c:pt>
                <c:pt idx="824">
                  <c:v>36.4</c:v>
                </c:pt>
                <c:pt idx="825">
                  <c:v>39.799999999999997</c:v>
                </c:pt>
                <c:pt idx="826">
                  <c:v>44.6</c:v>
                </c:pt>
                <c:pt idx="827">
                  <c:v>40.5</c:v>
                </c:pt>
                <c:pt idx="828">
                  <c:v>34.6</c:v>
                </c:pt>
                <c:pt idx="829">
                  <c:v>38.799999999999997</c:v>
                </c:pt>
                <c:pt idx="830">
                  <c:v>25</c:v>
                </c:pt>
                <c:pt idx="831">
                  <c:v>21.9</c:v>
                </c:pt>
                <c:pt idx="832">
                  <c:v>22.7</c:v>
                </c:pt>
                <c:pt idx="833">
                  <c:v>25</c:v>
                </c:pt>
                <c:pt idx="834">
                  <c:v>26</c:v>
                </c:pt>
                <c:pt idx="835">
                  <c:v>28.3</c:v>
                </c:pt>
                <c:pt idx="836">
                  <c:v>28.8</c:v>
                </c:pt>
                <c:pt idx="837">
                  <c:v>29.9</c:v>
                </c:pt>
                <c:pt idx="838">
                  <c:v>34</c:v>
                </c:pt>
                <c:pt idx="839">
                  <c:v>37</c:v>
                </c:pt>
                <c:pt idx="840">
                  <c:v>38.6</c:v>
                </c:pt>
                <c:pt idx="841">
                  <c:v>75</c:v>
                </c:pt>
                <c:pt idx="842">
                  <c:v>34</c:v>
                </c:pt>
                <c:pt idx="843">
                  <c:v>37.799999999999997</c:v>
                </c:pt>
                <c:pt idx="844">
                  <c:v>37.5</c:v>
                </c:pt>
                <c:pt idx="845">
                  <c:v>25</c:v>
                </c:pt>
                <c:pt idx="846">
                  <c:v>30</c:v>
                </c:pt>
                <c:pt idx="847">
                  <c:v>40.299999999999997</c:v>
                </c:pt>
                <c:pt idx="848">
                  <c:v>36.1</c:v>
                </c:pt>
                <c:pt idx="849">
                  <c:v>35</c:v>
                </c:pt>
                <c:pt idx="850">
                  <c:v>48.4</c:v>
                </c:pt>
                <c:pt idx="851">
                  <c:v>27.6</c:v>
                </c:pt>
                <c:pt idx="852">
                  <c:v>40.1</c:v>
                </c:pt>
                <c:pt idx="853">
                  <c:v>37.5</c:v>
                </c:pt>
                <c:pt idx="854">
                  <c:v>27.3</c:v>
                </c:pt>
                <c:pt idx="855">
                  <c:v>49.5</c:v>
                </c:pt>
                <c:pt idx="856">
                  <c:v>48.8</c:v>
                </c:pt>
                <c:pt idx="857">
                  <c:v>40</c:v>
                </c:pt>
                <c:pt idx="858">
                  <c:v>42.1</c:v>
                </c:pt>
                <c:pt idx="859">
                  <c:v>40</c:v>
                </c:pt>
                <c:pt idx="860">
                  <c:v>42.8</c:v>
                </c:pt>
                <c:pt idx="861">
                  <c:v>43.5</c:v>
                </c:pt>
                <c:pt idx="862">
                  <c:v>45.9</c:v>
                </c:pt>
                <c:pt idx="863">
                  <c:v>44.3</c:v>
                </c:pt>
                <c:pt idx="864">
                  <c:v>44.3</c:v>
                </c:pt>
                <c:pt idx="865">
                  <c:v>48.5</c:v>
                </c:pt>
                <c:pt idx="866">
                  <c:v>49</c:v>
                </c:pt>
                <c:pt idx="867">
                  <c:v>53.9</c:v>
                </c:pt>
                <c:pt idx="868">
                  <c:v>61</c:v>
                </c:pt>
                <c:pt idx="869">
                  <c:v>67.5</c:v>
                </c:pt>
                <c:pt idx="870">
                  <c:v>70.599999999999994</c:v>
                </c:pt>
                <c:pt idx="871">
                  <c:v>79.5</c:v>
                </c:pt>
                <c:pt idx="872">
                  <c:v>82.1</c:v>
                </c:pt>
                <c:pt idx="873">
                  <c:v>42.1</c:v>
                </c:pt>
                <c:pt idx="874">
                  <c:v>31.9</c:v>
                </c:pt>
                <c:pt idx="875">
                  <c:v>32.9</c:v>
                </c:pt>
                <c:pt idx="876">
                  <c:v>34.1</c:v>
                </c:pt>
                <c:pt idx="877">
                  <c:v>36.1</c:v>
                </c:pt>
                <c:pt idx="878">
                  <c:v>42.2</c:v>
                </c:pt>
                <c:pt idx="879">
                  <c:v>44.1</c:v>
                </c:pt>
                <c:pt idx="880">
                  <c:v>32</c:v>
                </c:pt>
                <c:pt idx="881">
                  <c:v>50.5</c:v>
                </c:pt>
                <c:pt idx="882">
                  <c:v>55.5</c:v>
                </c:pt>
                <c:pt idx="883">
                  <c:v>42.5</c:v>
                </c:pt>
                <c:pt idx="884">
                  <c:v>44.2</c:v>
                </c:pt>
                <c:pt idx="885">
                  <c:v>37</c:v>
                </c:pt>
                <c:pt idx="886">
                  <c:v>41.7</c:v>
                </c:pt>
                <c:pt idx="887">
                  <c:v>45.5</c:v>
                </c:pt>
                <c:pt idx="888">
                  <c:v>26.1</c:v>
                </c:pt>
                <c:pt idx="889">
                  <c:v>26.2</c:v>
                </c:pt>
                <c:pt idx="890">
                  <c:v>29.8</c:v>
                </c:pt>
                <c:pt idx="891">
                  <c:v>32.299999999999997</c:v>
                </c:pt>
                <c:pt idx="892">
                  <c:v>34.5</c:v>
                </c:pt>
                <c:pt idx="893">
                  <c:v>36</c:v>
                </c:pt>
                <c:pt idx="894">
                  <c:v>36.5</c:v>
                </c:pt>
                <c:pt idx="895">
                  <c:v>38.299999999999997</c:v>
                </c:pt>
                <c:pt idx="896">
                  <c:v>39.299999999999997</c:v>
                </c:pt>
                <c:pt idx="897">
                  <c:v>39.9</c:v>
                </c:pt>
                <c:pt idx="898">
                  <c:v>27.2</c:v>
                </c:pt>
                <c:pt idx="899">
                  <c:v>32.5</c:v>
                </c:pt>
                <c:pt idx="900">
                  <c:v>35.9</c:v>
                </c:pt>
                <c:pt idx="901">
                  <c:v>43.8</c:v>
                </c:pt>
                <c:pt idx="902">
                  <c:v>39</c:v>
                </c:pt>
                <c:pt idx="903">
                  <c:v>44</c:v>
                </c:pt>
                <c:pt idx="904">
                  <c:v>34.4</c:v>
                </c:pt>
                <c:pt idx="905">
                  <c:v>28</c:v>
                </c:pt>
                <c:pt idx="906">
                  <c:v>65</c:v>
                </c:pt>
                <c:pt idx="907">
                  <c:v>33.1</c:v>
                </c:pt>
                <c:pt idx="908">
                  <c:v>30</c:v>
                </c:pt>
                <c:pt idx="909">
                  <c:v>23</c:v>
                </c:pt>
                <c:pt idx="910">
                  <c:v>26.3</c:v>
                </c:pt>
                <c:pt idx="911">
                  <c:v>37.299999999999997</c:v>
                </c:pt>
                <c:pt idx="912">
                  <c:v>30.5</c:v>
                </c:pt>
                <c:pt idx="913">
                  <c:v>39.299999999999997</c:v>
                </c:pt>
                <c:pt idx="914">
                  <c:v>44.3</c:v>
                </c:pt>
                <c:pt idx="915">
                  <c:v>40.700000000000003</c:v>
                </c:pt>
                <c:pt idx="916">
                  <c:v>48.2</c:v>
                </c:pt>
                <c:pt idx="917">
                  <c:v>22</c:v>
                </c:pt>
                <c:pt idx="918">
                  <c:v>38.700000000000003</c:v>
                </c:pt>
                <c:pt idx="919">
                  <c:v>51.8</c:v>
                </c:pt>
                <c:pt idx="920">
                  <c:v>51.8</c:v>
                </c:pt>
                <c:pt idx="921">
                  <c:v>63</c:v>
                </c:pt>
                <c:pt idx="922">
                  <c:v>34</c:v>
                </c:pt>
                <c:pt idx="923">
                  <c:v>48.1</c:v>
                </c:pt>
                <c:pt idx="924">
                  <c:v>22.7</c:v>
                </c:pt>
                <c:pt idx="925">
                  <c:v>38</c:v>
                </c:pt>
                <c:pt idx="926">
                  <c:v>44.7</c:v>
                </c:pt>
                <c:pt idx="927">
                  <c:v>53</c:v>
                </c:pt>
                <c:pt idx="928">
                  <c:v>36.200000000000003</c:v>
                </c:pt>
                <c:pt idx="929">
                  <c:v>42.7</c:v>
                </c:pt>
                <c:pt idx="930">
                  <c:v>58.4</c:v>
                </c:pt>
                <c:pt idx="931">
                  <c:v>69.8</c:v>
                </c:pt>
                <c:pt idx="932">
                  <c:v>41.7</c:v>
                </c:pt>
                <c:pt idx="933">
                  <c:v>45.1</c:v>
                </c:pt>
                <c:pt idx="934">
                  <c:v>47.5</c:v>
                </c:pt>
                <c:pt idx="935">
                  <c:v>49</c:v>
                </c:pt>
                <c:pt idx="936">
                  <c:v>56.5</c:v>
                </c:pt>
                <c:pt idx="937">
                  <c:v>35.299999999999997</c:v>
                </c:pt>
                <c:pt idx="938">
                  <c:v>33.6</c:v>
                </c:pt>
                <c:pt idx="939">
                  <c:v>42.1</c:v>
                </c:pt>
                <c:pt idx="940">
                  <c:v>50.1</c:v>
                </c:pt>
                <c:pt idx="941">
                  <c:v>27.9</c:v>
                </c:pt>
                <c:pt idx="942">
                  <c:v>157</c:v>
                </c:pt>
                <c:pt idx="943">
                  <c:v>25.1</c:v>
                </c:pt>
                <c:pt idx="944">
                  <c:v>29.9</c:v>
                </c:pt>
                <c:pt idx="945">
                  <c:v>59.7</c:v>
                </c:pt>
                <c:pt idx="946">
                  <c:v>37.799999999999997</c:v>
                </c:pt>
                <c:pt idx="947">
                  <c:v>36.1</c:v>
                </c:pt>
                <c:pt idx="948">
                  <c:v>38.700000000000003</c:v>
                </c:pt>
                <c:pt idx="949">
                  <c:v>40.200000000000003</c:v>
                </c:pt>
                <c:pt idx="950">
                  <c:v>41.2</c:v>
                </c:pt>
                <c:pt idx="951">
                  <c:v>42.4</c:v>
                </c:pt>
                <c:pt idx="952">
                  <c:v>45.2</c:v>
                </c:pt>
                <c:pt idx="953">
                  <c:v>34.799999999999997</c:v>
                </c:pt>
                <c:pt idx="954">
                  <c:v>43.3</c:v>
                </c:pt>
                <c:pt idx="955">
                  <c:v>35</c:v>
                </c:pt>
                <c:pt idx="956">
                  <c:v>23.1</c:v>
                </c:pt>
                <c:pt idx="957">
                  <c:v>46.9</c:v>
                </c:pt>
                <c:pt idx="958">
                  <c:v>23</c:v>
                </c:pt>
                <c:pt idx="959">
                  <c:v>28.7</c:v>
                </c:pt>
                <c:pt idx="960">
                  <c:v>51</c:v>
                </c:pt>
                <c:pt idx="961">
                  <c:v>18.100000000000001</c:v>
                </c:pt>
                <c:pt idx="962">
                  <c:v>15.5</c:v>
                </c:pt>
                <c:pt idx="963">
                  <c:v>27</c:v>
                </c:pt>
                <c:pt idx="964">
                  <c:v>52</c:v>
                </c:pt>
                <c:pt idx="965">
                  <c:v>53</c:v>
                </c:pt>
                <c:pt idx="966">
                  <c:v>68</c:v>
                </c:pt>
                <c:pt idx="967">
                  <c:v>20.3</c:v>
                </c:pt>
                <c:pt idx="968">
                  <c:v>23.3</c:v>
                </c:pt>
                <c:pt idx="969">
                  <c:v>23.3</c:v>
                </c:pt>
                <c:pt idx="970">
                  <c:v>39</c:v>
                </c:pt>
                <c:pt idx="971">
                  <c:v>43</c:v>
                </c:pt>
                <c:pt idx="972">
                  <c:v>43</c:v>
                </c:pt>
                <c:pt idx="973">
                  <c:v>51.9</c:v>
                </c:pt>
                <c:pt idx="974">
                  <c:v>33</c:v>
                </c:pt>
                <c:pt idx="975">
                  <c:v>35</c:v>
                </c:pt>
                <c:pt idx="976">
                  <c:v>55</c:v>
                </c:pt>
                <c:pt idx="977">
                  <c:v>38</c:v>
                </c:pt>
                <c:pt idx="978">
                  <c:v>36.9</c:v>
                </c:pt>
                <c:pt idx="979">
                  <c:v>37.799999999999997</c:v>
                </c:pt>
                <c:pt idx="980">
                  <c:v>50.3</c:v>
                </c:pt>
                <c:pt idx="981">
                  <c:v>24.5</c:v>
                </c:pt>
                <c:pt idx="982">
                  <c:v>26.8</c:v>
                </c:pt>
                <c:pt idx="983">
                  <c:v>32.200000000000003</c:v>
                </c:pt>
                <c:pt idx="984">
                  <c:v>39.6</c:v>
                </c:pt>
                <c:pt idx="985">
                  <c:v>45.9</c:v>
                </c:pt>
                <c:pt idx="986">
                  <c:v>26.8</c:v>
                </c:pt>
                <c:pt idx="987">
                  <c:v>74.7</c:v>
                </c:pt>
                <c:pt idx="988">
                  <c:v>28</c:v>
                </c:pt>
                <c:pt idx="989">
                  <c:v>37.799999999999997</c:v>
                </c:pt>
                <c:pt idx="990">
                  <c:v>41.6</c:v>
                </c:pt>
                <c:pt idx="991">
                  <c:v>40</c:v>
                </c:pt>
                <c:pt idx="992">
                  <c:v>43.9</c:v>
                </c:pt>
                <c:pt idx="993">
                  <c:v>43.8</c:v>
                </c:pt>
                <c:pt idx="994">
                  <c:v>50.9</c:v>
                </c:pt>
                <c:pt idx="995">
                  <c:v>50.9</c:v>
                </c:pt>
                <c:pt idx="996">
                  <c:v>50.9</c:v>
                </c:pt>
                <c:pt idx="997">
                  <c:v>50.9</c:v>
                </c:pt>
                <c:pt idx="998">
                  <c:v>48</c:v>
                </c:pt>
                <c:pt idx="999">
                  <c:v>48.8</c:v>
                </c:pt>
                <c:pt idx="1000">
                  <c:v>60</c:v>
                </c:pt>
                <c:pt idx="1001">
                  <c:v>30.2</c:v>
                </c:pt>
                <c:pt idx="1002">
                  <c:v>30.2</c:v>
                </c:pt>
                <c:pt idx="1003">
                  <c:v>32.5</c:v>
                </c:pt>
                <c:pt idx="1004">
                  <c:v>32.5</c:v>
                </c:pt>
                <c:pt idx="1005">
                  <c:v>35</c:v>
                </c:pt>
                <c:pt idx="1006">
                  <c:v>45.5</c:v>
                </c:pt>
                <c:pt idx="1007">
                  <c:v>42.6</c:v>
                </c:pt>
                <c:pt idx="1008">
                  <c:v>30.3</c:v>
                </c:pt>
                <c:pt idx="1009">
                  <c:v>34</c:v>
                </c:pt>
                <c:pt idx="1010">
                  <c:v>36.299999999999997</c:v>
                </c:pt>
                <c:pt idx="1011">
                  <c:v>38</c:v>
                </c:pt>
                <c:pt idx="1012">
                  <c:v>49</c:v>
                </c:pt>
                <c:pt idx="1013">
                  <c:v>45</c:v>
                </c:pt>
                <c:pt idx="1014">
                  <c:v>25.4</c:v>
                </c:pt>
                <c:pt idx="1015">
                  <c:v>53</c:v>
                </c:pt>
                <c:pt idx="1016">
                  <c:v>50.8</c:v>
                </c:pt>
                <c:pt idx="1017">
                  <c:v>53.4</c:v>
                </c:pt>
                <c:pt idx="1018">
                  <c:v>38.299999999999997</c:v>
                </c:pt>
                <c:pt idx="1019">
                  <c:v>26.1</c:v>
                </c:pt>
                <c:pt idx="1020">
                  <c:v>69.900000000000006</c:v>
                </c:pt>
                <c:pt idx="1021">
                  <c:v>36</c:v>
                </c:pt>
                <c:pt idx="1022">
                  <c:v>31</c:v>
                </c:pt>
                <c:pt idx="1023">
                  <c:v>38.6</c:v>
                </c:pt>
                <c:pt idx="1024">
                  <c:v>43.9</c:v>
                </c:pt>
                <c:pt idx="1025">
                  <c:v>51.2</c:v>
                </c:pt>
                <c:pt idx="1026">
                  <c:v>51.4</c:v>
                </c:pt>
                <c:pt idx="1027">
                  <c:v>61.3</c:v>
                </c:pt>
                <c:pt idx="1028">
                  <c:v>24</c:v>
                </c:pt>
                <c:pt idx="1029">
                  <c:v>30</c:v>
                </c:pt>
                <c:pt idx="1030">
                  <c:v>32.1</c:v>
                </c:pt>
                <c:pt idx="1031">
                  <c:v>34.9</c:v>
                </c:pt>
                <c:pt idx="1032">
                  <c:v>46</c:v>
                </c:pt>
                <c:pt idx="1033">
                  <c:v>51</c:v>
                </c:pt>
                <c:pt idx="1034">
                  <c:v>19.600000000000001</c:v>
                </c:pt>
                <c:pt idx="1035">
                  <c:v>39</c:v>
                </c:pt>
                <c:pt idx="1036">
                  <c:v>33.5</c:v>
                </c:pt>
                <c:pt idx="1037">
                  <c:v>110</c:v>
                </c:pt>
                <c:pt idx="1038">
                  <c:v>32.1</c:v>
                </c:pt>
                <c:pt idx="1039">
                  <c:v>37</c:v>
                </c:pt>
                <c:pt idx="1040">
                  <c:v>46</c:v>
                </c:pt>
                <c:pt idx="1041">
                  <c:v>58.7</c:v>
                </c:pt>
                <c:pt idx="1042">
                  <c:v>37.700000000000003</c:v>
                </c:pt>
                <c:pt idx="1043">
                  <c:v>40</c:v>
                </c:pt>
                <c:pt idx="1044">
                  <c:v>36.799999999999997</c:v>
                </c:pt>
                <c:pt idx="1045">
                  <c:v>42.1</c:v>
                </c:pt>
                <c:pt idx="1046">
                  <c:v>49.7</c:v>
                </c:pt>
                <c:pt idx="1047">
                  <c:v>61.5</c:v>
                </c:pt>
                <c:pt idx="1048">
                  <c:v>24.9</c:v>
                </c:pt>
                <c:pt idx="1049">
                  <c:v>35</c:v>
                </c:pt>
                <c:pt idx="1050">
                  <c:v>39.1</c:v>
                </c:pt>
                <c:pt idx="1051">
                  <c:v>45.8</c:v>
                </c:pt>
                <c:pt idx="1052">
                  <c:v>50</c:v>
                </c:pt>
                <c:pt idx="1053">
                  <c:v>46.8</c:v>
                </c:pt>
                <c:pt idx="1054">
                  <c:v>23.3</c:v>
                </c:pt>
                <c:pt idx="1055">
                  <c:v>28</c:v>
                </c:pt>
                <c:pt idx="1056">
                  <c:v>17.3</c:v>
                </c:pt>
                <c:pt idx="1057">
                  <c:v>59.9</c:v>
                </c:pt>
                <c:pt idx="1058">
                  <c:v>31.5</c:v>
                </c:pt>
                <c:pt idx="1059">
                  <c:v>28.5</c:v>
                </c:pt>
                <c:pt idx="1060">
                  <c:v>31.2</c:v>
                </c:pt>
                <c:pt idx="1061">
                  <c:v>36.1</c:v>
                </c:pt>
                <c:pt idx="1062">
                  <c:v>37.4</c:v>
                </c:pt>
                <c:pt idx="1063">
                  <c:v>39.299999999999997</c:v>
                </c:pt>
                <c:pt idx="1064">
                  <c:v>40</c:v>
                </c:pt>
                <c:pt idx="1065">
                  <c:v>42.1</c:v>
                </c:pt>
                <c:pt idx="1066">
                  <c:v>43.7</c:v>
                </c:pt>
              </c:numCache>
            </c:numRef>
          </c:xVal>
          <c:yVal>
            <c:numRef>
              <c:f>'DATA BASE'!$N$8:$N$1074</c:f>
              <c:numCache>
                <c:formatCode>0</c:formatCode>
                <c:ptCount val="1067"/>
                <c:pt idx="0">
                  <c:v>221</c:v>
                </c:pt>
                <c:pt idx="1">
                  <c:v>311</c:v>
                </c:pt>
                <c:pt idx="2">
                  <c:v>298</c:v>
                </c:pt>
                <c:pt idx="3">
                  <c:v>123</c:v>
                </c:pt>
                <c:pt idx="4">
                  <c:v>122</c:v>
                </c:pt>
                <c:pt idx="5">
                  <c:v>221</c:v>
                </c:pt>
                <c:pt idx="6">
                  <c:v>226</c:v>
                </c:pt>
                <c:pt idx="7">
                  <c:v>152</c:v>
                </c:pt>
                <c:pt idx="8">
                  <c:v>183</c:v>
                </c:pt>
                <c:pt idx="9">
                  <c:v>277</c:v>
                </c:pt>
                <c:pt idx="10">
                  <c:v>356</c:v>
                </c:pt>
                <c:pt idx="11">
                  <c:v>124</c:v>
                </c:pt>
                <c:pt idx="12">
                  <c:v>133</c:v>
                </c:pt>
                <c:pt idx="13">
                  <c:v>348</c:v>
                </c:pt>
                <c:pt idx="14">
                  <c:v>472</c:v>
                </c:pt>
                <c:pt idx="15">
                  <c:v>291</c:v>
                </c:pt>
                <c:pt idx="16">
                  <c:v>393</c:v>
                </c:pt>
                <c:pt idx="17">
                  <c:v>407</c:v>
                </c:pt>
                <c:pt idx="18">
                  <c:v>403</c:v>
                </c:pt>
                <c:pt idx="19">
                  <c:v>170</c:v>
                </c:pt>
                <c:pt idx="20">
                  <c:v>383</c:v>
                </c:pt>
                <c:pt idx="21">
                  <c:v>378</c:v>
                </c:pt>
                <c:pt idx="22">
                  <c:v>250</c:v>
                </c:pt>
                <c:pt idx="23">
                  <c:v>276</c:v>
                </c:pt>
                <c:pt idx="24">
                  <c:v>250</c:v>
                </c:pt>
                <c:pt idx="25">
                  <c:v>280</c:v>
                </c:pt>
                <c:pt idx="26">
                  <c:v>280</c:v>
                </c:pt>
                <c:pt idx="27">
                  <c:v>399</c:v>
                </c:pt>
                <c:pt idx="28">
                  <c:v>269</c:v>
                </c:pt>
                <c:pt idx="29">
                  <c:v>303</c:v>
                </c:pt>
                <c:pt idx="30">
                  <c:v>279</c:v>
                </c:pt>
                <c:pt idx="31">
                  <c:v>164</c:v>
                </c:pt>
                <c:pt idx="32">
                  <c:v>170</c:v>
                </c:pt>
                <c:pt idx="33">
                  <c:v>290</c:v>
                </c:pt>
                <c:pt idx="34">
                  <c:v>56</c:v>
                </c:pt>
                <c:pt idx="35">
                  <c:v>347</c:v>
                </c:pt>
                <c:pt idx="36">
                  <c:v>309</c:v>
                </c:pt>
                <c:pt idx="37">
                  <c:v>433</c:v>
                </c:pt>
                <c:pt idx="38">
                  <c:v>401</c:v>
                </c:pt>
                <c:pt idx="39">
                  <c:v>96</c:v>
                </c:pt>
                <c:pt idx="40">
                  <c:v>197</c:v>
                </c:pt>
                <c:pt idx="41">
                  <c:v>239</c:v>
                </c:pt>
                <c:pt idx="42">
                  <c:v>246</c:v>
                </c:pt>
                <c:pt idx="43">
                  <c:v>84</c:v>
                </c:pt>
                <c:pt idx="44">
                  <c:v>84</c:v>
                </c:pt>
                <c:pt idx="45">
                  <c:v>274</c:v>
                </c:pt>
                <c:pt idx="46">
                  <c:v>89</c:v>
                </c:pt>
                <c:pt idx="47">
                  <c:v>129</c:v>
                </c:pt>
                <c:pt idx="48">
                  <c:v>129</c:v>
                </c:pt>
                <c:pt idx="49">
                  <c:v>52</c:v>
                </c:pt>
                <c:pt idx="50">
                  <c:v>71</c:v>
                </c:pt>
                <c:pt idx="51">
                  <c:v>343</c:v>
                </c:pt>
                <c:pt idx="52">
                  <c:v>214</c:v>
                </c:pt>
                <c:pt idx="53">
                  <c:v>254</c:v>
                </c:pt>
                <c:pt idx="54">
                  <c:v>156</c:v>
                </c:pt>
                <c:pt idx="55">
                  <c:v>208</c:v>
                </c:pt>
                <c:pt idx="56">
                  <c:v>206</c:v>
                </c:pt>
                <c:pt idx="57">
                  <c:v>242</c:v>
                </c:pt>
                <c:pt idx="58">
                  <c:v>138</c:v>
                </c:pt>
                <c:pt idx="59">
                  <c:v>108</c:v>
                </c:pt>
                <c:pt idx="60">
                  <c:v>294</c:v>
                </c:pt>
                <c:pt idx="61">
                  <c:v>195</c:v>
                </c:pt>
                <c:pt idx="62">
                  <c:v>143</c:v>
                </c:pt>
                <c:pt idx="63">
                  <c:v>15</c:v>
                </c:pt>
                <c:pt idx="64">
                  <c:v>205</c:v>
                </c:pt>
                <c:pt idx="65">
                  <c:v>388</c:v>
                </c:pt>
                <c:pt idx="66">
                  <c:v>106</c:v>
                </c:pt>
                <c:pt idx="67">
                  <c:v>82</c:v>
                </c:pt>
                <c:pt idx="68">
                  <c:v>375</c:v>
                </c:pt>
                <c:pt idx="69">
                  <c:v>364</c:v>
                </c:pt>
                <c:pt idx="70">
                  <c:v>142</c:v>
                </c:pt>
                <c:pt idx="71">
                  <c:v>176</c:v>
                </c:pt>
                <c:pt idx="72">
                  <c:v>187</c:v>
                </c:pt>
                <c:pt idx="73">
                  <c:v>205</c:v>
                </c:pt>
                <c:pt idx="74">
                  <c:v>191</c:v>
                </c:pt>
                <c:pt idx="75">
                  <c:v>192</c:v>
                </c:pt>
                <c:pt idx="76">
                  <c:v>179</c:v>
                </c:pt>
                <c:pt idx="77">
                  <c:v>113</c:v>
                </c:pt>
                <c:pt idx="78">
                  <c:v>223</c:v>
                </c:pt>
                <c:pt idx="79">
                  <c:v>177</c:v>
                </c:pt>
                <c:pt idx="80">
                  <c:v>173</c:v>
                </c:pt>
                <c:pt idx="81">
                  <c:v>184</c:v>
                </c:pt>
                <c:pt idx="82">
                  <c:v>89</c:v>
                </c:pt>
                <c:pt idx="83">
                  <c:v>129</c:v>
                </c:pt>
                <c:pt idx="84">
                  <c:v>342</c:v>
                </c:pt>
                <c:pt idx="85">
                  <c:v>308</c:v>
                </c:pt>
                <c:pt idx="86">
                  <c:v>174</c:v>
                </c:pt>
                <c:pt idx="87">
                  <c:v>124</c:v>
                </c:pt>
                <c:pt idx="88">
                  <c:v>211</c:v>
                </c:pt>
                <c:pt idx="89">
                  <c:v>215</c:v>
                </c:pt>
                <c:pt idx="90">
                  <c:v>356</c:v>
                </c:pt>
                <c:pt idx="91">
                  <c:v>339</c:v>
                </c:pt>
                <c:pt idx="92">
                  <c:v>291</c:v>
                </c:pt>
                <c:pt idx="93">
                  <c:v>122</c:v>
                </c:pt>
                <c:pt idx="94">
                  <c:v>371</c:v>
                </c:pt>
                <c:pt idx="95">
                  <c:v>114</c:v>
                </c:pt>
                <c:pt idx="96">
                  <c:v>144</c:v>
                </c:pt>
                <c:pt idx="97">
                  <c:v>128</c:v>
                </c:pt>
                <c:pt idx="98">
                  <c:v>197</c:v>
                </c:pt>
                <c:pt idx="99">
                  <c:v>173</c:v>
                </c:pt>
                <c:pt idx="100">
                  <c:v>136</c:v>
                </c:pt>
                <c:pt idx="101">
                  <c:v>158</c:v>
                </c:pt>
                <c:pt idx="102">
                  <c:v>172</c:v>
                </c:pt>
                <c:pt idx="103">
                  <c:v>183</c:v>
                </c:pt>
                <c:pt idx="104">
                  <c:v>133</c:v>
                </c:pt>
                <c:pt idx="105">
                  <c:v>238</c:v>
                </c:pt>
                <c:pt idx="106">
                  <c:v>185</c:v>
                </c:pt>
                <c:pt idx="107">
                  <c:v>220</c:v>
                </c:pt>
                <c:pt idx="108">
                  <c:v>220</c:v>
                </c:pt>
                <c:pt idx="109">
                  <c:v>160</c:v>
                </c:pt>
                <c:pt idx="110">
                  <c:v>177</c:v>
                </c:pt>
                <c:pt idx="111">
                  <c:v>199</c:v>
                </c:pt>
                <c:pt idx="112">
                  <c:v>160</c:v>
                </c:pt>
                <c:pt idx="113">
                  <c:v>256</c:v>
                </c:pt>
                <c:pt idx="114">
                  <c:v>169</c:v>
                </c:pt>
                <c:pt idx="115">
                  <c:v>178</c:v>
                </c:pt>
                <c:pt idx="116">
                  <c:v>178</c:v>
                </c:pt>
                <c:pt idx="117">
                  <c:v>197</c:v>
                </c:pt>
                <c:pt idx="118">
                  <c:v>187</c:v>
                </c:pt>
                <c:pt idx="119">
                  <c:v>188</c:v>
                </c:pt>
                <c:pt idx="120">
                  <c:v>173</c:v>
                </c:pt>
                <c:pt idx="121">
                  <c:v>169</c:v>
                </c:pt>
                <c:pt idx="122">
                  <c:v>168</c:v>
                </c:pt>
                <c:pt idx="123">
                  <c:v>188</c:v>
                </c:pt>
                <c:pt idx="124">
                  <c:v>156</c:v>
                </c:pt>
                <c:pt idx="125">
                  <c:v>107</c:v>
                </c:pt>
                <c:pt idx="126">
                  <c:v>281</c:v>
                </c:pt>
                <c:pt idx="127">
                  <c:v>235</c:v>
                </c:pt>
                <c:pt idx="128">
                  <c:v>185</c:v>
                </c:pt>
                <c:pt idx="129">
                  <c:v>173</c:v>
                </c:pt>
                <c:pt idx="130">
                  <c:v>245</c:v>
                </c:pt>
                <c:pt idx="131">
                  <c:v>256</c:v>
                </c:pt>
                <c:pt idx="132">
                  <c:v>157</c:v>
                </c:pt>
                <c:pt idx="133">
                  <c:v>130</c:v>
                </c:pt>
                <c:pt idx="134">
                  <c:v>279</c:v>
                </c:pt>
                <c:pt idx="135">
                  <c:v>411</c:v>
                </c:pt>
                <c:pt idx="136">
                  <c:v>152</c:v>
                </c:pt>
                <c:pt idx="137">
                  <c:v>203</c:v>
                </c:pt>
                <c:pt idx="138">
                  <c:v>67</c:v>
                </c:pt>
                <c:pt idx="139">
                  <c:v>362</c:v>
                </c:pt>
                <c:pt idx="140">
                  <c:v>323</c:v>
                </c:pt>
                <c:pt idx="141">
                  <c:v>234</c:v>
                </c:pt>
                <c:pt idx="142">
                  <c:v>168</c:v>
                </c:pt>
                <c:pt idx="143">
                  <c:v>146</c:v>
                </c:pt>
                <c:pt idx="144">
                  <c:v>172</c:v>
                </c:pt>
                <c:pt idx="145">
                  <c:v>232</c:v>
                </c:pt>
                <c:pt idx="146">
                  <c:v>153</c:v>
                </c:pt>
                <c:pt idx="147">
                  <c:v>119</c:v>
                </c:pt>
                <c:pt idx="148">
                  <c:v>140</c:v>
                </c:pt>
                <c:pt idx="149">
                  <c:v>261</c:v>
                </c:pt>
                <c:pt idx="150">
                  <c:v>323</c:v>
                </c:pt>
                <c:pt idx="151">
                  <c:v>211</c:v>
                </c:pt>
                <c:pt idx="152">
                  <c:v>113</c:v>
                </c:pt>
                <c:pt idx="153">
                  <c:v>129</c:v>
                </c:pt>
                <c:pt idx="154">
                  <c:v>329</c:v>
                </c:pt>
                <c:pt idx="155">
                  <c:v>149</c:v>
                </c:pt>
                <c:pt idx="156">
                  <c:v>302</c:v>
                </c:pt>
                <c:pt idx="157">
                  <c:v>317</c:v>
                </c:pt>
                <c:pt idx="158">
                  <c:v>269</c:v>
                </c:pt>
                <c:pt idx="159">
                  <c:v>399</c:v>
                </c:pt>
                <c:pt idx="160">
                  <c:v>446</c:v>
                </c:pt>
                <c:pt idx="161">
                  <c:v>321</c:v>
                </c:pt>
                <c:pt idx="162">
                  <c:v>328</c:v>
                </c:pt>
                <c:pt idx="163">
                  <c:v>474</c:v>
                </c:pt>
                <c:pt idx="164">
                  <c:v>292</c:v>
                </c:pt>
                <c:pt idx="165">
                  <c:v>414</c:v>
                </c:pt>
                <c:pt idx="166">
                  <c:v>299</c:v>
                </c:pt>
                <c:pt idx="167">
                  <c:v>377</c:v>
                </c:pt>
                <c:pt idx="168">
                  <c:v>321</c:v>
                </c:pt>
                <c:pt idx="169">
                  <c:v>298</c:v>
                </c:pt>
                <c:pt idx="170">
                  <c:v>297</c:v>
                </c:pt>
                <c:pt idx="171">
                  <c:v>253</c:v>
                </c:pt>
                <c:pt idx="172">
                  <c:v>344</c:v>
                </c:pt>
                <c:pt idx="173">
                  <c:v>62</c:v>
                </c:pt>
                <c:pt idx="174">
                  <c:v>221</c:v>
                </c:pt>
                <c:pt idx="175">
                  <c:v>286</c:v>
                </c:pt>
                <c:pt idx="176">
                  <c:v>204</c:v>
                </c:pt>
                <c:pt idx="177">
                  <c:v>206</c:v>
                </c:pt>
                <c:pt idx="178">
                  <c:v>245</c:v>
                </c:pt>
                <c:pt idx="179">
                  <c:v>347</c:v>
                </c:pt>
                <c:pt idx="180">
                  <c:v>156</c:v>
                </c:pt>
                <c:pt idx="181">
                  <c:v>141</c:v>
                </c:pt>
                <c:pt idx="182">
                  <c:v>270</c:v>
                </c:pt>
                <c:pt idx="183">
                  <c:v>215</c:v>
                </c:pt>
                <c:pt idx="184">
                  <c:v>220</c:v>
                </c:pt>
                <c:pt idx="185">
                  <c:v>259</c:v>
                </c:pt>
                <c:pt idx="186">
                  <c:v>179</c:v>
                </c:pt>
                <c:pt idx="187">
                  <c:v>197</c:v>
                </c:pt>
                <c:pt idx="188">
                  <c:v>172</c:v>
                </c:pt>
                <c:pt idx="189">
                  <c:v>168</c:v>
                </c:pt>
                <c:pt idx="190">
                  <c:v>271</c:v>
                </c:pt>
                <c:pt idx="191">
                  <c:v>359</c:v>
                </c:pt>
                <c:pt idx="192">
                  <c:v>392</c:v>
                </c:pt>
                <c:pt idx="193">
                  <c:v>377</c:v>
                </c:pt>
                <c:pt idx="194">
                  <c:v>403</c:v>
                </c:pt>
                <c:pt idx="195">
                  <c:v>338</c:v>
                </c:pt>
                <c:pt idx="196">
                  <c:v>366</c:v>
                </c:pt>
                <c:pt idx="197">
                  <c:v>371</c:v>
                </c:pt>
                <c:pt idx="198">
                  <c:v>149</c:v>
                </c:pt>
                <c:pt idx="199">
                  <c:v>258</c:v>
                </c:pt>
                <c:pt idx="200">
                  <c:v>254</c:v>
                </c:pt>
                <c:pt idx="201">
                  <c:v>223</c:v>
                </c:pt>
                <c:pt idx="202">
                  <c:v>232</c:v>
                </c:pt>
                <c:pt idx="203">
                  <c:v>245</c:v>
                </c:pt>
                <c:pt idx="204">
                  <c:v>258</c:v>
                </c:pt>
                <c:pt idx="205">
                  <c:v>260</c:v>
                </c:pt>
                <c:pt idx="206">
                  <c:v>204</c:v>
                </c:pt>
                <c:pt idx="207">
                  <c:v>296</c:v>
                </c:pt>
                <c:pt idx="208">
                  <c:v>221</c:v>
                </c:pt>
                <c:pt idx="209">
                  <c:v>219</c:v>
                </c:pt>
                <c:pt idx="210">
                  <c:v>300</c:v>
                </c:pt>
                <c:pt idx="211">
                  <c:v>156</c:v>
                </c:pt>
                <c:pt idx="212">
                  <c:v>281</c:v>
                </c:pt>
                <c:pt idx="213">
                  <c:v>275</c:v>
                </c:pt>
                <c:pt idx="214">
                  <c:v>239</c:v>
                </c:pt>
                <c:pt idx="215">
                  <c:v>480</c:v>
                </c:pt>
                <c:pt idx="216">
                  <c:v>289</c:v>
                </c:pt>
                <c:pt idx="217">
                  <c:v>255</c:v>
                </c:pt>
                <c:pt idx="218">
                  <c:v>130</c:v>
                </c:pt>
                <c:pt idx="219">
                  <c:v>274</c:v>
                </c:pt>
                <c:pt idx="220">
                  <c:v>265</c:v>
                </c:pt>
                <c:pt idx="221">
                  <c:v>295</c:v>
                </c:pt>
                <c:pt idx="222">
                  <c:v>367</c:v>
                </c:pt>
                <c:pt idx="223">
                  <c:v>372</c:v>
                </c:pt>
                <c:pt idx="224">
                  <c:v>331</c:v>
                </c:pt>
                <c:pt idx="225">
                  <c:v>404</c:v>
                </c:pt>
                <c:pt idx="226">
                  <c:v>365</c:v>
                </c:pt>
                <c:pt idx="227">
                  <c:v>136</c:v>
                </c:pt>
                <c:pt idx="228">
                  <c:v>126</c:v>
                </c:pt>
                <c:pt idx="229">
                  <c:v>193</c:v>
                </c:pt>
                <c:pt idx="230">
                  <c:v>175</c:v>
                </c:pt>
                <c:pt idx="231">
                  <c:v>425</c:v>
                </c:pt>
                <c:pt idx="232">
                  <c:v>298</c:v>
                </c:pt>
                <c:pt idx="233">
                  <c:v>347</c:v>
                </c:pt>
                <c:pt idx="234">
                  <c:v>289</c:v>
                </c:pt>
                <c:pt idx="235">
                  <c:v>115</c:v>
                </c:pt>
                <c:pt idx="236">
                  <c:v>142</c:v>
                </c:pt>
                <c:pt idx="237">
                  <c:v>183</c:v>
                </c:pt>
                <c:pt idx="238">
                  <c:v>112</c:v>
                </c:pt>
                <c:pt idx="239">
                  <c:v>166</c:v>
                </c:pt>
                <c:pt idx="240">
                  <c:v>152</c:v>
                </c:pt>
                <c:pt idx="241">
                  <c:v>155</c:v>
                </c:pt>
                <c:pt idx="242">
                  <c:v>291</c:v>
                </c:pt>
                <c:pt idx="243">
                  <c:v>207</c:v>
                </c:pt>
                <c:pt idx="244">
                  <c:v>271</c:v>
                </c:pt>
                <c:pt idx="245">
                  <c:v>291</c:v>
                </c:pt>
                <c:pt idx="246">
                  <c:v>247</c:v>
                </c:pt>
                <c:pt idx="247">
                  <c:v>230</c:v>
                </c:pt>
                <c:pt idx="248">
                  <c:v>200</c:v>
                </c:pt>
                <c:pt idx="249">
                  <c:v>219</c:v>
                </c:pt>
                <c:pt idx="250">
                  <c:v>219</c:v>
                </c:pt>
                <c:pt idx="251">
                  <c:v>258</c:v>
                </c:pt>
                <c:pt idx="252">
                  <c:v>256</c:v>
                </c:pt>
                <c:pt idx="253">
                  <c:v>189</c:v>
                </c:pt>
                <c:pt idx="254">
                  <c:v>196</c:v>
                </c:pt>
                <c:pt idx="255">
                  <c:v>163</c:v>
                </c:pt>
                <c:pt idx="256">
                  <c:v>177</c:v>
                </c:pt>
                <c:pt idx="257">
                  <c:v>238</c:v>
                </c:pt>
                <c:pt idx="258">
                  <c:v>232</c:v>
                </c:pt>
                <c:pt idx="259">
                  <c:v>212</c:v>
                </c:pt>
                <c:pt idx="260">
                  <c:v>232</c:v>
                </c:pt>
                <c:pt idx="261">
                  <c:v>321</c:v>
                </c:pt>
                <c:pt idx="262">
                  <c:v>481</c:v>
                </c:pt>
                <c:pt idx="263">
                  <c:v>299</c:v>
                </c:pt>
                <c:pt idx="264">
                  <c:v>266</c:v>
                </c:pt>
                <c:pt idx="265">
                  <c:v>225</c:v>
                </c:pt>
                <c:pt idx="266">
                  <c:v>221</c:v>
                </c:pt>
                <c:pt idx="267">
                  <c:v>275</c:v>
                </c:pt>
                <c:pt idx="268">
                  <c:v>305</c:v>
                </c:pt>
                <c:pt idx="269">
                  <c:v>195</c:v>
                </c:pt>
                <c:pt idx="270">
                  <c:v>194</c:v>
                </c:pt>
                <c:pt idx="271">
                  <c:v>350</c:v>
                </c:pt>
                <c:pt idx="272">
                  <c:v>240</c:v>
                </c:pt>
                <c:pt idx="273">
                  <c:v>312</c:v>
                </c:pt>
                <c:pt idx="274">
                  <c:v>114</c:v>
                </c:pt>
                <c:pt idx="275">
                  <c:v>329</c:v>
                </c:pt>
                <c:pt idx="276">
                  <c:v>280</c:v>
                </c:pt>
                <c:pt idx="277">
                  <c:v>195</c:v>
                </c:pt>
                <c:pt idx="278">
                  <c:v>176</c:v>
                </c:pt>
                <c:pt idx="279">
                  <c:v>367</c:v>
                </c:pt>
                <c:pt idx="280">
                  <c:v>311</c:v>
                </c:pt>
                <c:pt idx="281">
                  <c:v>220</c:v>
                </c:pt>
                <c:pt idx="282">
                  <c:v>235</c:v>
                </c:pt>
                <c:pt idx="283">
                  <c:v>242</c:v>
                </c:pt>
                <c:pt idx="284">
                  <c:v>374</c:v>
                </c:pt>
                <c:pt idx="285">
                  <c:v>95</c:v>
                </c:pt>
                <c:pt idx="286">
                  <c:v>310</c:v>
                </c:pt>
                <c:pt idx="287">
                  <c:v>145</c:v>
                </c:pt>
                <c:pt idx="288">
                  <c:v>321</c:v>
                </c:pt>
                <c:pt idx="289">
                  <c:v>265</c:v>
                </c:pt>
                <c:pt idx="290">
                  <c:v>252</c:v>
                </c:pt>
                <c:pt idx="291">
                  <c:v>263</c:v>
                </c:pt>
                <c:pt idx="292">
                  <c:v>278</c:v>
                </c:pt>
                <c:pt idx="293">
                  <c:v>326</c:v>
                </c:pt>
                <c:pt idx="294">
                  <c:v>331</c:v>
                </c:pt>
                <c:pt idx="295">
                  <c:v>151</c:v>
                </c:pt>
                <c:pt idx="296">
                  <c:v>121</c:v>
                </c:pt>
                <c:pt idx="297">
                  <c:v>179</c:v>
                </c:pt>
                <c:pt idx="298">
                  <c:v>206</c:v>
                </c:pt>
                <c:pt idx="299">
                  <c:v>179</c:v>
                </c:pt>
                <c:pt idx="300">
                  <c:v>231</c:v>
                </c:pt>
                <c:pt idx="301">
                  <c:v>187</c:v>
                </c:pt>
                <c:pt idx="302">
                  <c:v>224</c:v>
                </c:pt>
                <c:pt idx="303">
                  <c:v>229</c:v>
                </c:pt>
                <c:pt idx="304">
                  <c:v>245</c:v>
                </c:pt>
                <c:pt idx="305">
                  <c:v>144</c:v>
                </c:pt>
                <c:pt idx="306">
                  <c:v>307</c:v>
                </c:pt>
                <c:pt idx="307">
                  <c:v>252</c:v>
                </c:pt>
                <c:pt idx="308">
                  <c:v>287</c:v>
                </c:pt>
                <c:pt idx="309">
                  <c:v>291</c:v>
                </c:pt>
                <c:pt idx="310">
                  <c:v>322</c:v>
                </c:pt>
                <c:pt idx="311">
                  <c:v>363</c:v>
                </c:pt>
                <c:pt idx="312">
                  <c:v>330</c:v>
                </c:pt>
                <c:pt idx="313">
                  <c:v>265</c:v>
                </c:pt>
                <c:pt idx="314">
                  <c:v>228</c:v>
                </c:pt>
                <c:pt idx="315">
                  <c:v>269</c:v>
                </c:pt>
                <c:pt idx="316">
                  <c:v>290</c:v>
                </c:pt>
                <c:pt idx="317">
                  <c:v>311</c:v>
                </c:pt>
                <c:pt idx="318">
                  <c:v>279</c:v>
                </c:pt>
                <c:pt idx="319">
                  <c:v>271</c:v>
                </c:pt>
                <c:pt idx="320">
                  <c:v>336</c:v>
                </c:pt>
                <c:pt idx="321">
                  <c:v>326</c:v>
                </c:pt>
                <c:pt idx="322">
                  <c:v>216</c:v>
                </c:pt>
                <c:pt idx="323">
                  <c:v>275</c:v>
                </c:pt>
                <c:pt idx="324">
                  <c:v>308</c:v>
                </c:pt>
                <c:pt idx="325">
                  <c:v>262</c:v>
                </c:pt>
                <c:pt idx="326">
                  <c:v>392</c:v>
                </c:pt>
                <c:pt idx="327">
                  <c:v>403</c:v>
                </c:pt>
                <c:pt idx="328">
                  <c:v>364</c:v>
                </c:pt>
                <c:pt idx="329">
                  <c:v>135</c:v>
                </c:pt>
                <c:pt idx="330">
                  <c:v>113</c:v>
                </c:pt>
                <c:pt idx="331">
                  <c:v>132</c:v>
                </c:pt>
                <c:pt idx="332">
                  <c:v>183</c:v>
                </c:pt>
                <c:pt idx="333">
                  <c:v>171</c:v>
                </c:pt>
                <c:pt idx="334">
                  <c:v>183</c:v>
                </c:pt>
                <c:pt idx="335">
                  <c:v>215</c:v>
                </c:pt>
                <c:pt idx="336">
                  <c:v>91</c:v>
                </c:pt>
                <c:pt idx="337">
                  <c:v>108</c:v>
                </c:pt>
                <c:pt idx="338">
                  <c:v>358</c:v>
                </c:pt>
                <c:pt idx="339">
                  <c:v>271</c:v>
                </c:pt>
                <c:pt idx="340">
                  <c:v>181</c:v>
                </c:pt>
                <c:pt idx="341">
                  <c:v>259</c:v>
                </c:pt>
                <c:pt idx="342">
                  <c:v>257</c:v>
                </c:pt>
                <c:pt idx="343">
                  <c:v>51</c:v>
                </c:pt>
                <c:pt idx="344">
                  <c:v>325</c:v>
                </c:pt>
                <c:pt idx="345">
                  <c:v>349</c:v>
                </c:pt>
                <c:pt idx="346">
                  <c:v>385</c:v>
                </c:pt>
                <c:pt idx="347">
                  <c:v>392</c:v>
                </c:pt>
                <c:pt idx="348">
                  <c:v>166</c:v>
                </c:pt>
                <c:pt idx="349">
                  <c:v>166</c:v>
                </c:pt>
                <c:pt idx="350">
                  <c:v>206</c:v>
                </c:pt>
                <c:pt idx="351">
                  <c:v>213</c:v>
                </c:pt>
                <c:pt idx="352">
                  <c:v>189</c:v>
                </c:pt>
                <c:pt idx="353">
                  <c:v>182</c:v>
                </c:pt>
                <c:pt idx="354">
                  <c:v>211</c:v>
                </c:pt>
                <c:pt idx="355">
                  <c:v>190</c:v>
                </c:pt>
                <c:pt idx="356">
                  <c:v>207</c:v>
                </c:pt>
                <c:pt idx="357">
                  <c:v>364</c:v>
                </c:pt>
                <c:pt idx="358">
                  <c:v>46</c:v>
                </c:pt>
                <c:pt idx="359">
                  <c:v>69</c:v>
                </c:pt>
                <c:pt idx="360">
                  <c:v>144</c:v>
                </c:pt>
                <c:pt idx="361">
                  <c:v>460</c:v>
                </c:pt>
                <c:pt idx="362">
                  <c:v>218</c:v>
                </c:pt>
                <c:pt idx="363">
                  <c:v>276</c:v>
                </c:pt>
                <c:pt idx="364">
                  <c:v>215</c:v>
                </c:pt>
                <c:pt idx="365">
                  <c:v>315</c:v>
                </c:pt>
                <c:pt idx="366">
                  <c:v>240</c:v>
                </c:pt>
                <c:pt idx="367">
                  <c:v>290</c:v>
                </c:pt>
                <c:pt idx="368">
                  <c:v>232</c:v>
                </c:pt>
                <c:pt idx="369">
                  <c:v>208</c:v>
                </c:pt>
                <c:pt idx="370">
                  <c:v>309</c:v>
                </c:pt>
                <c:pt idx="371">
                  <c:v>232</c:v>
                </c:pt>
                <c:pt idx="372">
                  <c:v>435</c:v>
                </c:pt>
                <c:pt idx="373">
                  <c:v>313</c:v>
                </c:pt>
                <c:pt idx="374">
                  <c:v>133</c:v>
                </c:pt>
                <c:pt idx="375">
                  <c:v>122</c:v>
                </c:pt>
                <c:pt idx="376">
                  <c:v>215</c:v>
                </c:pt>
                <c:pt idx="377">
                  <c:v>342</c:v>
                </c:pt>
                <c:pt idx="378">
                  <c:v>356</c:v>
                </c:pt>
                <c:pt idx="379">
                  <c:v>284</c:v>
                </c:pt>
                <c:pt idx="380">
                  <c:v>252</c:v>
                </c:pt>
                <c:pt idx="381">
                  <c:v>252</c:v>
                </c:pt>
                <c:pt idx="382">
                  <c:v>302</c:v>
                </c:pt>
                <c:pt idx="383">
                  <c:v>238</c:v>
                </c:pt>
                <c:pt idx="384">
                  <c:v>234</c:v>
                </c:pt>
                <c:pt idx="385">
                  <c:v>244</c:v>
                </c:pt>
                <c:pt idx="386">
                  <c:v>348</c:v>
                </c:pt>
                <c:pt idx="387">
                  <c:v>319</c:v>
                </c:pt>
                <c:pt idx="388">
                  <c:v>207</c:v>
                </c:pt>
                <c:pt idx="389">
                  <c:v>183</c:v>
                </c:pt>
                <c:pt idx="390">
                  <c:v>192</c:v>
                </c:pt>
                <c:pt idx="391">
                  <c:v>143</c:v>
                </c:pt>
                <c:pt idx="392">
                  <c:v>169</c:v>
                </c:pt>
                <c:pt idx="393">
                  <c:v>360</c:v>
                </c:pt>
                <c:pt idx="394">
                  <c:v>89</c:v>
                </c:pt>
                <c:pt idx="395">
                  <c:v>81</c:v>
                </c:pt>
                <c:pt idx="396">
                  <c:v>182</c:v>
                </c:pt>
                <c:pt idx="397">
                  <c:v>223</c:v>
                </c:pt>
                <c:pt idx="398">
                  <c:v>212</c:v>
                </c:pt>
                <c:pt idx="399">
                  <c:v>412</c:v>
                </c:pt>
                <c:pt idx="400">
                  <c:v>362</c:v>
                </c:pt>
                <c:pt idx="401">
                  <c:v>111</c:v>
                </c:pt>
                <c:pt idx="402">
                  <c:v>261</c:v>
                </c:pt>
                <c:pt idx="403">
                  <c:v>255</c:v>
                </c:pt>
                <c:pt idx="404">
                  <c:v>197</c:v>
                </c:pt>
                <c:pt idx="405">
                  <c:v>293</c:v>
                </c:pt>
                <c:pt idx="406">
                  <c:v>162</c:v>
                </c:pt>
                <c:pt idx="407">
                  <c:v>217</c:v>
                </c:pt>
                <c:pt idx="408">
                  <c:v>180</c:v>
                </c:pt>
                <c:pt idx="409">
                  <c:v>194</c:v>
                </c:pt>
                <c:pt idx="410">
                  <c:v>208</c:v>
                </c:pt>
                <c:pt idx="411">
                  <c:v>235</c:v>
                </c:pt>
                <c:pt idx="412">
                  <c:v>248</c:v>
                </c:pt>
                <c:pt idx="413">
                  <c:v>224</c:v>
                </c:pt>
                <c:pt idx="414">
                  <c:v>237</c:v>
                </c:pt>
                <c:pt idx="415">
                  <c:v>206</c:v>
                </c:pt>
                <c:pt idx="416">
                  <c:v>479</c:v>
                </c:pt>
                <c:pt idx="417">
                  <c:v>158</c:v>
                </c:pt>
                <c:pt idx="418">
                  <c:v>241</c:v>
                </c:pt>
                <c:pt idx="419">
                  <c:v>189</c:v>
                </c:pt>
                <c:pt idx="420">
                  <c:v>232</c:v>
                </c:pt>
                <c:pt idx="421">
                  <c:v>203</c:v>
                </c:pt>
                <c:pt idx="422">
                  <c:v>147</c:v>
                </c:pt>
                <c:pt idx="423">
                  <c:v>125</c:v>
                </c:pt>
                <c:pt idx="424">
                  <c:v>153</c:v>
                </c:pt>
                <c:pt idx="425">
                  <c:v>173</c:v>
                </c:pt>
                <c:pt idx="426">
                  <c:v>199</c:v>
                </c:pt>
                <c:pt idx="427">
                  <c:v>170</c:v>
                </c:pt>
                <c:pt idx="428">
                  <c:v>482</c:v>
                </c:pt>
                <c:pt idx="429">
                  <c:v>351</c:v>
                </c:pt>
                <c:pt idx="430">
                  <c:v>405</c:v>
                </c:pt>
                <c:pt idx="431">
                  <c:v>444</c:v>
                </c:pt>
                <c:pt idx="432">
                  <c:v>227</c:v>
                </c:pt>
                <c:pt idx="433">
                  <c:v>392</c:v>
                </c:pt>
                <c:pt idx="434">
                  <c:v>70</c:v>
                </c:pt>
                <c:pt idx="435">
                  <c:v>64</c:v>
                </c:pt>
                <c:pt idx="436">
                  <c:v>113</c:v>
                </c:pt>
                <c:pt idx="437">
                  <c:v>234</c:v>
                </c:pt>
                <c:pt idx="438">
                  <c:v>251</c:v>
                </c:pt>
                <c:pt idx="439">
                  <c:v>222</c:v>
                </c:pt>
                <c:pt idx="440">
                  <c:v>245</c:v>
                </c:pt>
                <c:pt idx="441">
                  <c:v>299</c:v>
                </c:pt>
                <c:pt idx="442">
                  <c:v>252</c:v>
                </c:pt>
                <c:pt idx="443">
                  <c:v>213</c:v>
                </c:pt>
                <c:pt idx="444">
                  <c:v>245</c:v>
                </c:pt>
                <c:pt idx="445">
                  <c:v>280</c:v>
                </c:pt>
                <c:pt idx="446">
                  <c:v>253</c:v>
                </c:pt>
                <c:pt idx="447">
                  <c:v>226</c:v>
                </c:pt>
                <c:pt idx="448">
                  <c:v>87</c:v>
                </c:pt>
                <c:pt idx="449">
                  <c:v>138</c:v>
                </c:pt>
                <c:pt idx="450">
                  <c:v>197</c:v>
                </c:pt>
                <c:pt idx="451">
                  <c:v>225</c:v>
                </c:pt>
                <c:pt idx="452">
                  <c:v>190</c:v>
                </c:pt>
                <c:pt idx="453">
                  <c:v>292</c:v>
                </c:pt>
                <c:pt idx="454">
                  <c:v>273</c:v>
                </c:pt>
                <c:pt idx="455">
                  <c:v>340</c:v>
                </c:pt>
                <c:pt idx="456">
                  <c:v>186</c:v>
                </c:pt>
                <c:pt idx="457">
                  <c:v>267</c:v>
                </c:pt>
                <c:pt idx="458">
                  <c:v>316</c:v>
                </c:pt>
                <c:pt idx="459">
                  <c:v>241</c:v>
                </c:pt>
                <c:pt idx="460">
                  <c:v>263</c:v>
                </c:pt>
                <c:pt idx="461">
                  <c:v>233</c:v>
                </c:pt>
                <c:pt idx="462">
                  <c:v>214</c:v>
                </c:pt>
                <c:pt idx="463">
                  <c:v>124</c:v>
                </c:pt>
                <c:pt idx="464">
                  <c:v>188</c:v>
                </c:pt>
                <c:pt idx="465">
                  <c:v>174</c:v>
                </c:pt>
                <c:pt idx="466">
                  <c:v>192</c:v>
                </c:pt>
                <c:pt idx="467">
                  <c:v>200</c:v>
                </c:pt>
                <c:pt idx="468">
                  <c:v>256</c:v>
                </c:pt>
                <c:pt idx="469">
                  <c:v>199</c:v>
                </c:pt>
                <c:pt idx="470">
                  <c:v>404</c:v>
                </c:pt>
                <c:pt idx="471">
                  <c:v>199</c:v>
                </c:pt>
                <c:pt idx="472">
                  <c:v>266</c:v>
                </c:pt>
                <c:pt idx="473">
                  <c:v>143</c:v>
                </c:pt>
                <c:pt idx="474">
                  <c:v>286</c:v>
                </c:pt>
                <c:pt idx="475">
                  <c:v>309</c:v>
                </c:pt>
                <c:pt idx="476">
                  <c:v>265</c:v>
                </c:pt>
                <c:pt idx="477">
                  <c:v>274</c:v>
                </c:pt>
                <c:pt idx="478">
                  <c:v>178</c:v>
                </c:pt>
                <c:pt idx="479">
                  <c:v>285</c:v>
                </c:pt>
                <c:pt idx="480">
                  <c:v>316</c:v>
                </c:pt>
                <c:pt idx="481">
                  <c:v>352</c:v>
                </c:pt>
                <c:pt idx="482">
                  <c:v>320</c:v>
                </c:pt>
                <c:pt idx="483">
                  <c:v>268</c:v>
                </c:pt>
                <c:pt idx="484">
                  <c:v>257</c:v>
                </c:pt>
                <c:pt idx="485">
                  <c:v>272</c:v>
                </c:pt>
                <c:pt idx="486">
                  <c:v>166</c:v>
                </c:pt>
                <c:pt idx="487">
                  <c:v>344</c:v>
                </c:pt>
                <c:pt idx="488">
                  <c:v>216</c:v>
                </c:pt>
                <c:pt idx="489">
                  <c:v>275</c:v>
                </c:pt>
                <c:pt idx="490">
                  <c:v>196</c:v>
                </c:pt>
                <c:pt idx="491">
                  <c:v>328</c:v>
                </c:pt>
                <c:pt idx="492">
                  <c:v>342</c:v>
                </c:pt>
                <c:pt idx="493">
                  <c:v>329</c:v>
                </c:pt>
                <c:pt idx="494">
                  <c:v>204</c:v>
                </c:pt>
                <c:pt idx="495">
                  <c:v>167</c:v>
                </c:pt>
                <c:pt idx="496">
                  <c:v>79</c:v>
                </c:pt>
                <c:pt idx="497">
                  <c:v>320</c:v>
                </c:pt>
                <c:pt idx="498">
                  <c:v>326</c:v>
                </c:pt>
                <c:pt idx="499">
                  <c:v>345</c:v>
                </c:pt>
                <c:pt idx="500">
                  <c:v>359</c:v>
                </c:pt>
                <c:pt idx="501">
                  <c:v>229</c:v>
                </c:pt>
                <c:pt idx="502">
                  <c:v>154</c:v>
                </c:pt>
                <c:pt idx="503">
                  <c:v>198</c:v>
                </c:pt>
                <c:pt idx="504">
                  <c:v>268</c:v>
                </c:pt>
                <c:pt idx="505">
                  <c:v>29</c:v>
                </c:pt>
                <c:pt idx="506">
                  <c:v>353</c:v>
                </c:pt>
                <c:pt idx="507">
                  <c:v>281</c:v>
                </c:pt>
                <c:pt idx="508">
                  <c:v>370</c:v>
                </c:pt>
                <c:pt idx="509">
                  <c:v>339</c:v>
                </c:pt>
                <c:pt idx="510">
                  <c:v>328</c:v>
                </c:pt>
                <c:pt idx="511">
                  <c:v>342</c:v>
                </c:pt>
                <c:pt idx="512">
                  <c:v>321</c:v>
                </c:pt>
                <c:pt idx="513">
                  <c:v>308</c:v>
                </c:pt>
                <c:pt idx="514">
                  <c:v>299</c:v>
                </c:pt>
                <c:pt idx="515">
                  <c:v>63</c:v>
                </c:pt>
                <c:pt idx="516">
                  <c:v>272</c:v>
                </c:pt>
                <c:pt idx="517">
                  <c:v>157</c:v>
                </c:pt>
                <c:pt idx="518">
                  <c:v>315</c:v>
                </c:pt>
                <c:pt idx="519">
                  <c:v>336</c:v>
                </c:pt>
                <c:pt idx="520">
                  <c:v>298</c:v>
                </c:pt>
                <c:pt idx="521">
                  <c:v>283</c:v>
                </c:pt>
                <c:pt idx="522">
                  <c:v>288</c:v>
                </c:pt>
                <c:pt idx="523">
                  <c:v>420</c:v>
                </c:pt>
                <c:pt idx="524">
                  <c:v>201</c:v>
                </c:pt>
                <c:pt idx="525">
                  <c:v>222</c:v>
                </c:pt>
                <c:pt idx="526">
                  <c:v>137</c:v>
                </c:pt>
                <c:pt idx="527">
                  <c:v>149</c:v>
                </c:pt>
                <c:pt idx="528">
                  <c:v>181</c:v>
                </c:pt>
                <c:pt idx="529">
                  <c:v>181</c:v>
                </c:pt>
                <c:pt idx="530">
                  <c:v>293</c:v>
                </c:pt>
                <c:pt idx="531">
                  <c:v>213</c:v>
                </c:pt>
                <c:pt idx="532">
                  <c:v>181</c:v>
                </c:pt>
                <c:pt idx="533">
                  <c:v>170</c:v>
                </c:pt>
                <c:pt idx="534">
                  <c:v>244</c:v>
                </c:pt>
                <c:pt idx="535">
                  <c:v>173</c:v>
                </c:pt>
                <c:pt idx="536">
                  <c:v>223</c:v>
                </c:pt>
                <c:pt idx="537">
                  <c:v>210</c:v>
                </c:pt>
                <c:pt idx="538">
                  <c:v>208</c:v>
                </c:pt>
                <c:pt idx="539">
                  <c:v>217</c:v>
                </c:pt>
                <c:pt idx="540">
                  <c:v>151</c:v>
                </c:pt>
                <c:pt idx="541">
                  <c:v>294</c:v>
                </c:pt>
                <c:pt idx="542">
                  <c:v>228</c:v>
                </c:pt>
                <c:pt idx="543">
                  <c:v>204</c:v>
                </c:pt>
                <c:pt idx="544">
                  <c:v>203</c:v>
                </c:pt>
                <c:pt idx="545">
                  <c:v>163</c:v>
                </c:pt>
                <c:pt idx="546">
                  <c:v>195</c:v>
                </c:pt>
                <c:pt idx="547">
                  <c:v>194</c:v>
                </c:pt>
                <c:pt idx="548">
                  <c:v>210</c:v>
                </c:pt>
                <c:pt idx="549">
                  <c:v>200</c:v>
                </c:pt>
                <c:pt idx="550">
                  <c:v>208</c:v>
                </c:pt>
                <c:pt idx="551">
                  <c:v>160</c:v>
                </c:pt>
                <c:pt idx="552">
                  <c:v>200</c:v>
                </c:pt>
                <c:pt idx="553">
                  <c:v>273</c:v>
                </c:pt>
                <c:pt idx="554">
                  <c:v>209</c:v>
                </c:pt>
                <c:pt idx="555">
                  <c:v>234</c:v>
                </c:pt>
                <c:pt idx="556">
                  <c:v>194</c:v>
                </c:pt>
                <c:pt idx="557">
                  <c:v>262</c:v>
                </c:pt>
                <c:pt idx="558">
                  <c:v>219</c:v>
                </c:pt>
                <c:pt idx="559">
                  <c:v>256</c:v>
                </c:pt>
                <c:pt idx="560">
                  <c:v>55</c:v>
                </c:pt>
                <c:pt idx="561">
                  <c:v>141</c:v>
                </c:pt>
                <c:pt idx="562">
                  <c:v>173</c:v>
                </c:pt>
                <c:pt idx="563">
                  <c:v>354</c:v>
                </c:pt>
                <c:pt idx="564">
                  <c:v>195</c:v>
                </c:pt>
                <c:pt idx="565">
                  <c:v>244</c:v>
                </c:pt>
                <c:pt idx="566">
                  <c:v>145</c:v>
                </c:pt>
                <c:pt idx="567">
                  <c:v>283</c:v>
                </c:pt>
                <c:pt idx="568">
                  <c:v>323</c:v>
                </c:pt>
                <c:pt idx="569">
                  <c:v>350</c:v>
                </c:pt>
                <c:pt idx="570">
                  <c:v>286</c:v>
                </c:pt>
                <c:pt idx="571">
                  <c:v>331</c:v>
                </c:pt>
                <c:pt idx="572">
                  <c:v>299</c:v>
                </c:pt>
                <c:pt idx="573">
                  <c:v>273</c:v>
                </c:pt>
                <c:pt idx="574">
                  <c:v>317</c:v>
                </c:pt>
                <c:pt idx="575">
                  <c:v>231</c:v>
                </c:pt>
                <c:pt idx="576">
                  <c:v>169</c:v>
                </c:pt>
                <c:pt idx="577">
                  <c:v>306</c:v>
                </c:pt>
                <c:pt idx="578">
                  <c:v>289</c:v>
                </c:pt>
                <c:pt idx="579">
                  <c:v>284</c:v>
                </c:pt>
                <c:pt idx="580">
                  <c:v>277</c:v>
                </c:pt>
                <c:pt idx="581">
                  <c:v>286</c:v>
                </c:pt>
                <c:pt idx="582">
                  <c:v>259</c:v>
                </c:pt>
                <c:pt idx="583">
                  <c:v>231</c:v>
                </c:pt>
                <c:pt idx="584">
                  <c:v>244</c:v>
                </c:pt>
                <c:pt idx="585">
                  <c:v>242</c:v>
                </c:pt>
                <c:pt idx="586">
                  <c:v>239</c:v>
                </c:pt>
                <c:pt idx="587">
                  <c:v>232</c:v>
                </c:pt>
                <c:pt idx="588">
                  <c:v>265</c:v>
                </c:pt>
                <c:pt idx="589">
                  <c:v>365</c:v>
                </c:pt>
                <c:pt idx="590">
                  <c:v>286</c:v>
                </c:pt>
                <c:pt idx="591">
                  <c:v>355</c:v>
                </c:pt>
                <c:pt idx="592">
                  <c:v>307</c:v>
                </c:pt>
                <c:pt idx="593">
                  <c:v>164</c:v>
                </c:pt>
                <c:pt idx="594">
                  <c:v>88</c:v>
                </c:pt>
                <c:pt idx="595">
                  <c:v>135</c:v>
                </c:pt>
                <c:pt idx="596">
                  <c:v>190</c:v>
                </c:pt>
                <c:pt idx="597">
                  <c:v>134</c:v>
                </c:pt>
                <c:pt idx="598">
                  <c:v>74</c:v>
                </c:pt>
                <c:pt idx="599">
                  <c:v>120</c:v>
                </c:pt>
                <c:pt idx="600">
                  <c:v>117</c:v>
                </c:pt>
                <c:pt idx="601">
                  <c:v>161</c:v>
                </c:pt>
                <c:pt idx="602">
                  <c:v>178</c:v>
                </c:pt>
                <c:pt idx="603">
                  <c:v>183</c:v>
                </c:pt>
                <c:pt idx="604">
                  <c:v>170</c:v>
                </c:pt>
                <c:pt idx="605">
                  <c:v>199</c:v>
                </c:pt>
                <c:pt idx="606">
                  <c:v>203</c:v>
                </c:pt>
                <c:pt idx="607">
                  <c:v>172</c:v>
                </c:pt>
                <c:pt idx="608">
                  <c:v>169</c:v>
                </c:pt>
                <c:pt idx="609">
                  <c:v>128</c:v>
                </c:pt>
                <c:pt idx="610">
                  <c:v>122</c:v>
                </c:pt>
                <c:pt idx="611">
                  <c:v>64</c:v>
                </c:pt>
                <c:pt idx="612">
                  <c:v>126</c:v>
                </c:pt>
                <c:pt idx="613">
                  <c:v>369</c:v>
                </c:pt>
                <c:pt idx="614">
                  <c:v>195</c:v>
                </c:pt>
                <c:pt idx="615">
                  <c:v>178</c:v>
                </c:pt>
                <c:pt idx="616">
                  <c:v>173</c:v>
                </c:pt>
                <c:pt idx="617">
                  <c:v>187</c:v>
                </c:pt>
                <c:pt idx="618">
                  <c:v>231</c:v>
                </c:pt>
                <c:pt idx="619">
                  <c:v>234</c:v>
                </c:pt>
                <c:pt idx="620">
                  <c:v>162</c:v>
                </c:pt>
                <c:pt idx="621">
                  <c:v>217</c:v>
                </c:pt>
                <c:pt idx="622">
                  <c:v>180</c:v>
                </c:pt>
                <c:pt idx="623">
                  <c:v>203</c:v>
                </c:pt>
                <c:pt idx="624">
                  <c:v>180</c:v>
                </c:pt>
                <c:pt idx="625">
                  <c:v>209</c:v>
                </c:pt>
                <c:pt idx="626">
                  <c:v>182</c:v>
                </c:pt>
                <c:pt idx="627">
                  <c:v>220</c:v>
                </c:pt>
                <c:pt idx="628">
                  <c:v>204</c:v>
                </c:pt>
                <c:pt idx="629">
                  <c:v>222</c:v>
                </c:pt>
                <c:pt idx="630">
                  <c:v>187</c:v>
                </c:pt>
                <c:pt idx="631">
                  <c:v>175</c:v>
                </c:pt>
                <c:pt idx="632">
                  <c:v>162</c:v>
                </c:pt>
                <c:pt idx="633">
                  <c:v>203</c:v>
                </c:pt>
                <c:pt idx="634">
                  <c:v>195</c:v>
                </c:pt>
                <c:pt idx="635">
                  <c:v>314</c:v>
                </c:pt>
                <c:pt idx="636">
                  <c:v>222</c:v>
                </c:pt>
                <c:pt idx="637">
                  <c:v>252</c:v>
                </c:pt>
                <c:pt idx="638">
                  <c:v>296</c:v>
                </c:pt>
                <c:pt idx="639">
                  <c:v>253</c:v>
                </c:pt>
                <c:pt idx="640">
                  <c:v>163</c:v>
                </c:pt>
                <c:pt idx="641">
                  <c:v>348</c:v>
                </c:pt>
                <c:pt idx="642">
                  <c:v>315</c:v>
                </c:pt>
                <c:pt idx="643">
                  <c:v>319</c:v>
                </c:pt>
                <c:pt idx="644">
                  <c:v>265</c:v>
                </c:pt>
                <c:pt idx="645">
                  <c:v>255</c:v>
                </c:pt>
                <c:pt idx="646">
                  <c:v>204</c:v>
                </c:pt>
                <c:pt idx="647">
                  <c:v>179</c:v>
                </c:pt>
                <c:pt idx="648">
                  <c:v>102</c:v>
                </c:pt>
                <c:pt idx="649">
                  <c:v>246</c:v>
                </c:pt>
                <c:pt idx="650">
                  <c:v>107</c:v>
                </c:pt>
                <c:pt idx="651">
                  <c:v>123</c:v>
                </c:pt>
                <c:pt idx="652">
                  <c:v>282</c:v>
                </c:pt>
                <c:pt idx="653">
                  <c:v>156</c:v>
                </c:pt>
                <c:pt idx="654">
                  <c:v>179</c:v>
                </c:pt>
                <c:pt idx="655">
                  <c:v>153</c:v>
                </c:pt>
                <c:pt idx="656">
                  <c:v>152</c:v>
                </c:pt>
                <c:pt idx="657">
                  <c:v>258</c:v>
                </c:pt>
                <c:pt idx="658">
                  <c:v>171</c:v>
                </c:pt>
                <c:pt idx="659">
                  <c:v>203</c:v>
                </c:pt>
                <c:pt idx="660">
                  <c:v>278</c:v>
                </c:pt>
                <c:pt idx="661">
                  <c:v>194</c:v>
                </c:pt>
                <c:pt idx="662">
                  <c:v>357</c:v>
                </c:pt>
                <c:pt idx="663">
                  <c:v>309</c:v>
                </c:pt>
                <c:pt idx="664">
                  <c:v>353</c:v>
                </c:pt>
                <c:pt idx="665">
                  <c:v>296</c:v>
                </c:pt>
                <c:pt idx="666">
                  <c:v>257</c:v>
                </c:pt>
                <c:pt idx="667">
                  <c:v>288</c:v>
                </c:pt>
                <c:pt idx="668">
                  <c:v>352</c:v>
                </c:pt>
                <c:pt idx="669">
                  <c:v>265</c:v>
                </c:pt>
                <c:pt idx="670">
                  <c:v>101</c:v>
                </c:pt>
                <c:pt idx="671">
                  <c:v>146</c:v>
                </c:pt>
                <c:pt idx="672">
                  <c:v>84</c:v>
                </c:pt>
                <c:pt idx="673">
                  <c:v>138</c:v>
                </c:pt>
                <c:pt idx="674">
                  <c:v>59</c:v>
                </c:pt>
                <c:pt idx="675">
                  <c:v>304</c:v>
                </c:pt>
                <c:pt idx="676">
                  <c:v>269</c:v>
                </c:pt>
                <c:pt idx="677">
                  <c:v>247</c:v>
                </c:pt>
                <c:pt idx="678">
                  <c:v>232</c:v>
                </c:pt>
                <c:pt idx="679">
                  <c:v>232</c:v>
                </c:pt>
                <c:pt idx="680">
                  <c:v>252</c:v>
                </c:pt>
                <c:pt idx="681">
                  <c:v>283</c:v>
                </c:pt>
                <c:pt idx="682">
                  <c:v>213</c:v>
                </c:pt>
                <c:pt idx="683">
                  <c:v>392</c:v>
                </c:pt>
                <c:pt idx="684">
                  <c:v>278</c:v>
                </c:pt>
                <c:pt idx="685">
                  <c:v>259</c:v>
                </c:pt>
                <c:pt idx="686">
                  <c:v>261</c:v>
                </c:pt>
                <c:pt idx="687">
                  <c:v>182</c:v>
                </c:pt>
                <c:pt idx="688">
                  <c:v>382</c:v>
                </c:pt>
                <c:pt idx="689">
                  <c:v>349</c:v>
                </c:pt>
                <c:pt idx="690">
                  <c:v>377</c:v>
                </c:pt>
                <c:pt idx="691">
                  <c:v>275</c:v>
                </c:pt>
                <c:pt idx="692">
                  <c:v>303</c:v>
                </c:pt>
                <c:pt idx="693">
                  <c:v>282</c:v>
                </c:pt>
                <c:pt idx="694">
                  <c:v>173</c:v>
                </c:pt>
                <c:pt idx="695">
                  <c:v>73</c:v>
                </c:pt>
                <c:pt idx="696">
                  <c:v>74</c:v>
                </c:pt>
                <c:pt idx="697">
                  <c:v>219</c:v>
                </c:pt>
                <c:pt idx="698">
                  <c:v>300</c:v>
                </c:pt>
                <c:pt idx="699">
                  <c:v>208</c:v>
                </c:pt>
                <c:pt idx="700">
                  <c:v>446</c:v>
                </c:pt>
                <c:pt idx="701">
                  <c:v>150</c:v>
                </c:pt>
                <c:pt idx="702">
                  <c:v>55</c:v>
                </c:pt>
                <c:pt idx="703">
                  <c:v>202</c:v>
                </c:pt>
                <c:pt idx="704">
                  <c:v>376</c:v>
                </c:pt>
                <c:pt idx="705">
                  <c:v>287</c:v>
                </c:pt>
                <c:pt idx="706">
                  <c:v>364</c:v>
                </c:pt>
                <c:pt idx="707">
                  <c:v>212</c:v>
                </c:pt>
                <c:pt idx="708">
                  <c:v>302</c:v>
                </c:pt>
                <c:pt idx="709">
                  <c:v>460</c:v>
                </c:pt>
                <c:pt idx="710">
                  <c:v>203</c:v>
                </c:pt>
                <c:pt idx="711">
                  <c:v>255</c:v>
                </c:pt>
                <c:pt idx="712">
                  <c:v>321</c:v>
                </c:pt>
                <c:pt idx="713">
                  <c:v>230</c:v>
                </c:pt>
                <c:pt idx="714">
                  <c:v>239</c:v>
                </c:pt>
                <c:pt idx="715">
                  <c:v>237</c:v>
                </c:pt>
                <c:pt idx="716">
                  <c:v>257</c:v>
                </c:pt>
                <c:pt idx="717">
                  <c:v>269</c:v>
                </c:pt>
                <c:pt idx="718">
                  <c:v>235</c:v>
                </c:pt>
                <c:pt idx="719">
                  <c:v>220</c:v>
                </c:pt>
                <c:pt idx="720">
                  <c:v>219</c:v>
                </c:pt>
                <c:pt idx="721">
                  <c:v>210</c:v>
                </c:pt>
                <c:pt idx="722">
                  <c:v>339</c:v>
                </c:pt>
                <c:pt idx="723">
                  <c:v>88</c:v>
                </c:pt>
                <c:pt idx="724">
                  <c:v>53</c:v>
                </c:pt>
                <c:pt idx="725">
                  <c:v>191</c:v>
                </c:pt>
                <c:pt idx="726">
                  <c:v>168</c:v>
                </c:pt>
                <c:pt idx="727">
                  <c:v>158</c:v>
                </c:pt>
                <c:pt idx="728">
                  <c:v>145</c:v>
                </c:pt>
                <c:pt idx="729">
                  <c:v>145</c:v>
                </c:pt>
                <c:pt idx="730">
                  <c:v>217</c:v>
                </c:pt>
                <c:pt idx="731">
                  <c:v>254</c:v>
                </c:pt>
                <c:pt idx="732">
                  <c:v>327</c:v>
                </c:pt>
                <c:pt idx="733">
                  <c:v>215</c:v>
                </c:pt>
                <c:pt idx="734">
                  <c:v>215</c:v>
                </c:pt>
                <c:pt idx="735">
                  <c:v>314</c:v>
                </c:pt>
                <c:pt idx="736">
                  <c:v>253</c:v>
                </c:pt>
                <c:pt idx="737">
                  <c:v>166</c:v>
                </c:pt>
                <c:pt idx="738">
                  <c:v>231</c:v>
                </c:pt>
                <c:pt idx="739">
                  <c:v>209</c:v>
                </c:pt>
                <c:pt idx="740">
                  <c:v>325</c:v>
                </c:pt>
                <c:pt idx="741">
                  <c:v>249</c:v>
                </c:pt>
                <c:pt idx="742">
                  <c:v>283</c:v>
                </c:pt>
                <c:pt idx="743">
                  <c:v>261</c:v>
                </c:pt>
                <c:pt idx="744">
                  <c:v>239</c:v>
                </c:pt>
                <c:pt idx="745">
                  <c:v>222</c:v>
                </c:pt>
                <c:pt idx="746">
                  <c:v>244</c:v>
                </c:pt>
                <c:pt idx="747">
                  <c:v>188</c:v>
                </c:pt>
                <c:pt idx="748">
                  <c:v>188</c:v>
                </c:pt>
                <c:pt idx="749">
                  <c:v>243</c:v>
                </c:pt>
                <c:pt idx="750">
                  <c:v>279</c:v>
                </c:pt>
                <c:pt idx="751">
                  <c:v>260</c:v>
                </c:pt>
                <c:pt idx="752">
                  <c:v>307</c:v>
                </c:pt>
                <c:pt idx="753">
                  <c:v>263</c:v>
                </c:pt>
                <c:pt idx="754">
                  <c:v>317</c:v>
                </c:pt>
                <c:pt idx="755">
                  <c:v>286</c:v>
                </c:pt>
                <c:pt idx="756">
                  <c:v>326</c:v>
                </c:pt>
                <c:pt idx="757">
                  <c:v>271</c:v>
                </c:pt>
                <c:pt idx="758">
                  <c:v>271</c:v>
                </c:pt>
                <c:pt idx="759">
                  <c:v>264</c:v>
                </c:pt>
                <c:pt idx="760">
                  <c:v>234</c:v>
                </c:pt>
                <c:pt idx="761">
                  <c:v>234</c:v>
                </c:pt>
                <c:pt idx="762">
                  <c:v>376</c:v>
                </c:pt>
                <c:pt idx="763">
                  <c:v>84</c:v>
                </c:pt>
                <c:pt idx="764">
                  <c:v>98</c:v>
                </c:pt>
                <c:pt idx="765">
                  <c:v>114</c:v>
                </c:pt>
                <c:pt idx="766">
                  <c:v>55</c:v>
                </c:pt>
                <c:pt idx="767">
                  <c:v>212</c:v>
                </c:pt>
                <c:pt idx="768">
                  <c:v>135</c:v>
                </c:pt>
                <c:pt idx="769">
                  <c:v>248</c:v>
                </c:pt>
                <c:pt idx="770">
                  <c:v>258</c:v>
                </c:pt>
                <c:pt idx="771">
                  <c:v>271</c:v>
                </c:pt>
                <c:pt idx="772">
                  <c:v>252</c:v>
                </c:pt>
                <c:pt idx="773">
                  <c:v>265</c:v>
                </c:pt>
                <c:pt idx="774">
                  <c:v>265</c:v>
                </c:pt>
                <c:pt idx="775">
                  <c:v>316</c:v>
                </c:pt>
                <c:pt idx="776">
                  <c:v>254</c:v>
                </c:pt>
                <c:pt idx="777">
                  <c:v>343</c:v>
                </c:pt>
                <c:pt idx="778">
                  <c:v>281</c:v>
                </c:pt>
                <c:pt idx="779">
                  <c:v>388</c:v>
                </c:pt>
                <c:pt idx="780">
                  <c:v>235</c:v>
                </c:pt>
                <c:pt idx="781">
                  <c:v>333</c:v>
                </c:pt>
                <c:pt idx="782">
                  <c:v>451</c:v>
                </c:pt>
                <c:pt idx="783">
                  <c:v>265</c:v>
                </c:pt>
                <c:pt idx="784">
                  <c:v>366</c:v>
                </c:pt>
                <c:pt idx="785">
                  <c:v>388</c:v>
                </c:pt>
                <c:pt idx="786">
                  <c:v>137</c:v>
                </c:pt>
                <c:pt idx="787">
                  <c:v>128</c:v>
                </c:pt>
                <c:pt idx="788">
                  <c:v>137</c:v>
                </c:pt>
                <c:pt idx="789">
                  <c:v>183</c:v>
                </c:pt>
                <c:pt idx="790">
                  <c:v>242</c:v>
                </c:pt>
                <c:pt idx="791">
                  <c:v>257</c:v>
                </c:pt>
                <c:pt idx="792">
                  <c:v>229</c:v>
                </c:pt>
                <c:pt idx="793">
                  <c:v>298</c:v>
                </c:pt>
                <c:pt idx="794">
                  <c:v>336</c:v>
                </c:pt>
                <c:pt idx="795">
                  <c:v>470</c:v>
                </c:pt>
                <c:pt idx="796">
                  <c:v>414</c:v>
                </c:pt>
                <c:pt idx="797">
                  <c:v>384</c:v>
                </c:pt>
                <c:pt idx="798">
                  <c:v>229</c:v>
                </c:pt>
                <c:pt idx="799">
                  <c:v>82</c:v>
                </c:pt>
                <c:pt idx="800">
                  <c:v>200</c:v>
                </c:pt>
                <c:pt idx="801">
                  <c:v>126</c:v>
                </c:pt>
                <c:pt idx="802">
                  <c:v>217</c:v>
                </c:pt>
                <c:pt idx="803">
                  <c:v>214</c:v>
                </c:pt>
                <c:pt idx="804">
                  <c:v>200</c:v>
                </c:pt>
                <c:pt idx="805">
                  <c:v>265</c:v>
                </c:pt>
                <c:pt idx="806">
                  <c:v>204</c:v>
                </c:pt>
                <c:pt idx="807">
                  <c:v>234</c:v>
                </c:pt>
                <c:pt idx="808">
                  <c:v>236</c:v>
                </c:pt>
                <c:pt idx="809">
                  <c:v>203</c:v>
                </c:pt>
                <c:pt idx="810">
                  <c:v>231</c:v>
                </c:pt>
                <c:pt idx="811">
                  <c:v>281</c:v>
                </c:pt>
                <c:pt idx="812">
                  <c:v>215</c:v>
                </c:pt>
                <c:pt idx="813">
                  <c:v>261</c:v>
                </c:pt>
                <c:pt idx="814">
                  <c:v>281</c:v>
                </c:pt>
                <c:pt idx="815">
                  <c:v>249</c:v>
                </c:pt>
                <c:pt idx="816">
                  <c:v>230</c:v>
                </c:pt>
                <c:pt idx="817">
                  <c:v>220</c:v>
                </c:pt>
                <c:pt idx="818">
                  <c:v>258</c:v>
                </c:pt>
                <c:pt idx="819">
                  <c:v>219</c:v>
                </c:pt>
                <c:pt idx="820">
                  <c:v>181</c:v>
                </c:pt>
                <c:pt idx="821">
                  <c:v>144</c:v>
                </c:pt>
                <c:pt idx="822">
                  <c:v>170</c:v>
                </c:pt>
                <c:pt idx="823">
                  <c:v>178</c:v>
                </c:pt>
                <c:pt idx="824">
                  <c:v>197</c:v>
                </c:pt>
                <c:pt idx="825">
                  <c:v>180</c:v>
                </c:pt>
                <c:pt idx="826">
                  <c:v>188</c:v>
                </c:pt>
                <c:pt idx="827">
                  <c:v>266</c:v>
                </c:pt>
                <c:pt idx="828">
                  <c:v>319</c:v>
                </c:pt>
                <c:pt idx="829">
                  <c:v>313</c:v>
                </c:pt>
                <c:pt idx="830">
                  <c:v>333</c:v>
                </c:pt>
                <c:pt idx="831">
                  <c:v>172</c:v>
                </c:pt>
                <c:pt idx="832">
                  <c:v>224</c:v>
                </c:pt>
                <c:pt idx="833">
                  <c:v>188</c:v>
                </c:pt>
                <c:pt idx="834">
                  <c:v>268</c:v>
                </c:pt>
                <c:pt idx="835">
                  <c:v>271</c:v>
                </c:pt>
                <c:pt idx="836">
                  <c:v>263</c:v>
                </c:pt>
                <c:pt idx="837">
                  <c:v>277</c:v>
                </c:pt>
                <c:pt idx="838">
                  <c:v>215</c:v>
                </c:pt>
                <c:pt idx="839">
                  <c:v>225</c:v>
                </c:pt>
                <c:pt idx="840">
                  <c:v>214</c:v>
                </c:pt>
                <c:pt idx="841">
                  <c:v>68</c:v>
                </c:pt>
                <c:pt idx="842">
                  <c:v>184</c:v>
                </c:pt>
                <c:pt idx="843">
                  <c:v>279</c:v>
                </c:pt>
                <c:pt idx="844">
                  <c:v>366</c:v>
                </c:pt>
                <c:pt idx="845">
                  <c:v>139</c:v>
                </c:pt>
                <c:pt idx="846">
                  <c:v>77</c:v>
                </c:pt>
                <c:pt idx="847">
                  <c:v>98</c:v>
                </c:pt>
                <c:pt idx="848">
                  <c:v>182</c:v>
                </c:pt>
                <c:pt idx="849">
                  <c:v>91</c:v>
                </c:pt>
                <c:pt idx="850">
                  <c:v>117</c:v>
                </c:pt>
                <c:pt idx="851">
                  <c:v>319</c:v>
                </c:pt>
                <c:pt idx="852">
                  <c:v>312</c:v>
                </c:pt>
                <c:pt idx="853">
                  <c:v>282</c:v>
                </c:pt>
                <c:pt idx="854">
                  <c:v>414</c:v>
                </c:pt>
                <c:pt idx="855">
                  <c:v>213</c:v>
                </c:pt>
                <c:pt idx="856">
                  <c:v>248</c:v>
                </c:pt>
                <c:pt idx="857">
                  <c:v>279</c:v>
                </c:pt>
                <c:pt idx="858">
                  <c:v>247</c:v>
                </c:pt>
                <c:pt idx="859">
                  <c:v>243</c:v>
                </c:pt>
                <c:pt idx="860">
                  <c:v>307</c:v>
                </c:pt>
                <c:pt idx="861">
                  <c:v>244</c:v>
                </c:pt>
                <c:pt idx="862">
                  <c:v>285</c:v>
                </c:pt>
                <c:pt idx="863">
                  <c:v>244</c:v>
                </c:pt>
                <c:pt idx="864">
                  <c:v>244</c:v>
                </c:pt>
                <c:pt idx="865">
                  <c:v>306</c:v>
                </c:pt>
                <c:pt idx="866">
                  <c:v>272</c:v>
                </c:pt>
                <c:pt idx="867">
                  <c:v>241</c:v>
                </c:pt>
                <c:pt idx="868">
                  <c:v>218</c:v>
                </c:pt>
                <c:pt idx="869">
                  <c:v>205</c:v>
                </c:pt>
                <c:pt idx="870">
                  <c:v>206</c:v>
                </c:pt>
                <c:pt idx="871">
                  <c:v>176</c:v>
                </c:pt>
                <c:pt idx="872">
                  <c:v>187</c:v>
                </c:pt>
                <c:pt idx="873">
                  <c:v>302</c:v>
                </c:pt>
                <c:pt idx="874">
                  <c:v>342</c:v>
                </c:pt>
                <c:pt idx="875">
                  <c:v>361</c:v>
                </c:pt>
                <c:pt idx="876">
                  <c:v>335</c:v>
                </c:pt>
                <c:pt idx="877">
                  <c:v>332</c:v>
                </c:pt>
                <c:pt idx="878">
                  <c:v>338</c:v>
                </c:pt>
                <c:pt idx="879">
                  <c:v>327</c:v>
                </c:pt>
                <c:pt idx="880">
                  <c:v>397</c:v>
                </c:pt>
                <c:pt idx="881">
                  <c:v>344</c:v>
                </c:pt>
                <c:pt idx="882">
                  <c:v>284</c:v>
                </c:pt>
                <c:pt idx="883">
                  <c:v>195</c:v>
                </c:pt>
                <c:pt idx="884">
                  <c:v>200</c:v>
                </c:pt>
                <c:pt idx="885">
                  <c:v>296</c:v>
                </c:pt>
                <c:pt idx="886">
                  <c:v>265</c:v>
                </c:pt>
                <c:pt idx="887">
                  <c:v>219</c:v>
                </c:pt>
                <c:pt idx="888">
                  <c:v>231</c:v>
                </c:pt>
                <c:pt idx="889">
                  <c:v>236</c:v>
                </c:pt>
                <c:pt idx="890">
                  <c:v>238</c:v>
                </c:pt>
                <c:pt idx="891">
                  <c:v>258</c:v>
                </c:pt>
                <c:pt idx="892">
                  <c:v>229</c:v>
                </c:pt>
                <c:pt idx="893">
                  <c:v>293</c:v>
                </c:pt>
                <c:pt idx="894">
                  <c:v>293</c:v>
                </c:pt>
                <c:pt idx="895">
                  <c:v>280</c:v>
                </c:pt>
                <c:pt idx="896">
                  <c:v>245</c:v>
                </c:pt>
                <c:pt idx="897">
                  <c:v>332</c:v>
                </c:pt>
                <c:pt idx="898">
                  <c:v>313</c:v>
                </c:pt>
                <c:pt idx="899">
                  <c:v>409</c:v>
                </c:pt>
                <c:pt idx="900">
                  <c:v>174</c:v>
                </c:pt>
                <c:pt idx="901">
                  <c:v>231</c:v>
                </c:pt>
                <c:pt idx="902">
                  <c:v>364</c:v>
                </c:pt>
                <c:pt idx="903">
                  <c:v>237</c:v>
                </c:pt>
                <c:pt idx="904">
                  <c:v>346</c:v>
                </c:pt>
                <c:pt idx="905">
                  <c:v>231</c:v>
                </c:pt>
                <c:pt idx="906">
                  <c:v>80</c:v>
                </c:pt>
                <c:pt idx="907">
                  <c:v>274</c:v>
                </c:pt>
                <c:pt idx="908">
                  <c:v>123</c:v>
                </c:pt>
                <c:pt idx="909">
                  <c:v>190</c:v>
                </c:pt>
                <c:pt idx="910">
                  <c:v>253</c:v>
                </c:pt>
                <c:pt idx="911">
                  <c:v>256</c:v>
                </c:pt>
                <c:pt idx="912">
                  <c:v>503</c:v>
                </c:pt>
                <c:pt idx="913">
                  <c:v>147</c:v>
                </c:pt>
                <c:pt idx="914">
                  <c:v>404</c:v>
                </c:pt>
                <c:pt idx="915">
                  <c:v>448</c:v>
                </c:pt>
                <c:pt idx="916">
                  <c:v>306</c:v>
                </c:pt>
                <c:pt idx="917">
                  <c:v>162</c:v>
                </c:pt>
                <c:pt idx="918">
                  <c:v>343</c:v>
                </c:pt>
                <c:pt idx="919">
                  <c:v>366</c:v>
                </c:pt>
                <c:pt idx="920">
                  <c:v>366</c:v>
                </c:pt>
                <c:pt idx="921">
                  <c:v>148</c:v>
                </c:pt>
                <c:pt idx="922">
                  <c:v>319</c:v>
                </c:pt>
                <c:pt idx="923">
                  <c:v>231</c:v>
                </c:pt>
                <c:pt idx="924">
                  <c:v>135</c:v>
                </c:pt>
                <c:pt idx="925">
                  <c:v>261</c:v>
                </c:pt>
                <c:pt idx="926">
                  <c:v>340</c:v>
                </c:pt>
                <c:pt idx="927">
                  <c:v>298</c:v>
                </c:pt>
                <c:pt idx="928">
                  <c:v>365</c:v>
                </c:pt>
                <c:pt idx="929">
                  <c:v>339</c:v>
                </c:pt>
                <c:pt idx="930">
                  <c:v>261</c:v>
                </c:pt>
                <c:pt idx="931">
                  <c:v>205</c:v>
                </c:pt>
                <c:pt idx="932">
                  <c:v>267</c:v>
                </c:pt>
                <c:pt idx="933">
                  <c:v>235</c:v>
                </c:pt>
                <c:pt idx="934">
                  <c:v>220</c:v>
                </c:pt>
                <c:pt idx="935">
                  <c:v>256</c:v>
                </c:pt>
                <c:pt idx="936">
                  <c:v>182</c:v>
                </c:pt>
                <c:pt idx="937">
                  <c:v>403</c:v>
                </c:pt>
                <c:pt idx="938">
                  <c:v>284</c:v>
                </c:pt>
                <c:pt idx="939">
                  <c:v>349</c:v>
                </c:pt>
                <c:pt idx="940">
                  <c:v>300</c:v>
                </c:pt>
                <c:pt idx="941">
                  <c:v>313</c:v>
                </c:pt>
                <c:pt idx="942">
                  <c:v>187</c:v>
                </c:pt>
                <c:pt idx="943">
                  <c:v>186</c:v>
                </c:pt>
                <c:pt idx="944">
                  <c:v>280</c:v>
                </c:pt>
                <c:pt idx="945">
                  <c:v>198</c:v>
                </c:pt>
                <c:pt idx="946">
                  <c:v>229</c:v>
                </c:pt>
                <c:pt idx="947">
                  <c:v>219</c:v>
                </c:pt>
                <c:pt idx="948">
                  <c:v>244</c:v>
                </c:pt>
                <c:pt idx="949">
                  <c:v>214</c:v>
                </c:pt>
                <c:pt idx="950">
                  <c:v>216</c:v>
                </c:pt>
                <c:pt idx="951">
                  <c:v>201</c:v>
                </c:pt>
                <c:pt idx="952">
                  <c:v>211</c:v>
                </c:pt>
                <c:pt idx="953">
                  <c:v>266</c:v>
                </c:pt>
                <c:pt idx="954">
                  <c:v>150</c:v>
                </c:pt>
                <c:pt idx="955">
                  <c:v>349</c:v>
                </c:pt>
                <c:pt idx="956">
                  <c:v>137</c:v>
                </c:pt>
                <c:pt idx="957">
                  <c:v>245</c:v>
                </c:pt>
                <c:pt idx="958">
                  <c:v>144</c:v>
                </c:pt>
                <c:pt idx="959">
                  <c:v>250</c:v>
                </c:pt>
                <c:pt idx="960">
                  <c:v>77</c:v>
                </c:pt>
                <c:pt idx="961">
                  <c:v>168</c:v>
                </c:pt>
                <c:pt idx="962">
                  <c:v>154</c:v>
                </c:pt>
                <c:pt idx="963">
                  <c:v>97</c:v>
                </c:pt>
                <c:pt idx="964">
                  <c:v>89</c:v>
                </c:pt>
                <c:pt idx="965">
                  <c:v>93</c:v>
                </c:pt>
                <c:pt idx="966">
                  <c:v>45</c:v>
                </c:pt>
                <c:pt idx="967">
                  <c:v>147</c:v>
                </c:pt>
                <c:pt idx="968">
                  <c:v>156</c:v>
                </c:pt>
                <c:pt idx="969">
                  <c:v>145</c:v>
                </c:pt>
                <c:pt idx="970">
                  <c:v>300</c:v>
                </c:pt>
                <c:pt idx="971">
                  <c:v>206</c:v>
                </c:pt>
                <c:pt idx="972">
                  <c:v>206</c:v>
                </c:pt>
                <c:pt idx="973">
                  <c:v>182</c:v>
                </c:pt>
                <c:pt idx="974">
                  <c:v>185</c:v>
                </c:pt>
                <c:pt idx="975">
                  <c:v>176</c:v>
                </c:pt>
                <c:pt idx="976">
                  <c:v>97</c:v>
                </c:pt>
                <c:pt idx="977">
                  <c:v>371</c:v>
                </c:pt>
                <c:pt idx="978">
                  <c:v>234</c:v>
                </c:pt>
                <c:pt idx="979">
                  <c:v>138</c:v>
                </c:pt>
                <c:pt idx="980">
                  <c:v>213</c:v>
                </c:pt>
                <c:pt idx="981">
                  <c:v>130</c:v>
                </c:pt>
                <c:pt idx="982">
                  <c:v>132</c:v>
                </c:pt>
                <c:pt idx="983">
                  <c:v>168</c:v>
                </c:pt>
                <c:pt idx="984">
                  <c:v>262</c:v>
                </c:pt>
                <c:pt idx="985">
                  <c:v>325</c:v>
                </c:pt>
                <c:pt idx="986">
                  <c:v>132</c:v>
                </c:pt>
                <c:pt idx="987">
                  <c:v>160</c:v>
                </c:pt>
                <c:pt idx="988">
                  <c:v>346</c:v>
                </c:pt>
                <c:pt idx="989">
                  <c:v>280</c:v>
                </c:pt>
                <c:pt idx="990">
                  <c:v>234</c:v>
                </c:pt>
                <c:pt idx="991">
                  <c:v>229</c:v>
                </c:pt>
                <c:pt idx="992">
                  <c:v>246</c:v>
                </c:pt>
                <c:pt idx="993">
                  <c:v>246</c:v>
                </c:pt>
                <c:pt idx="994">
                  <c:v>222</c:v>
                </c:pt>
                <c:pt idx="995">
                  <c:v>222</c:v>
                </c:pt>
                <c:pt idx="996">
                  <c:v>223</c:v>
                </c:pt>
                <c:pt idx="997">
                  <c:v>223</c:v>
                </c:pt>
                <c:pt idx="998">
                  <c:v>260</c:v>
                </c:pt>
                <c:pt idx="999">
                  <c:v>233</c:v>
                </c:pt>
                <c:pt idx="1000">
                  <c:v>154</c:v>
                </c:pt>
                <c:pt idx="1001">
                  <c:v>257</c:v>
                </c:pt>
                <c:pt idx="1002">
                  <c:v>257</c:v>
                </c:pt>
                <c:pt idx="1003">
                  <c:v>158</c:v>
                </c:pt>
                <c:pt idx="1004">
                  <c:v>158</c:v>
                </c:pt>
                <c:pt idx="1005">
                  <c:v>176</c:v>
                </c:pt>
                <c:pt idx="1006">
                  <c:v>140</c:v>
                </c:pt>
                <c:pt idx="1007">
                  <c:v>383</c:v>
                </c:pt>
                <c:pt idx="1008">
                  <c:v>258</c:v>
                </c:pt>
                <c:pt idx="1009">
                  <c:v>262</c:v>
                </c:pt>
                <c:pt idx="1010">
                  <c:v>165</c:v>
                </c:pt>
                <c:pt idx="1011">
                  <c:v>188</c:v>
                </c:pt>
                <c:pt idx="1012">
                  <c:v>246</c:v>
                </c:pt>
                <c:pt idx="1013">
                  <c:v>363</c:v>
                </c:pt>
                <c:pt idx="1014">
                  <c:v>110</c:v>
                </c:pt>
                <c:pt idx="1015">
                  <c:v>257</c:v>
                </c:pt>
                <c:pt idx="1016">
                  <c:v>219</c:v>
                </c:pt>
                <c:pt idx="1017">
                  <c:v>223</c:v>
                </c:pt>
                <c:pt idx="1018">
                  <c:v>66</c:v>
                </c:pt>
                <c:pt idx="1019">
                  <c:v>123</c:v>
                </c:pt>
                <c:pt idx="1020">
                  <c:v>176</c:v>
                </c:pt>
                <c:pt idx="1021">
                  <c:v>221</c:v>
                </c:pt>
                <c:pt idx="1022">
                  <c:v>389</c:v>
                </c:pt>
                <c:pt idx="1023">
                  <c:v>315</c:v>
                </c:pt>
                <c:pt idx="1024">
                  <c:v>330</c:v>
                </c:pt>
                <c:pt idx="1025">
                  <c:v>341</c:v>
                </c:pt>
                <c:pt idx="1026">
                  <c:v>330</c:v>
                </c:pt>
                <c:pt idx="1027">
                  <c:v>328</c:v>
                </c:pt>
                <c:pt idx="1028">
                  <c:v>254</c:v>
                </c:pt>
                <c:pt idx="1029">
                  <c:v>250</c:v>
                </c:pt>
                <c:pt idx="1030">
                  <c:v>377</c:v>
                </c:pt>
                <c:pt idx="1031">
                  <c:v>151</c:v>
                </c:pt>
                <c:pt idx="1032">
                  <c:v>226</c:v>
                </c:pt>
                <c:pt idx="1033">
                  <c:v>254</c:v>
                </c:pt>
                <c:pt idx="1034">
                  <c:v>192</c:v>
                </c:pt>
                <c:pt idx="1035">
                  <c:v>337</c:v>
                </c:pt>
                <c:pt idx="1036">
                  <c:v>226</c:v>
                </c:pt>
                <c:pt idx="1037">
                  <c:v>150</c:v>
                </c:pt>
                <c:pt idx="1038">
                  <c:v>49</c:v>
                </c:pt>
                <c:pt idx="1039">
                  <c:v>108</c:v>
                </c:pt>
                <c:pt idx="1040">
                  <c:v>80</c:v>
                </c:pt>
                <c:pt idx="1041">
                  <c:v>100</c:v>
                </c:pt>
                <c:pt idx="1042">
                  <c:v>522</c:v>
                </c:pt>
                <c:pt idx="1043">
                  <c:v>493</c:v>
                </c:pt>
                <c:pt idx="1044">
                  <c:v>481</c:v>
                </c:pt>
                <c:pt idx="1045">
                  <c:v>353</c:v>
                </c:pt>
                <c:pt idx="1046">
                  <c:v>258</c:v>
                </c:pt>
                <c:pt idx="1047">
                  <c:v>252</c:v>
                </c:pt>
                <c:pt idx="1048">
                  <c:v>230</c:v>
                </c:pt>
                <c:pt idx="1049">
                  <c:v>266</c:v>
                </c:pt>
                <c:pt idx="1050">
                  <c:v>255</c:v>
                </c:pt>
                <c:pt idx="1051">
                  <c:v>281</c:v>
                </c:pt>
                <c:pt idx="1052">
                  <c:v>85</c:v>
                </c:pt>
                <c:pt idx="1053">
                  <c:v>265</c:v>
                </c:pt>
                <c:pt idx="1054">
                  <c:v>322</c:v>
                </c:pt>
                <c:pt idx="1055">
                  <c:v>168</c:v>
                </c:pt>
                <c:pt idx="1056">
                  <c:v>141</c:v>
                </c:pt>
                <c:pt idx="1057">
                  <c:v>76</c:v>
                </c:pt>
                <c:pt idx="1058">
                  <c:v>0</c:v>
                </c:pt>
                <c:pt idx="1059">
                  <c:v>204</c:v>
                </c:pt>
                <c:pt idx="1060">
                  <c:v>203</c:v>
                </c:pt>
                <c:pt idx="1061">
                  <c:v>204</c:v>
                </c:pt>
                <c:pt idx="1062">
                  <c:v>198</c:v>
                </c:pt>
                <c:pt idx="1063">
                  <c:v>192</c:v>
                </c:pt>
                <c:pt idx="1064">
                  <c:v>192</c:v>
                </c:pt>
                <c:pt idx="1065">
                  <c:v>233</c:v>
                </c:pt>
                <c:pt idx="1066">
                  <c:v>236</c:v>
                </c:pt>
              </c:numCache>
            </c:numRef>
          </c:yVal>
          <c:smooth val="0"/>
          <c:extLst>
            <c:ext xmlns:c16="http://schemas.microsoft.com/office/drawing/2014/chart" uri="{C3380CC4-5D6E-409C-BE32-E72D297353CC}">
              <c16:uniqueId val="{00000000-011C-4017-8647-A006A3F94EB7}"/>
            </c:ext>
          </c:extLst>
        </c:ser>
        <c:dLbls>
          <c:showLegendKey val="0"/>
          <c:showVal val="0"/>
          <c:showCatName val="0"/>
          <c:showSerName val="0"/>
          <c:showPercent val="0"/>
          <c:showBubbleSize val="0"/>
        </c:dLbls>
        <c:axId val="687838208"/>
        <c:axId val="1"/>
      </c:scatterChart>
      <c:valAx>
        <c:axId val="687838208"/>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LOA vs Disp/LWL Ratio</a:t>
                </a:r>
              </a:p>
            </c:rich>
          </c:tx>
          <c:layout>
            <c:manualLayout>
              <c:xMode val="edge"/>
              <c:yMode val="edge"/>
              <c:x val="0.37362265305598091"/>
              <c:y val="0.90048144063066538"/>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87838208"/>
        <c:crosses val="autoZero"/>
        <c:crossBetween val="midCat"/>
      </c:valAx>
      <c:spPr>
        <a:solidFill>
          <a:srgbClr val="C0C0C0"/>
        </a:solidFill>
        <a:ln w="12700">
          <a:solidFill>
            <a:srgbClr val="808080"/>
          </a:solidFill>
          <a:prstDash val="solid"/>
        </a:ln>
      </c:spPr>
    </c:plotArea>
    <c:legend>
      <c:legendPos val="r"/>
      <c:layout>
        <c:manualLayout>
          <c:xMode val="edge"/>
          <c:yMode val="edge"/>
          <c:x val="0.89447207646115889"/>
          <c:y val="0.43440310703790896"/>
          <c:w val="8.8891634927817029E-2"/>
          <c:h val="4.97753560147603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opies="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498645163037228E-2"/>
          <c:y val="7.2074462335815229E-2"/>
          <c:w val="0.74965035609630237"/>
          <c:h val="0.75678185452605995"/>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BASE'!$D$8:$D$1074</c:f>
              <c:numCache>
                <c:formatCode>0.0</c:formatCode>
                <c:ptCount val="1067"/>
                <c:pt idx="0">
                  <c:v>48.5</c:v>
                </c:pt>
                <c:pt idx="1">
                  <c:v>21</c:v>
                </c:pt>
                <c:pt idx="2">
                  <c:v>37.5</c:v>
                </c:pt>
                <c:pt idx="3">
                  <c:v>56</c:v>
                </c:pt>
                <c:pt idx="4">
                  <c:v>62.1</c:v>
                </c:pt>
                <c:pt idx="5">
                  <c:v>64.900000000000006</c:v>
                </c:pt>
                <c:pt idx="6">
                  <c:v>27.3</c:v>
                </c:pt>
                <c:pt idx="7">
                  <c:v>33.200000000000003</c:v>
                </c:pt>
                <c:pt idx="8">
                  <c:v>36.200000000000003</c:v>
                </c:pt>
                <c:pt idx="9">
                  <c:v>41.6</c:v>
                </c:pt>
                <c:pt idx="10">
                  <c:v>49.7</c:v>
                </c:pt>
                <c:pt idx="11">
                  <c:v>37.700000000000003</c:v>
                </c:pt>
                <c:pt idx="12">
                  <c:v>39.299999999999997</c:v>
                </c:pt>
                <c:pt idx="13">
                  <c:v>38</c:v>
                </c:pt>
                <c:pt idx="14">
                  <c:v>34.700000000000003</c:v>
                </c:pt>
                <c:pt idx="15">
                  <c:v>22</c:v>
                </c:pt>
                <c:pt idx="16">
                  <c:v>30.3</c:v>
                </c:pt>
                <c:pt idx="17">
                  <c:v>34.799999999999997</c:v>
                </c:pt>
                <c:pt idx="18">
                  <c:v>37.200000000000003</c:v>
                </c:pt>
                <c:pt idx="19">
                  <c:v>126.5</c:v>
                </c:pt>
                <c:pt idx="20">
                  <c:v>38.5</c:v>
                </c:pt>
                <c:pt idx="21">
                  <c:v>39.5</c:v>
                </c:pt>
                <c:pt idx="22">
                  <c:v>43.1</c:v>
                </c:pt>
                <c:pt idx="23">
                  <c:v>44.1</c:v>
                </c:pt>
                <c:pt idx="24">
                  <c:v>44</c:v>
                </c:pt>
                <c:pt idx="25">
                  <c:v>47.7</c:v>
                </c:pt>
                <c:pt idx="26">
                  <c:v>48.8</c:v>
                </c:pt>
                <c:pt idx="27">
                  <c:v>50</c:v>
                </c:pt>
                <c:pt idx="28">
                  <c:v>50</c:v>
                </c:pt>
                <c:pt idx="29">
                  <c:v>52.8</c:v>
                </c:pt>
                <c:pt idx="30">
                  <c:v>54.1</c:v>
                </c:pt>
                <c:pt idx="31">
                  <c:v>28.3</c:v>
                </c:pt>
                <c:pt idx="32">
                  <c:v>38.4</c:v>
                </c:pt>
                <c:pt idx="33">
                  <c:v>25.3</c:v>
                </c:pt>
                <c:pt idx="34">
                  <c:v>60</c:v>
                </c:pt>
                <c:pt idx="35">
                  <c:v>38.700000000000003</c:v>
                </c:pt>
                <c:pt idx="36">
                  <c:v>36</c:v>
                </c:pt>
                <c:pt idx="37">
                  <c:v>34.5</c:v>
                </c:pt>
                <c:pt idx="38">
                  <c:v>31.6</c:v>
                </c:pt>
                <c:pt idx="39">
                  <c:v>40</c:v>
                </c:pt>
                <c:pt idx="40">
                  <c:v>53</c:v>
                </c:pt>
                <c:pt idx="41">
                  <c:v>53</c:v>
                </c:pt>
                <c:pt idx="42">
                  <c:v>52.5</c:v>
                </c:pt>
                <c:pt idx="43">
                  <c:v>78.400000000000006</c:v>
                </c:pt>
                <c:pt idx="44">
                  <c:v>83.3</c:v>
                </c:pt>
                <c:pt idx="45">
                  <c:v>65</c:v>
                </c:pt>
                <c:pt idx="46">
                  <c:v>75</c:v>
                </c:pt>
                <c:pt idx="47">
                  <c:v>35</c:v>
                </c:pt>
                <c:pt idx="48">
                  <c:v>38.5</c:v>
                </c:pt>
                <c:pt idx="49">
                  <c:v>68.5</c:v>
                </c:pt>
                <c:pt idx="50">
                  <c:v>71.5</c:v>
                </c:pt>
                <c:pt idx="51">
                  <c:v>60.7</c:v>
                </c:pt>
                <c:pt idx="52">
                  <c:v>124</c:v>
                </c:pt>
                <c:pt idx="53">
                  <c:v>16.5</c:v>
                </c:pt>
                <c:pt idx="54">
                  <c:v>32.6</c:v>
                </c:pt>
                <c:pt idx="55">
                  <c:v>33.9</c:v>
                </c:pt>
                <c:pt idx="56">
                  <c:v>36</c:v>
                </c:pt>
                <c:pt idx="57">
                  <c:v>41.7</c:v>
                </c:pt>
                <c:pt idx="58">
                  <c:v>21</c:v>
                </c:pt>
                <c:pt idx="59">
                  <c:v>22.8</c:v>
                </c:pt>
                <c:pt idx="60">
                  <c:v>34.799999999999997</c:v>
                </c:pt>
                <c:pt idx="61">
                  <c:v>56</c:v>
                </c:pt>
                <c:pt idx="62">
                  <c:v>29</c:v>
                </c:pt>
                <c:pt idx="63">
                  <c:v>38</c:v>
                </c:pt>
                <c:pt idx="64">
                  <c:v>30.6</c:v>
                </c:pt>
                <c:pt idx="65">
                  <c:v>52</c:v>
                </c:pt>
                <c:pt idx="66">
                  <c:v>30.1</c:v>
                </c:pt>
                <c:pt idx="67">
                  <c:v>32</c:v>
                </c:pt>
                <c:pt idx="68">
                  <c:v>29.7</c:v>
                </c:pt>
                <c:pt idx="69">
                  <c:v>34.799999999999997</c:v>
                </c:pt>
                <c:pt idx="70">
                  <c:v>20</c:v>
                </c:pt>
                <c:pt idx="71">
                  <c:v>25.6</c:v>
                </c:pt>
                <c:pt idx="72">
                  <c:v>34.1</c:v>
                </c:pt>
                <c:pt idx="73">
                  <c:v>38.1</c:v>
                </c:pt>
                <c:pt idx="74">
                  <c:v>39.299999999999997</c:v>
                </c:pt>
                <c:pt idx="75">
                  <c:v>43.3</c:v>
                </c:pt>
                <c:pt idx="76">
                  <c:v>47.7</c:v>
                </c:pt>
                <c:pt idx="77">
                  <c:v>50</c:v>
                </c:pt>
                <c:pt idx="78">
                  <c:v>51</c:v>
                </c:pt>
                <c:pt idx="79">
                  <c:v>52.5</c:v>
                </c:pt>
                <c:pt idx="80">
                  <c:v>58.5</c:v>
                </c:pt>
                <c:pt idx="81">
                  <c:v>64</c:v>
                </c:pt>
                <c:pt idx="82">
                  <c:v>66.900000000000006</c:v>
                </c:pt>
                <c:pt idx="83">
                  <c:v>86.9</c:v>
                </c:pt>
                <c:pt idx="84">
                  <c:v>49.3</c:v>
                </c:pt>
                <c:pt idx="85">
                  <c:v>32.5</c:v>
                </c:pt>
                <c:pt idx="86">
                  <c:v>31.3</c:v>
                </c:pt>
                <c:pt idx="87">
                  <c:v>33.700000000000003</c:v>
                </c:pt>
                <c:pt idx="88">
                  <c:v>37.9</c:v>
                </c:pt>
                <c:pt idx="89">
                  <c:v>38.6</c:v>
                </c:pt>
                <c:pt idx="90">
                  <c:v>29</c:v>
                </c:pt>
                <c:pt idx="91">
                  <c:v>32</c:v>
                </c:pt>
                <c:pt idx="92">
                  <c:v>36</c:v>
                </c:pt>
                <c:pt idx="93">
                  <c:v>12.4</c:v>
                </c:pt>
                <c:pt idx="94">
                  <c:v>44.3</c:v>
                </c:pt>
                <c:pt idx="95">
                  <c:v>24.5</c:v>
                </c:pt>
                <c:pt idx="96">
                  <c:v>32.200000000000003</c:v>
                </c:pt>
                <c:pt idx="97">
                  <c:v>36.4</c:v>
                </c:pt>
                <c:pt idx="98">
                  <c:v>35.4</c:v>
                </c:pt>
                <c:pt idx="99">
                  <c:v>35.700000000000003</c:v>
                </c:pt>
                <c:pt idx="100">
                  <c:v>41.7</c:v>
                </c:pt>
                <c:pt idx="101">
                  <c:v>50.8</c:v>
                </c:pt>
                <c:pt idx="102">
                  <c:v>53.1</c:v>
                </c:pt>
                <c:pt idx="103">
                  <c:v>62.2</c:v>
                </c:pt>
                <c:pt idx="104">
                  <c:v>31</c:v>
                </c:pt>
                <c:pt idx="105">
                  <c:v>34.5</c:v>
                </c:pt>
                <c:pt idx="106">
                  <c:v>36</c:v>
                </c:pt>
                <c:pt idx="107">
                  <c:v>40.200000000000003</c:v>
                </c:pt>
                <c:pt idx="108">
                  <c:v>37.6</c:v>
                </c:pt>
                <c:pt idx="109">
                  <c:v>39.299999999999997</c:v>
                </c:pt>
                <c:pt idx="110">
                  <c:v>42.5</c:v>
                </c:pt>
                <c:pt idx="111">
                  <c:v>46.5</c:v>
                </c:pt>
                <c:pt idx="112">
                  <c:v>47.6</c:v>
                </c:pt>
                <c:pt idx="113">
                  <c:v>50.8</c:v>
                </c:pt>
                <c:pt idx="114">
                  <c:v>32.6</c:v>
                </c:pt>
                <c:pt idx="115">
                  <c:v>35</c:v>
                </c:pt>
                <c:pt idx="116">
                  <c:v>35</c:v>
                </c:pt>
                <c:pt idx="117">
                  <c:v>35.4</c:v>
                </c:pt>
                <c:pt idx="118">
                  <c:v>35.799999999999997</c:v>
                </c:pt>
                <c:pt idx="119">
                  <c:v>38.6</c:v>
                </c:pt>
                <c:pt idx="120">
                  <c:v>38.200000000000003</c:v>
                </c:pt>
                <c:pt idx="121">
                  <c:v>41</c:v>
                </c:pt>
                <c:pt idx="122">
                  <c:v>39.700000000000003</c:v>
                </c:pt>
                <c:pt idx="123">
                  <c:v>44.6</c:v>
                </c:pt>
                <c:pt idx="124">
                  <c:v>45.9</c:v>
                </c:pt>
                <c:pt idx="125">
                  <c:v>131</c:v>
                </c:pt>
                <c:pt idx="126">
                  <c:v>39</c:v>
                </c:pt>
                <c:pt idx="127">
                  <c:v>48</c:v>
                </c:pt>
                <c:pt idx="128">
                  <c:v>45.5</c:v>
                </c:pt>
                <c:pt idx="129">
                  <c:v>47</c:v>
                </c:pt>
                <c:pt idx="130">
                  <c:v>48.2</c:v>
                </c:pt>
                <c:pt idx="131">
                  <c:v>48</c:v>
                </c:pt>
                <c:pt idx="132">
                  <c:v>55.3</c:v>
                </c:pt>
                <c:pt idx="133">
                  <c:v>67.599999999999994</c:v>
                </c:pt>
                <c:pt idx="134">
                  <c:v>14.4</c:v>
                </c:pt>
                <c:pt idx="135">
                  <c:v>40.799999999999997</c:v>
                </c:pt>
                <c:pt idx="136">
                  <c:v>76</c:v>
                </c:pt>
                <c:pt idx="137">
                  <c:v>14.4</c:v>
                </c:pt>
                <c:pt idx="138">
                  <c:v>40</c:v>
                </c:pt>
                <c:pt idx="139">
                  <c:v>40.6</c:v>
                </c:pt>
                <c:pt idx="140">
                  <c:v>30.2</c:v>
                </c:pt>
                <c:pt idx="141">
                  <c:v>50</c:v>
                </c:pt>
                <c:pt idx="142">
                  <c:v>51.8</c:v>
                </c:pt>
                <c:pt idx="143">
                  <c:v>60</c:v>
                </c:pt>
                <c:pt idx="144">
                  <c:v>75.7</c:v>
                </c:pt>
                <c:pt idx="145">
                  <c:v>144</c:v>
                </c:pt>
                <c:pt idx="146">
                  <c:v>53.4</c:v>
                </c:pt>
                <c:pt idx="147">
                  <c:v>60</c:v>
                </c:pt>
                <c:pt idx="148">
                  <c:v>62</c:v>
                </c:pt>
                <c:pt idx="149">
                  <c:v>42.4</c:v>
                </c:pt>
                <c:pt idx="150">
                  <c:v>45.7</c:v>
                </c:pt>
                <c:pt idx="151">
                  <c:v>57.4</c:v>
                </c:pt>
                <c:pt idx="152">
                  <c:v>34</c:v>
                </c:pt>
                <c:pt idx="153">
                  <c:v>29.1</c:v>
                </c:pt>
                <c:pt idx="154">
                  <c:v>42</c:v>
                </c:pt>
                <c:pt idx="155">
                  <c:v>25</c:v>
                </c:pt>
                <c:pt idx="156">
                  <c:v>44</c:v>
                </c:pt>
                <c:pt idx="157">
                  <c:v>45</c:v>
                </c:pt>
                <c:pt idx="158">
                  <c:v>24</c:v>
                </c:pt>
                <c:pt idx="159">
                  <c:v>19.5</c:v>
                </c:pt>
                <c:pt idx="160">
                  <c:v>24.6</c:v>
                </c:pt>
                <c:pt idx="161">
                  <c:v>30</c:v>
                </c:pt>
                <c:pt idx="162">
                  <c:v>31.1</c:v>
                </c:pt>
                <c:pt idx="163">
                  <c:v>32.1</c:v>
                </c:pt>
                <c:pt idx="164">
                  <c:v>34.299999999999997</c:v>
                </c:pt>
                <c:pt idx="165">
                  <c:v>34.700000000000003</c:v>
                </c:pt>
                <c:pt idx="166">
                  <c:v>38.299999999999997</c:v>
                </c:pt>
                <c:pt idx="167">
                  <c:v>40.1</c:v>
                </c:pt>
                <c:pt idx="168">
                  <c:v>41.1</c:v>
                </c:pt>
                <c:pt idx="169">
                  <c:v>45.3</c:v>
                </c:pt>
                <c:pt idx="170">
                  <c:v>53.3</c:v>
                </c:pt>
                <c:pt idx="171">
                  <c:v>56.5</c:v>
                </c:pt>
                <c:pt idx="172">
                  <c:v>37.700000000000003</c:v>
                </c:pt>
                <c:pt idx="173">
                  <c:v>62.9</c:v>
                </c:pt>
                <c:pt idx="174">
                  <c:v>55.7</c:v>
                </c:pt>
                <c:pt idx="175">
                  <c:v>42.1</c:v>
                </c:pt>
                <c:pt idx="176">
                  <c:v>67</c:v>
                </c:pt>
                <c:pt idx="177">
                  <c:v>29.3</c:v>
                </c:pt>
                <c:pt idx="178">
                  <c:v>30</c:v>
                </c:pt>
                <c:pt idx="179">
                  <c:v>35</c:v>
                </c:pt>
                <c:pt idx="180">
                  <c:v>36.4</c:v>
                </c:pt>
                <c:pt idx="181">
                  <c:v>40</c:v>
                </c:pt>
                <c:pt idx="182">
                  <c:v>28.5</c:v>
                </c:pt>
                <c:pt idx="183">
                  <c:v>30</c:v>
                </c:pt>
                <c:pt idx="184">
                  <c:v>39.5</c:v>
                </c:pt>
                <c:pt idx="185">
                  <c:v>39.700000000000003</c:v>
                </c:pt>
                <c:pt idx="186">
                  <c:v>51.6</c:v>
                </c:pt>
                <c:pt idx="187">
                  <c:v>51.7</c:v>
                </c:pt>
                <c:pt idx="188">
                  <c:v>32.5</c:v>
                </c:pt>
                <c:pt idx="189">
                  <c:v>33.5</c:v>
                </c:pt>
                <c:pt idx="190">
                  <c:v>37.6</c:v>
                </c:pt>
                <c:pt idx="191">
                  <c:v>34</c:v>
                </c:pt>
                <c:pt idx="192">
                  <c:v>38.6</c:v>
                </c:pt>
                <c:pt idx="193">
                  <c:v>41</c:v>
                </c:pt>
                <c:pt idx="194">
                  <c:v>41</c:v>
                </c:pt>
                <c:pt idx="195">
                  <c:v>43</c:v>
                </c:pt>
                <c:pt idx="196">
                  <c:v>44.5</c:v>
                </c:pt>
                <c:pt idx="197">
                  <c:v>45</c:v>
                </c:pt>
                <c:pt idx="198">
                  <c:v>20</c:v>
                </c:pt>
                <c:pt idx="199">
                  <c:v>29</c:v>
                </c:pt>
                <c:pt idx="200">
                  <c:v>45.5</c:v>
                </c:pt>
                <c:pt idx="201">
                  <c:v>25</c:v>
                </c:pt>
                <c:pt idx="202">
                  <c:v>33</c:v>
                </c:pt>
                <c:pt idx="203">
                  <c:v>39</c:v>
                </c:pt>
                <c:pt idx="204">
                  <c:v>39.299999999999997</c:v>
                </c:pt>
                <c:pt idx="205">
                  <c:v>47.8</c:v>
                </c:pt>
                <c:pt idx="206">
                  <c:v>50</c:v>
                </c:pt>
                <c:pt idx="207">
                  <c:v>32.5</c:v>
                </c:pt>
                <c:pt idx="208">
                  <c:v>35.799999999999997</c:v>
                </c:pt>
                <c:pt idx="209">
                  <c:v>35.700000000000003</c:v>
                </c:pt>
                <c:pt idx="210">
                  <c:v>38</c:v>
                </c:pt>
                <c:pt idx="211">
                  <c:v>42.5</c:v>
                </c:pt>
                <c:pt idx="212">
                  <c:v>39.5</c:v>
                </c:pt>
                <c:pt idx="213">
                  <c:v>46.9</c:v>
                </c:pt>
                <c:pt idx="214">
                  <c:v>52.9</c:v>
                </c:pt>
                <c:pt idx="215">
                  <c:v>33.799999999999997</c:v>
                </c:pt>
                <c:pt idx="216">
                  <c:v>41.4</c:v>
                </c:pt>
                <c:pt idx="217">
                  <c:v>45.9</c:v>
                </c:pt>
                <c:pt idx="218">
                  <c:v>52.5</c:v>
                </c:pt>
                <c:pt idx="219">
                  <c:v>50.5</c:v>
                </c:pt>
                <c:pt idx="220">
                  <c:v>26.3</c:v>
                </c:pt>
                <c:pt idx="221">
                  <c:v>24.8</c:v>
                </c:pt>
                <c:pt idx="222">
                  <c:v>28.2</c:v>
                </c:pt>
                <c:pt idx="223">
                  <c:v>30.2</c:v>
                </c:pt>
                <c:pt idx="224">
                  <c:v>30.5</c:v>
                </c:pt>
                <c:pt idx="225">
                  <c:v>33.1</c:v>
                </c:pt>
                <c:pt idx="226">
                  <c:v>36.1</c:v>
                </c:pt>
                <c:pt idx="227">
                  <c:v>18</c:v>
                </c:pt>
                <c:pt idx="228">
                  <c:v>22</c:v>
                </c:pt>
                <c:pt idx="229">
                  <c:v>26.1</c:v>
                </c:pt>
                <c:pt idx="230">
                  <c:v>37.299999999999997</c:v>
                </c:pt>
                <c:pt idx="231">
                  <c:v>35.5</c:v>
                </c:pt>
                <c:pt idx="232">
                  <c:v>39.700000000000003</c:v>
                </c:pt>
                <c:pt idx="233">
                  <c:v>35.200000000000003</c:v>
                </c:pt>
                <c:pt idx="234">
                  <c:v>48</c:v>
                </c:pt>
                <c:pt idx="235">
                  <c:v>21.5</c:v>
                </c:pt>
                <c:pt idx="236">
                  <c:v>21.5</c:v>
                </c:pt>
                <c:pt idx="237">
                  <c:v>25</c:v>
                </c:pt>
                <c:pt idx="238">
                  <c:v>25</c:v>
                </c:pt>
                <c:pt idx="239">
                  <c:v>25</c:v>
                </c:pt>
                <c:pt idx="240">
                  <c:v>25</c:v>
                </c:pt>
                <c:pt idx="241">
                  <c:v>25</c:v>
                </c:pt>
                <c:pt idx="242">
                  <c:v>26.9</c:v>
                </c:pt>
                <c:pt idx="243">
                  <c:v>27</c:v>
                </c:pt>
                <c:pt idx="244">
                  <c:v>28.3</c:v>
                </c:pt>
                <c:pt idx="245">
                  <c:v>29.9</c:v>
                </c:pt>
                <c:pt idx="246">
                  <c:v>31</c:v>
                </c:pt>
                <c:pt idx="247">
                  <c:v>32.5</c:v>
                </c:pt>
                <c:pt idx="248">
                  <c:v>34.5</c:v>
                </c:pt>
                <c:pt idx="249">
                  <c:v>36.299999999999997</c:v>
                </c:pt>
                <c:pt idx="250">
                  <c:v>36.299999999999997</c:v>
                </c:pt>
                <c:pt idx="251">
                  <c:v>38.1</c:v>
                </c:pt>
                <c:pt idx="252">
                  <c:v>38.4</c:v>
                </c:pt>
                <c:pt idx="253">
                  <c:v>40.5</c:v>
                </c:pt>
                <c:pt idx="254">
                  <c:v>41.9</c:v>
                </c:pt>
                <c:pt idx="255">
                  <c:v>46.5</c:v>
                </c:pt>
                <c:pt idx="256">
                  <c:v>50.4</c:v>
                </c:pt>
                <c:pt idx="257">
                  <c:v>50.2</c:v>
                </c:pt>
                <c:pt idx="258">
                  <c:v>50</c:v>
                </c:pt>
                <c:pt idx="259">
                  <c:v>36.4</c:v>
                </c:pt>
                <c:pt idx="260">
                  <c:v>48</c:v>
                </c:pt>
                <c:pt idx="261">
                  <c:v>34.9</c:v>
                </c:pt>
                <c:pt idx="262">
                  <c:v>35.5</c:v>
                </c:pt>
                <c:pt idx="263">
                  <c:v>53.5</c:v>
                </c:pt>
                <c:pt idx="264">
                  <c:v>63.3</c:v>
                </c:pt>
                <c:pt idx="265">
                  <c:v>76.2</c:v>
                </c:pt>
                <c:pt idx="266">
                  <c:v>77.8</c:v>
                </c:pt>
                <c:pt idx="267">
                  <c:v>40.9</c:v>
                </c:pt>
                <c:pt idx="268">
                  <c:v>47</c:v>
                </c:pt>
                <c:pt idx="269">
                  <c:v>50</c:v>
                </c:pt>
                <c:pt idx="270">
                  <c:v>48.8</c:v>
                </c:pt>
                <c:pt idx="271">
                  <c:v>37</c:v>
                </c:pt>
                <c:pt idx="272">
                  <c:v>26.3</c:v>
                </c:pt>
                <c:pt idx="273">
                  <c:v>26.3</c:v>
                </c:pt>
                <c:pt idx="274">
                  <c:v>30</c:v>
                </c:pt>
                <c:pt idx="275">
                  <c:v>32</c:v>
                </c:pt>
                <c:pt idx="276">
                  <c:v>42</c:v>
                </c:pt>
                <c:pt idx="277">
                  <c:v>21.7</c:v>
                </c:pt>
                <c:pt idx="278">
                  <c:v>25.6</c:v>
                </c:pt>
                <c:pt idx="279">
                  <c:v>43.5</c:v>
                </c:pt>
                <c:pt idx="280">
                  <c:v>40</c:v>
                </c:pt>
                <c:pt idx="281">
                  <c:v>43.1</c:v>
                </c:pt>
                <c:pt idx="282">
                  <c:v>35.200000000000003</c:v>
                </c:pt>
                <c:pt idx="283">
                  <c:v>35.200000000000003</c:v>
                </c:pt>
                <c:pt idx="284">
                  <c:v>43</c:v>
                </c:pt>
                <c:pt idx="285">
                  <c:v>60.1</c:v>
                </c:pt>
                <c:pt idx="286">
                  <c:v>36</c:v>
                </c:pt>
                <c:pt idx="287">
                  <c:v>25.8</c:v>
                </c:pt>
                <c:pt idx="288">
                  <c:v>44.3</c:v>
                </c:pt>
                <c:pt idx="289">
                  <c:v>25.8</c:v>
                </c:pt>
                <c:pt idx="290">
                  <c:v>30</c:v>
                </c:pt>
                <c:pt idx="291">
                  <c:v>33.799999999999997</c:v>
                </c:pt>
                <c:pt idx="292">
                  <c:v>43.3</c:v>
                </c:pt>
                <c:pt idx="293">
                  <c:v>50</c:v>
                </c:pt>
                <c:pt idx="294">
                  <c:v>56.5</c:v>
                </c:pt>
                <c:pt idx="295">
                  <c:v>22.6</c:v>
                </c:pt>
                <c:pt idx="296">
                  <c:v>81.5</c:v>
                </c:pt>
                <c:pt idx="297">
                  <c:v>16.899999999999999</c:v>
                </c:pt>
                <c:pt idx="298">
                  <c:v>20.100000000000001</c:v>
                </c:pt>
                <c:pt idx="299">
                  <c:v>23.9</c:v>
                </c:pt>
                <c:pt idx="300">
                  <c:v>25</c:v>
                </c:pt>
                <c:pt idx="301">
                  <c:v>29.6</c:v>
                </c:pt>
                <c:pt idx="302">
                  <c:v>34.799999999999997</c:v>
                </c:pt>
                <c:pt idx="303">
                  <c:v>36.700000000000003</c:v>
                </c:pt>
                <c:pt idx="304">
                  <c:v>55</c:v>
                </c:pt>
                <c:pt idx="305">
                  <c:v>47.5</c:v>
                </c:pt>
                <c:pt idx="306">
                  <c:v>32</c:v>
                </c:pt>
                <c:pt idx="307">
                  <c:v>34.6</c:v>
                </c:pt>
                <c:pt idx="308">
                  <c:v>35.799999999999997</c:v>
                </c:pt>
                <c:pt idx="309">
                  <c:v>38.5</c:v>
                </c:pt>
                <c:pt idx="310">
                  <c:v>37.299999999999997</c:v>
                </c:pt>
                <c:pt idx="311">
                  <c:v>41</c:v>
                </c:pt>
                <c:pt idx="312">
                  <c:v>41.3</c:v>
                </c:pt>
                <c:pt idx="313">
                  <c:v>42.6</c:v>
                </c:pt>
                <c:pt idx="314">
                  <c:v>44</c:v>
                </c:pt>
                <c:pt idx="315">
                  <c:v>48.5</c:v>
                </c:pt>
                <c:pt idx="316">
                  <c:v>55</c:v>
                </c:pt>
                <c:pt idx="317">
                  <c:v>38.799999999999997</c:v>
                </c:pt>
                <c:pt idx="318">
                  <c:v>35.299999999999997</c:v>
                </c:pt>
                <c:pt idx="319">
                  <c:v>40.5</c:v>
                </c:pt>
                <c:pt idx="320">
                  <c:v>39.9</c:v>
                </c:pt>
                <c:pt idx="321">
                  <c:v>46.5</c:v>
                </c:pt>
                <c:pt idx="322">
                  <c:v>34</c:v>
                </c:pt>
                <c:pt idx="323">
                  <c:v>36.5</c:v>
                </c:pt>
                <c:pt idx="324">
                  <c:v>44</c:v>
                </c:pt>
                <c:pt idx="325">
                  <c:v>37.5</c:v>
                </c:pt>
                <c:pt idx="326">
                  <c:v>40.700000000000003</c:v>
                </c:pt>
                <c:pt idx="327">
                  <c:v>25.3</c:v>
                </c:pt>
                <c:pt idx="328">
                  <c:v>24.2</c:v>
                </c:pt>
                <c:pt idx="329">
                  <c:v>50</c:v>
                </c:pt>
                <c:pt idx="330">
                  <c:v>61.5</c:v>
                </c:pt>
                <c:pt idx="331">
                  <c:v>32.799999999999997</c:v>
                </c:pt>
                <c:pt idx="332">
                  <c:v>40.799999999999997</c:v>
                </c:pt>
                <c:pt idx="333">
                  <c:v>41.9</c:v>
                </c:pt>
                <c:pt idx="334">
                  <c:v>28.8</c:v>
                </c:pt>
                <c:pt idx="335">
                  <c:v>25.5</c:v>
                </c:pt>
                <c:pt idx="336">
                  <c:v>66.8</c:v>
                </c:pt>
                <c:pt idx="337">
                  <c:v>84</c:v>
                </c:pt>
                <c:pt idx="338">
                  <c:v>43</c:v>
                </c:pt>
                <c:pt idx="339">
                  <c:v>32</c:v>
                </c:pt>
                <c:pt idx="340">
                  <c:v>37</c:v>
                </c:pt>
                <c:pt idx="341">
                  <c:v>50</c:v>
                </c:pt>
                <c:pt idx="342">
                  <c:v>50.3</c:v>
                </c:pt>
                <c:pt idx="343">
                  <c:v>68.7</c:v>
                </c:pt>
                <c:pt idx="344">
                  <c:v>52</c:v>
                </c:pt>
                <c:pt idx="345">
                  <c:v>32.9</c:v>
                </c:pt>
                <c:pt idx="346">
                  <c:v>32</c:v>
                </c:pt>
                <c:pt idx="347">
                  <c:v>45</c:v>
                </c:pt>
                <c:pt idx="348">
                  <c:v>32.700000000000003</c:v>
                </c:pt>
                <c:pt idx="349">
                  <c:v>32.700000000000003</c:v>
                </c:pt>
                <c:pt idx="350">
                  <c:v>35.1</c:v>
                </c:pt>
                <c:pt idx="351">
                  <c:v>36.299999999999997</c:v>
                </c:pt>
                <c:pt idx="352">
                  <c:v>38.200000000000003</c:v>
                </c:pt>
                <c:pt idx="353">
                  <c:v>38.299999999999997</c:v>
                </c:pt>
                <c:pt idx="354">
                  <c:v>40.5</c:v>
                </c:pt>
                <c:pt idx="355">
                  <c:v>42.7</c:v>
                </c:pt>
                <c:pt idx="356">
                  <c:v>45.9</c:v>
                </c:pt>
                <c:pt idx="357">
                  <c:v>46.6</c:v>
                </c:pt>
                <c:pt idx="358">
                  <c:v>60</c:v>
                </c:pt>
                <c:pt idx="359">
                  <c:v>60</c:v>
                </c:pt>
                <c:pt idx="360">
                  <c:v>46.6</c:v>
                </c:pt>
                <c:pt idx="361">
                  <c:v>36.1</c:v>
                </c:pt>
                <c:pt idx="362">
                  <c:v>42.5</c:v>
                </c:pt>
                <c:pt idx="363">
                  <c:v>50.5</c:v>
                </c:pt>
                <c:pt idx="364">
                  <c:v>65.099999999999994</c:v>
                </c:pt>
                <c:pt idx="365">
                  <c:v>37.5</c:v>
                </c:pt>
                <c:pt idx="366">
                  <c:v>38.299999999999997</c:v>
                </c:pt>
                <c:pt idx="367">
                  <c:v>42.2</c:v>
                </c:pt>
                <c:pt idx="368">
                  <c:v>45.8</c:v>
                </c:pt>
                <c:pt idx="369">
                  <c:v>52.3</c:v>
                </c:pt>
                <c:pt idx="370">
                  <c:v>54.5</c:v>
                </c:pt>
                <c:pt idx="371">
                  <c:v>59.2</c:v>
                </c:pt>
                <c:pt idx="372">
                  <c:v>35.200000000000003</c:v>
                </c:pt>
                <c:pt idx="373">
                  <c:v>37.799999999999997</c:v>
                </c:pt>
                <c:pt idx="374">
                  <c:v>20</c:v>
                </c:pt>
                <c:pt idx="375">
                  <c:v>25.2</c:v>
                </c:pt>
                <c:pt idx="376">
                  <c:v>25.4</c:v>
                </c:pt>
                <c:pt idx="377">
                  <c:v>26.8</c:v>
                </c:pt>
                <c:pt idx="378">
                  <c:v>28.6</c:v>
                </c:pt>
                <c:pt idx="379">
                  <c:v>31.6</c:v>
                </c:pt>
                <c:pt idx="380">
                  <c:v>32.5</c:v>
                </c:pt>
                <c:pt idx="381">
                  <c:v>32.5</c:v>
                </c:pt>
                <c:pt idx="382">
                  <c:v>34.700000000000003</c:v>
                </c:pt>
                <c:pt idx="383">
                  <c:v>34.9</c:v>
                </c:pt>
                <c:pt idx="384">
                  <c:v>37.799999999999997</c:v>
                </c:pt>
                <c:pt idx="385">
                  <c:v>37.799999999999997</c:v>
                </c:pt>
                <c:pt idx="386">
                  <c:v>39</c:v>
                </c:pt>
                <c:pt idx="387">
                  <c:v>41.3</c:v>
                </c:pt>
                <c:pt idx="388">
                  <c:v>43.5</c:v>
                </c:pt>
                <c:pt idx="389">
                  <c:v>39.6</c:v>
                </c:pt>
                <c:pt idx="390">
                  <c:v>38</c:v>
                </c:pt>
                <c:pt idx="391">
                  <c:v>30.5</c:v>
                </c:pt>
                <c:pt idx="392">
                  <c:v>35.4</c:v>
                </c:pt>
                <c:pt idx="393">
                  <c:v>36</c:v>
                </c:pt>
                <c:pt idx="394">
                  <c:v>53.6</c:v>
                </c:pt>
                <c:pt idx="395">
                  <c:v>27.3</c:v>
                </c:pt>
                <c:pt idx="396">
                  <c:v>37.1</c:v>
                </c:pt>
                <c:pt idx="397">
                  <c:v>24</c:v>
                </c:pt>
                <c:pt idx="398">
                  <c:v>38.9</c:v>
                </c:pt>
                <c:pt idx="399">
                  <c:v>30.1</c:v>
                </c:pt>
                <c:pt idx="400">
                  <c:v>30.5</c:v>
                </c:pt>
                <c:pt idx="401">
                  <c:v>40.6</c:v>
                </c:pt>
                <c:pt idx="402">
                  <c:v>39.5</c:v>
                </c:pt>
                <c:pt idx="403">
                  <c:v>39.5</c:v>
                </c:pt>
                <c:pt idx="404">
                  <c:v>24.3</c:v>
                </c:pt>
                <c:pt idx="405">
                  <c:v>36</c:v>
                </c:pt>
                <c:pt idx="406">
                  <c:v>45.3</c:v>
                </c:pt>
                <c:pt idx="407">
                  <c:v>50.3</c:v>
                </c:pt>
                <c:pt idx="408">
                  <c:v>28.5</c:v>
                </c:pt>
                <c:pt idx="409">
                  <c:v>32</c:v>
                </c:pt>
                <c:pt idx="410">
                  <c:v>34.200000000000003</c:v>
                </c:pt>
                <c:pt idx="411">
                  <c:v>36.4</c:v>
                </c:pt>
                <c:pt idx="412">
                  <c:v>41.3</c:v>
                </c:pt>
                <c:pt idx="413">
                  <c:v>47.5</c:v>
                </c:pt>
                <c:pt idx="414">
                  <c:v>55.5</c:v>
                </c:pt>
                <c:pt idx="415">
                  <c:v>38.5</c:v>
                </c:pt>
                <c:pt idx="416">
                  <c:v>38.5</c:v>
                </c:pt>
                <c:pt idx="417">
                  <c:v>33.4</c:v>
                </c:pt>
                <c:pt idx="418">
                  <c:v>36.4</c:v>
                </c:pt>
                <c:pt idx="419">
                  <c:v>38.1</c:v>
                </c:pt>
                <c:pt idx="420">
                  <c:v>39.200000000000003</c:v>
                </c:pt>
                <c:pt idx="421">
                  <c:v>43.7</c:v>
                </c:pt>
                <c:pt idx="422">
                  <c:v>45.3</c:v>
                </c:pt>
                <c:pt idx="423">
                  <c:v>21</c:v>
                </c:pt>
                <c:pt idx="424">
                  <c:v>26.5</c:v>
                </c:pt>
                <c:pt idx="425">
                  <c:v>35.799999999999997</c:v>
                </c:pt>
                <c:pt idx="426">
                  <c:v>46.4</c:v>
                </c:pt>
                <c:pt idx="427">
                  <c:v>53.2</c:v>
                </c:pt>
                <c:pt idx="428">
                  <c:v>25.4</c:v>
                </c:pt>
                <c:pt idx="429">
                  <c:v>34.4</c:v>
                </c:pt>
                <c:pt idx="430">
                  <c:v>37.200000000000003</c:v>
                </c:pt>
                <c:pt idx="431">
                  <c:v>24</c:v>
                </c:pt>
                <c:pt idx="432">
                  <c:v>36.700000000000003</c:v>
                </c:pt>
                <c:pt idx="433">
                  <c:v>40.700000000000003</c:v>
                </c:pt>
                <c:pt idx="434">
                  <c:v>79.400000000000006</c:v>
                </c:pt>
                <c:pt idx="435">
                  <c:v>50</c:v>
                </c:pt>
                <c:pt idx="436">
                  <c:v>56</c:v>
                </c:pt>
                <c:pt idx="437">
                  <c:v>32</c:v>
                </c:pt>
                <c:pt idx="438">
                  <c:v>35.299999999999997</c:v>
                </c:pt>
                <c:pt idx="439">
                  <c:v>36.4</c:v>
                </c:pt>
                <c:pt idx="440">
                  <c:v>40.4</c:v>
                </c:pt>
                <c:pt idx="441">
                  <c:v>44.5</c:v>
                </c:pt>
                <c:pt idx="442">
                  <c:v>44.4</c:v>
                </c:pt>
                <c:pt idx="443">
                  <c:v>38.5</c:v>
                </c:pt>
                <c:pt idx="444">
                  <c:v>45</c:v>
                </c:pt>
                <c:pt idx="445">
                  <c:v>39.299999999999997</c:v>
                </c:pt>
                <c:pt idx="446">
                  <c:v>47</c:v>
                </c:pt>
                <c:pt idx="447">
                  <c:v>42.9</c:v>
                </c:pt>
                <c:pt idx="448">
                  <c:v>131.25</c:v>
                </c:pt>
                <c:pt idx="449">
                  <c:v>159</c:v>
                </c:pt>
                <c:pt idx="450">
                  <c:v>35.799999999999997</c:v>
                </c:pt>
                <c:pt idx="451">
                  <c:v>39</c:v>
                </c:pt>
                <c:pt idx="452">
                  <c:v>46.6</c:v>
                </c:pt>
                <c:pt idx="453">
                  <c:v>48.8</c:v>
                </c:pt>
                <c:pt idx="454">
                  <c:v>36</c:v>
                </c:pt>
                <c:pt idx="455">
                  <c:v>37</c:v>
                </c:pt>
                <c:pt idx="456">
                  <c:v>26</c:v>
                </c:pt>
                <c:pt idx="457">
                  <c:v>36.1</c:v>
                </c:pt>
                <c:pt idx="458">
                  <c:v>42</c:v>
                </c:pt>
                <c:pt idx="459">
                  <c:v>44</c:v>
                </c:pt>
                <c:pt idx="460">
                  <c:v>44</c:v>
                </c:pt>
                <c:pt idx="461">
                  <c:v>38.1</c:v>
                </c:pt>
                <c:pt idx="462">
                  <c:v>50.1</c:v>
                </c:pt>
                <c:pt idx="463">
                  <c:v>40</c:v>
                </c:pt>
                <c:pt idx="464">
                  <c:v>26</c:v>
                </c:pt>
                <c:pt idx="465">
                  <c:v>24.3</c:v>
                </c:pt>
                <c:pt idx="466">
                  <c:v>32</c:v>
                </c:pt>
                <c:pt idx="467">
                  <c:v>44</c:v>
                </c:pt>
                <c:pt idx="468">
                  <c:v>52.5</c:v>
                </c:pt>
                <c:pt idx="469">
                  <c:v>38.9</c:v>
                </c:pt>
                <c:pt idx="470">
                  <c:v>32</c:v>
                </c:pt>
                <c:pt idx="471">
                  <c:v>50</c:v>
                </c:pt>
                <c:pt idx="472">
                  <c:v>37</c:v>
                </c:pt>
                <c:pt idx="473">
                  <c:v>44</c:v>
                </c:pt>
                <c:pt idx="474">
                  <c:v>42.6</c:v>
                </c:pt>
                <c:pt idx="475">
                  <c:v>15.8</c:v>
                </c:pt>
                <c:pt idx="476">
                  <c:v>26.3</c:v>
                </c:pt>
                <c:pt idx="477">
                  <c:v>31.3</c:v>
                </c:pt>
                <c:pt idx="478">
                  <c:v>33.799999999999997</c:v>
                </c:pt>
                <c:pt idx="479">
                  <c:v>34.5</c:v>
                </c:pt>
                <c:pt idx="480">
                  <c:v>35.799999999999997</c:v>
                </c:pt>
                <c:pt idx="481">
                  <c:v>38.9</c:v>
                </c:pt>
                <c:pt idx="482">
                  <c:v>43.4</c:v>
                </c:pt>
                <c:pt idx="483">
                  <c:v>48.5</c:v>
                </c:pt>
                <c:pt idx="484">
                  <c:v>49</c:v>
                </c:pt>
                <c:pt idx="485">
                  <c:v>54</c:v>
                </c:pt>
                <c:pt idx="486">
                  <c:v>61.9</c:v>
                </c:pt>
                <c:pt idx="487">
                  <c:v>42.5</c:v>
                </c:pt>
                <c:pt idx="488">
                  <c:v>52.5</c:v>
                </c:pt>
                <c:pt idx="489">
                  <c:v>55.5</c:v>
                </c:pt>
                <c:pt idx="490">
                  <c:v>68</c:v>
                </c:pt>
                <c:pt idx="491">
                  <c:v>42.5</c:v>
                </c:pt>
                <c:pt idx="492">
                  <c:v>44</c:v>
                </c:pt>
                <c:pt idx="493">
                  <c:v>44</c:v>
                </c:pt>
                <c:pt idx="494">
                  <c:v>48</c:v>
                </c:pt>
                <c:pt idx="495">
                  <c:v>20</c:v>
                </c:pt>
                <c:pt idx="496">
                  <c:v>160</c:v>
                </c:pt>
                <c:pt idx="497">
                  <c:v>32.799999999999997</c:v>
                </c:pt>
                <c:pt idx="498">
                  <c:v>45.6</c:v>
                </c:pt>
                <c:pt idx="499">
                  <c:v>41.9</c:v>
                </c:pt>
                <c:pt idx="500">
                  <c:v>43.5</c:v>
                </c:pt>
                <c:pt idx="501">
                  <c:v>37</c:v>
                </c:pt>
                <c:pt idx="502">
                  <c:v>30.9</c:v>
                </c:pt>
                <c:pt idx="503">
                  <c:v>18.2</c:v>
                </c:pt>
                <c:pt idx="504">
                  <c:v>44.2</c:v>
                </c:pt>
                <c:pt idx="505">
                  <c:v>44</c:v>
                </c:pt>
                <c:pt idx="506">
                  <c:v>42.8</c:v>
                </c:pt>
                <c:pt idx="507">
                  <c:v>70.2</c:v>
                </c:pt>
                <c:pt idx="508">
                  <c:v>40.9</c:v>
                </c:pt>
                <c:pt idx="509">
                  <c:v>51.2</c:v>
                </c:pt>
                <c:pt idx="510">
                  <c:v>59.2</c:v>
                </c:pt>
                <c:pt idx="511">
                  <c:v>42.8</c:v>
                </c:pt>
                <c:pt idx="512">
                  <c:v>36.299999999999997</c:v>
                </c:pt>
                <c:pt idx="513">
                  <c:v>37.9</c:v>
                </c:pt>
                <c:pt idx="514">
                  <c:v>41</c:v>
                </c:pt>
                <c:pt idx="515">
                  <c:v>33</c:v>
                </c:pt>
                <c:pt idx="516">
                  <c:v>42.7</c:v>
                </c:pt>
                <c:pt idx="517">
                  <c:v>25.9</c:v>
                </c:pt>
                <c:pt idx="518">
                  <c:v>39</c:v>
                </c:pt>
                <c:pt idx="519">
                  <c:v>39</c:v>
                </c:pt>
                <c:pt idx="520">
                  <c:v>30.9</c:v>
                </c:pt>
                <c:pt idx="521">
                  <c:v>38.700000000000003</c:v>
                </c:pt>
                <c:pt idx="522">
                  <c:v>37.9</c:v>
                </c:pt>
                <c:pt idx="523">
                  <c:v>40</c:v>
                </c:pt>
                <c:pt idx="524">
                  <c:v>19</c:v>
                </c:pt>
                <c:pt idx="525">
                  <c:v>32.299999999999997</c:v>
                </c:pt>
                <c:pt idx="526">
                  <c:v>23.7</c:v>
                </c:pt>
                <c:pt idx="527">
                  <c:v>24.1</c:v>
                </c:pt>
                <c:pt idx="528">
                  <c:v>25.8</c:v>
                </c:pt>
                <c:pt idx="529">
                  <c:v>25.8</c:v>
                </c:pt>
                <c:pt idx="530">
                  <c:v>27.3</c:v>
                </c:pt>
                <c:pt idx="531">
                  <c:v>27.8</c:v>
                </c:pt>
                <c:pt idx="532">
                  <c:v>29.5</c:v>
                </c:pt>
                <c:pt idx="533">
                  <c:v>28.6</c:v>
                </c:pt>
                <c:pt idx="534">
                  <c:v>30.1</c:v>
                </c:pt>
                <c:pt idx="535">
                  <c:v>30.2</c:v>
                </c:pt>
                <c:pt idx="536">
                  <c:v>32.299999999999997</c:v>
                </c:pt>
                <c:pt idx="537">
                  <c:v>33.5</c:v>
                </c:pt>
                <c:pt idx="538">
                  <c:v>33.799999999999997</c:v>
                </c:pt>
                <c:pt idx="539">
                  <c:v>35.6</c:v>
                </c:pt>
                <c:pt idx="540">
                  <c:v>35.5</c:v>
                </c:pt>
                <c:pt idx="541">
                  <c:v>37</c:v>
                </c:pt>
                <c:pt idx="542">
                  <c:v>37.5</c:v>
                </c:pt>
                <c:pt idx="543">
                  <c:v>37.299999999999997</c:v>
                </c:pt>
                <c:pt idx="544">
                  <c:v>40.1</c:v>
                </c:pt>
                <c:pt idx="545">
                  <c:v>40.5</c:v>
                </c:pt>
                <c:pt idx="546">
                  <c:v>42.5</c:v>
                </c:pt>
                <c:pt idx="547">
                  <c:v>42.5</c:v>
                </c:pt>
                <c:pt idx="548">
                  <c:v>45</c:v>
                </c:pt>
                <c:pt idx="549">
                  <c:v>44.3</c:v>
                </c:pt>
                <c:pt idx="550">
                  <c:v>44.3</c:v>
                </c:pt>
                <c:pt idx="551">
                  <c:v>43.4</c:v>
                </c:pt>
                <c:pt idx="552">
                  <c:v>44.2</c:v>
                </c:pt>
                <c:pt idx="553">
                  <c:v>45</c:v>
                </c:pt>
                <c:pt idx="554">
                  <c:v>42.1</c:v>
                </c:pt>
                <c:pt idx="555">
                  <c:v>44.1</c:v>
                </c:pt>
                <c:pt idx="556">
                  <c:v>46.2</c:v>
                </c:pt>
                <c:pt idx="557">
                  <c:v>48.9</c:v>
                </c:pt>
                <c:pt idx="558">
                  <c:v>54.1</c:v>
                </c:pt>
                <c:pt idx="559">
                  <c:v>40</c:v>
                </c:pt>
                <c:pt idx="560">
                  <c:v>60</c:v>
                </c:pt>
                <c:pt idx="561">
                  <c:v>45.2</c:v>
                </c:pt>
                <c:pt idx="562">
                  <c:v>37.4</c:v>
                </c:pt>
                <c:pt idx="563">
                  <c:v>38</c:v>
                </c:pt>
                <c:pt idx="564">
                  <c:v>49.8</c:v>
                </c:pt>
                <c:pt idx="565">
                  <c:v>29.3</c:v>
                </c:pt>
                <c:pt idx="566">
                  <c:v>30.5</c:v>
                </c:pt>
                <c:pt idx="567">
                  <c:v>25.7</c:v>
                </c:pt>
                <c:pt idx="568">
                  <c:v>33.4</c:v>
                </c:pt>
                <c:pt idx="569">
                  <c:v>35</c:v>
                </c:pt>
                <c:pt idx="570">
                  <c:v>28.4</c:v>
                </c:pt>
                <c:pt idx="571">
                  <c:v>37.799999999999997</c:v>
                </c:pt>
                <c:pt idx="572">
                  <c:v>42.5</c:v>
                </c:pt>
                <c:pt idx="573">
                  <c:v>52</c:v>
                </c:pt>
                <c:pt idx="574">
                  <c:v>32</c:v>
                </c:pt>
                <c:pt idx="575">
                  <c:v>30.6</c:v>
                </c:pt>
                <c:pt idx="576">
                  <c:v>35</c:v>
                </c:pt>
                <c:pt idx="577">
                  <c:v>32.200000000000003</c:v>
                </c:pt>
                <c:pt idx="578">
                  <c:v>35.4</c:v>
                </c:pt>
                <c:pt idx="579">
                  <c:v>36.9</c:v>
                </c:pt>
                <c:pt idx="580">
                  <c:v>38.4</c:v>
                </c:pt>
                <c:pt idx="581">
                  <c:v>39.6</c:v>
                </c:pt>
                <c:pt idx="582">
                  <c:v>41.5</c:v>
                </c:pt>
                <c:pt idx="583">
                  <c:v>44.6</c:v>
                </c:pt>
                <c:pt idx="584">
                  <c:v>44.6</c:v>
                </c:pt>
                <c:pt idx="585">
                  <c:v>44.5</c:v>
                </c:pt>
                <c:pt idx="586">
                  <c:v>45.2</c:v>
                </c:pt>
                <c:pt idx="587">
                  <c:v>27.9</c:v>
                </c:pt>
                <c:pt idx="588">
                  <c:v>36.1</c:v>
                </c:pt>
                <c:pt idx="589">
                  <c:v>35.799999999999997</c:v>
                </c:pt>
                <c:pt idx="590">
                  <c:v>41</c:v>
                </c:pt>
                <c:pt idx="591">
                  <c:v>49.8</c:v>
                </c:pt>
                <c:pt idx="592">
                  <c:v>35.299999999999997</c:v>
                </c:pt>
                <c:pt idx="593">
                  <c:v>46</c:v>
                </c:pt>
                <c:pt idx="594">
                  <c:v>46.3</c:v>
                </c:pt>
                <c:pt idx="595">
                  <c:v>34.5</c:v>
                </c:pt>
                <c:pt idx="596">
                  <c:v>36</c:v>
                </c:pt>
                <c:pt idx="597">
                  <c:v>40</c:v>
                </c:pt>
                <c:pt idx="598">
                  <c:v>41</c:v>
                </c:pt>
                <c:pt idx="599">
                  <c:v>42.9</c:v>
                </c:pt>
                <c:pt idx="600">
                  <c:v>52.7</c:v>
                </c:pt>
                <c:pt idx="601">
                  <c:v>24</c:v>
                </c:pt>
                <c:pt idx="602">
                  <c:v>29.8</c:v>
                </c:pt>
                <c:pt idx="603">
                  <c:v>32.4</c:v>
                </c:pt>
                <c:pt idx="604">
                  <c:v>35.4</c:v>
                </c:pt>
                <c:pt idx="605">
                  <c:v>40.299999999999997</c:v>
                </c:pt>
                <c:pt idx="606">
                  <c:v>42</c:v>
                </c:pt>
                <c:pt idx="607">
                  <c:v>42</c:v>
                </c:pt>
                <c:pt idx="608">
                  <c:v>44.4</c:v>
                </c:pt>
                <c:pt idx="609">
                  <c:v>60</c:v>
                </c:pt>
                <c:pt idx="610">
                  <c:v>26.2</c:v>
                </c:pt>
                <c:pt idx="611">
                  <c:v>30</c:v>
                </c:pt>
                <c:pt idx="612">
                  <c:v>30</c:v>
                </c:pt>
                <c:pt idx="613">
                  <c:v>34.5</c:v>
                </c:pt>
                <c:pt idx="614">
                  <c:v>37.1</c:v>
                </c:pt>
                <c:pt idx="615">
                  <c:v>33.700000000000003</c:v>
                </c:pt>
                <c:pt idx="616">
                  <c:v>34.1</c:v>
                </c:pt>
                <c:pt idx="617">
                  <c:v>35.9</c:v>
                </c:pt>
                <c:pt idx="618">
                  <c:v>42.1</c:v>
                </c:pt>
                <c:pt idx="619">
                  <c:v>43.8</c:v>
                </c:pt>
                <c:pt idx="620">
                  <c:v>45.2</c:v>
                </c:pt>
                <c:pt idx="621">
                  <c:v>47.2</c:v>
                </c:pt>
                <c:pt idx="622">
                  <c:v>50.5</c:v>
                </c:pt>
                <c:pt idx="623">
                  <c:v>50.5</c:v>
                </c:pt>
                <c:pt idx="624">
                  <c:v>31.9</c:v>
                </c:pt>
                <c:pt idx="625">
                  <c:v>47.2</c:v>
                </c:pt>
                <c:pt idx="626">
                  <c:v>37.4</c:v>
                </c:pt>
                <c:pt idx="627">
                  <c:v>43.5</c:v>
                </c:pt>
                <c:pt idx="628">
                  <c:v>45.8</c:v>
                </c:pt>
                <c:pt idx="629">
                  <c:v>42</c:v>
                </c:pt>
                <c:pt idx="630">
                  <c:v>37.299999999999997</c:v>
                </c:pt>
                <c:pt idx="631">
                  <c:v>43.3</c:v>
                </c:pt>
                <c:pt idx="632">
                  <c:v>46.4</c:v>
                </c:pt>
                <c:pt idx="633">
                  <c:v>50.5</c:v>
                </c:pt>
                <c:pt idx="634">
                  <c:v>40</c:v>
                </c:pt>
                <c:pt idx="635">
                  <c:v>33</c:v>
                </c:pt>
                <c:pt idx="636">
                  <c:v>39.700000000000003</c:v>
                </c:pt>
                <c:pt idx="637">
                  <c:v>47.8</c:v>
                </c:pt>
                <c:pt idx="638">
                  <c:v>34.700000000000003</c:v>
                </c:pt>
                <c:pt idx="639">
                  <c:v>39.200000000000003</c:v>
                </c:pt>
                <c:pt idx="640">
                  <c:v>40</c:v>
                </c:pt>
                <c:pt idx="641">
                  <c:v>43</c:v>
                </c:pt>
                <c:pt idx="642">
                  <c:v>50.8</c:v>
                </c:pt>
                <c:pt idx="643">
                  <c:v>47.2</c:v>
                </c:pt>
                <c:pt idx="644">
                  <c:v>51.3</c:v>
                </c:pt>
                <c:pt idx="645">
                  <c:v>65.2</c:v>
                </c:pt>
                <c:pt idx="646">
                  <c:v>38.5</c:v>
                </c:pt>
                <c:pt idx="647">
                  <c:v>38.5</c:v>
                </c:pt>
                <c:pt idx="648">
                  <c:v>26.3</c:v>
                </c:pt>
                <c:pt idx="649">
                  <c:v>39.5</c:v>
                </c:pt>
                <c:pt idx="650">
                  <c:v>51.3</c:v>
                </c:pt>
                <c:pt idx="651">
                  <c:v>55.8</c:v>
                </c:pt>
                <c:pt idx="652">
                  <c:v>44.3</c:v>
                </c:pt>
                <c:pt idx="653">
                  <c:v>45.3</c:v>
                </c:pt>
                <c:pt idx="654">
                  <c:v>60.8</c:v>
                </c:pt>
                <c:pt idx="655">
                  <c:v>65.8</c:v>
                </c:pt>
                <c:pt idx="656">
                  <c:v>76</c:v>
                </c:pt>
                <c:pt idx="657">
                  <c:v>26</c:v>
                </c:pt>
                <c:pt idx="658">
                  <c:v>30.8</c:v>
                </c:pt>
                <c:pt idx="659">
                  <c:v>40.200000000000003</c:v>
                </c:pt>
                <c:pt idx="660">
                  <c:v>42.5</c:v>
                </c:pt>
                <c:pt idx="661">
                  <c:v>42.5</c:v>
                </c:pt>
                <c:pt idx="662">
                  <c:v>72</c:v>
                </c:pt>
                <c:pt idx="663">
                  <c:v>38</c:v>
                </c:pt>
                <c:pt idx="664">
                  <c:v>42.8</c:v>
                </c:pt>
                <c:pt idx="665">
                  <c:v>50.6</c:v>
                </c:pt>
                <c:pt idx="666">
                  <c:v>53.7</c:v>
                </c:pt>
                <c:pt idx="667">
                  <c:v>60.4</c:v>
                </c:pt>
                <c:pt idx="668">
                  <c:v>67.5</c:v>
                </c:pt>
                <c:pt idx="669">
                  <c:v>56</c:v>
                </c:pt>
                <c:pt idx="670">
                  <c:v>35</c:v>
                </c:pt>
                <c:pt idx="671">
                  <c:v>49.9</c:v>
                </c:pt>
                <c:pt idx="672">
                  <c:v>25</c:v>
                </c:pt>
                <c:pt idx="673">
                  <c:v>25.9</c:v>
                </c:pt>
                <c:pt idx="674">
                  <c:v>65</c:v>
                </c:pt>
                <c:pt idx="675">
                  <c:v>39.5</c:v>
                </c:pt>
                <c:pt idx="676">
                  <c:v>53.25</c:v>
                </c:pt>
                <c:pt idx="677">
                  <c:v>34.799999999999997</c:v>
                </c:pt>
                <c:pt idx="678">
                  <c:v>36.9</c:v>
                </c:pt>
                <c:pt idx="679">
                  <c:v>38.200000000000003</c:v>
                </c:pt>
                <c:pt idx="680">
                  <c:v>38.299999999999997</c:v>
                </c:pt>
                <c:pt idx="681">
                  <c:v>43.1</c:v>
                </c:pt>
                <c:pt idx="682">
                  <c:v>51.8</c:v>
                </c:pt>
                <c:pt idx="683">
                  <c:v>54.5</c:v>
                </c:pt>
                <c:pt idx="684">
                  <c:v>36</c:v>
                </c:pt>
                <c:pt idx="685">
                  <c:v>36</c:v>
                </c:pt>
                <c:pt idx="686">
                  <c:v>22.1</c:v>
                </c:pt>
                <c:pt idx="687">
                  <c:v>49.5</c:v>
                </c:pt>
                <c:pt idx="688">
                  <c:v>33.799999999999997</c:v>
                </c:pt>
                <c:pt idx="689">
                  <c:v>43.9</c:v>
                </c:pt>
                <c:pt idx="690">
                  <c:v>43.9</c:v>
                </c:pt>
                <c:pt idx="691">
                  <c:v>53.5</c:v>
                </c:pt>
                <c:pt idx="692">
                  <c:v>53.5</c:v>
                </c:pt>
                <c:pt idx="693">
                  <c:v>63.6</c:v>
                </c:pt>
                <c:pt idx="694">
                  <c:v>27</c:v>
                </c:pt>
                <c:pt idx="695">
                  <c:v>24</c:v>
                </c:pt>
                <c:pt idx="696">
                  <c:v>30</c:v>
                </c:pt>
                <c:pt idx="697">
                  <c:v>17</c:v>
                </c:pt>
                <c:pt idx="698">
                  <c:v>22.5</c:v>
                </c:pt>
                <c:pt idx="699">
                  <c:v>19</c:v>
                </c:pt>
                <c:pt idx="700">
                  <c:v>44</c:v>
                </c:pt>
                <c:pt idx="701">
                  <c:v>25</c:v>
                </c:pt>
                <c:pt idx="702">
                  <c:v>85</c:v>
                </c:pt>
                <c:pt idx="703">
                  <c:v>43.3</c:v>
                </c:pt>
                <c:pt idx="704">
                  <c:v>36.1</c:v>
                </c:pt>
                <c:pt idx="705">
                  <c:v>34.9</c:v>
                </c:pt>
                <c:pt idx="706">
                  <c:v>58.1</c:v>
                </c:pt>
                <c:pt idx="707">
                  <c:v>25.1</c:v>
                </c:pt>
                <c:pt idx="708">
                  <c:v>33.5</c:v>
                </c:pt>
                <c:pt idx="709">
                  <c:v>41</c:v>
                </c:pt>
                <c:pt idx="710">
                  <c:v>75</c:v>
                </c:pt>
                <c:pt idx="711">
                  <c:v>58</c:v>
                </c:pt>
                <c:pt idx="712">
                  <c:v>17</c:v>
                </c:pt>
                <c:pt idx="713">
                  <c:v>33.5</c:v>
                </c:pt>
                <c:pt idx="714">
                  <c:v>34.5</c:v>
                </c:pt>
                <c:pt idx="715">
                  <c:v>37.799999999999997</c:v>
                </c:pt>
                <c:pt idx="716">
                  <c:v>37.5</c:v>
                </c:pt>
                <c:pt idx="717">
                  <c:v>39.1</c:v>
                </c:pt>
                <c:pt idx="718">
                  <c:v>41.7</c:v>
                </c:pt>
                <c:pt idx="719">
                  <c:v>43</c:v>
                </c:pt>
                <c:pt idx="720">
                  <c:v>46.2</c:v>
                </c:pt>
                <c:pt idx="721">
                  <c:v>46.5</c:v>
                </c:pt>
                <c:pt idx="722">
                  <c:v>36</c:v>
                </c:pt>
                <c:pt idx="723">
                  <c:v>23.8</c:v>
                </c:pt>
                <c:pt idx="724">
                  <c:v>30</c:v>
                </c:pt>
                <c:pt idx="725">
                  <c:v>38.4</c:v>
                </c:pt>
                <c:pt idx="726">
                  <c:v>41</c:v>
                </c:pt>
                <c:pt idx="727">
                  <c:v>45.1</c:v>
                </c:pt>
                <c:pt idx="728">
                  <c:v>50.5</c:v>
                </c:pt>
                <c:pt idx="729">
                  <c:v>49</c:v>
                </c:pt>
                <c:pt idx="730">
                  <c:v>27.6</c:v>
                </c:pt>
                <c:pt idx="731">
                  <c:v>27.3</c:v>
                </c:pt>
                <c:pt idx="732">
                  <c:v>29.9</c:v>
                </c:pt>
                <c:pt idx="733">
                  <c:v>29.9</c:v>
                </c:pt>
                <c:pt idx="734">
                  <c:v>29.9</c:v>
                </c:pt>
                <c:pt idx="735">
                  <c:v>31.8</c:v>
                </c:pt>
                <c:pt idx="736">
                  <c:v>35</c:v>
                </c:pt>
                <c:pt idx="737">
                  <c:v>36</c:v>
                </c:pt>
                <c:pt idx="738">
                  <c:v>35.799999999999997</c:v>
                </c:pt>
                <c:pt idx="739">
                  <c:v>36.1</c:v>
                </c:pt>
                <c:pt idx="740">
                  <c:v>35.799999999999997</c:v>
                </c:pt>
                <c:pt idx="741">
                  <c:v>38.4</c:v>
                </c:pt>
                <c:pt idx="742">
                  <c:v>38.299999999999997</c:v>
                </c:pt>
                <c:pt idx="743">
                  <c:v>41.2</c:v>
                </c:pt>
                <c:pt idx="744">
                  <c:v>44</c:v>
                </c:pt>
                <c:pt idx="745">
                  <c:v>45</c:v>
                </c:pt>
                <c:pt idx="746">
                  <c:v>45.1</c:v>
                </c:pt>
                <c:pt idx="747">
                  <c:v>44.4</c:v>
                </c:pt>
                <c:pt idx="748">
                  <c:v>45</c:v>
                </c:pt>
                <c:pt idx="749">
                  <c:v>46.5</c:v>
                </c:pt>
                <c:pt idx="750">
                  <c:v>51.5</c:v>
                </c:pt>
                <c:pt idx="751">
                  <c:v>29.9</c:v>
                </c:pt>
                <c:pt idx="752">
                  <c:v>41.3</c:v>
                </c:pt>
                <c:pt idx="753">
                  <c:v>33.799999999999997</c:v>
                </c:pt>
                <c:pt idx="754">
                  <c:v>28.1</c:v>
                </c:pt>
                <c:pt idx="755">
                  <c:v>32.4</c:v>
                </c:pt>
                <c:pt idx="756">
                  <c:v>33.799999999999997</c:v>
                </c:pt>
                <c:pt idx="757">
                  <c:v>36.200000000000003</c:v>
                </c:pt>
                <c:pt idx="758">
                  <c:v>37.6</c:v>
                </c:pt>
                <c:pt idx="759">
                  <c:v>40.9</c:v>
                </c:pt>
                <c:pt idx="760">
                  <c:v>44.5</c:v>
                </c:pt>
                <c:pt idx="761">
                  <c:v>45.9</c:v>
                </c:pt>
                <c:pt idx="762">
                  <c:v>36.4</c:v>
                </c:pt>
                <c:pt idx="763">
                  <c:v>31.4</c:v>
                </c:pt>
                <c:pt idx="764">
                  <c:v>30.8</c:v>
                </c:pt>
                <c:pt idx="765">
                  <c:v>35.700000000000003</c:v>
                </c:pt>
                <c:pt idx="766">
                  <c:v>25</c:v>
                </c:pt>
                <c:pt idx="767">
                  <c:v>20</c:v>
                </c:pt>
                <c:pt idx="768">
                  <c:v>46.5</c:v>
                </c:pt>
                <c:pt idx="769">
                  <c:v>31.8</c:v>
                </c:pt>
                <c:pt idx="770">
                  <c:v>32.700000000000003</c:v>
                </c:pt>
                <c:pt idx="771">
                  <c:v>33.5</c:v>
                </c:pt>
                <c:pt idx="772">
                  <c:v>35.299999999999997</c:v>
                </c:pt>
                <c:pt idx="773">
                  <c:v>36.799999999999997</c:v>
                </c:pt>
                <c:pt idx="774">
                  <c:v>38.4</c:v>
                </c:pt>
                <c:pt idx="775">
                  <c:v>42.5</c:v>
                </c:pt>
                <c:pt idx="776">
                  <c:v>32.1</c:v>
                </c:pt>
                <c:pt idx="777">
                  <c:v>33.200000000000003</c:v>
                </c:pt>
                <c:pt idx="778">
                  <c:v>34.1</c:v>
                </c:pt>
                <c:pt idx="779">
                  <c:v>37.5</c:v>
                </c:pt>
                <c:pt idx="780">
                  <c:v>38.1</c:v>
                </c:pt>
                <c:pt idx="781">
                  <c:v>41.8</c:v>
                </c:pt>
                <c:pt idx="782">
                  <c:v>42.7</c:v>
                </c:pt>
                <c:pt idx="783">
                  <c:v>43.7</c:v>
                </c:pt>
                <c:pt idx="784">
                  <c:v>50.6</c:v>
                </c:pt>
                <c:pt idx="785">
                  <c:v>51.2</c:v>
                </c:pt>
                <c:pt idx="786">
                  <c:v>42.1</c:v>
                </c:pt>
                <c:pt idx="787">
                  <c:v>42.1</c:v>
                </c:pt>
                <c:pt idx="788">
                  <c:v>46.6</c:v>
                </c:pt>
                <c:pt idx="789">
                  <c:v>35.700000000000003</c:v>
                </c:pt>
                <c:pt idx="790">
                  <c:v>27</c:v>
                </c:pt>
                <c:pt idx="791">
                  <c:v>28</c:v>
                </c:pt>
                <c:pt idx="792">
                  <c:v>30</c:v>
                </c:pt>
                <c:pt idx="793">
                  <c:v>41</c:v>
                </c:pt>
                <c:pt idx="794">
                  <c:v>40</c:v>
                </c:pt>
                <c:pt idx="795">
                  <c:v>30.6</c:v>
                </c:pt>
                <c:pt idx="796">
                  <c:v>35.200000000000003</c:v>
                </c:pt>
                <c:pt idx="797">
                  <c:v>40</c:v>
                </c:pt>
                <c:pt idx="798">
                  <c:v>47.4</c:v>
                </c:pt>
                <c:pt idx="799">
                  <c:v>28.4</c:v>
                </c:pt>
                <c:pt idx="800">
                  <c:v>33.200000000000003</c:v>
                </c:pt>
                <c:pt idx="801">
                  <c:v>32.4</c:v>
                </c:pt>
                <c:pt idx="802">
                  <c:v>30.3</c:v>
                </c:pt>
                <c:pt idx="803">
                  <c:v>33.5</c:v>
                </c:pt>
                <c:pt idx="804">
                  <c:v>36</c:v>
                </c:pt>
                <c:pt idx="805">
                  <c:v>39</c:v>
                </c:pt>
                <c:pt idx="806">
                  <c:v>43</c:v>
                </c:pt>
                <c:pt idx="807">
                  <c:v>39.700000000000003</c:v>
                </c:pt>
                <c:pt idx="808">
                  <c:v>43.9</c:v>
                </c:pt>
                <c:pt idx="809">
                  <c:v>45.9</c:v>
                </c:pt>
                <c:pt idx="810">
                  <c:v>27</c:v>
                </c:pt>
                <c:pt idx="811">
                  <c:v>35.9</c:v>
                </c:pt>
                <c:pt idx="812">
                  <c:v>37.5</c:v>
                </c:pt>
                <c:pt idx="813">
                  <c:v>43</c:v>
                </c:pt>
                <c:pt idx="814">
                  <c:v>41</c:v>
                </c:pt>
                <c:pt idx="815">
                  <c:v>49.5</c:v>
                </c:pt>
                <c:pt idx="816">
                  <c:v>54.1</c:v>
                </c:pt>
                <c:pt idx="817">
                  <c:v>61</c:v>
                </c:pt>
                <c:pt idx="818">
                  <c:v>43</c:v>
                </c:pt>
                <c:pt idx="819">
                  <c:v>50.8</c:v>
                </c:pt>
                <c:pt idx="820">
                  <c:v>28.5</c:v>
                </c:pt>
                <c:pt idx="821">
                  <c:v>32.299999999999997</c:v>
                </c:pt>
                <c:pt idx="822">
                  <c:v>32.6</c:v>
                </c:pt>
                <c:pt idx="823">
                  <c:v>35</c:v>
                </c:pt>
                <c:pt idx="824">
                  <c:v>36.4</c:v>
                </c:pt>
                <c:pt idx="825">
                  <c:v>39.799999999999997</c:v>
                </c:pt>
                <c:pt idx="826">
                  <c:v>44.6</c:v>
                </c:pt>
                <c:pt idx="827">
                  <c:v>40.5</c:v>
                </c:pt>
                <c:pt idx="828">
                  <c:v>34.6</c:v>
                </c:pt>
                <c:pt idx="829">
                  <c:v>38.799999999999997</c:v>
                </c:pt>
                <c:pt idx="830">
                  <c:v>25</c:v>
                </c:pt>
                <c:pt idx="831">
                  <c:v>21.9</c:v>
                </c:pt>
                <c:pt idx="832">
                  <c:v>22.7</c:v>
                </c:pt>
                <c:pt idx="833">
                  <c:v>25</c:v>
                </c:pt>
                <c:pt idx="834">
                  <c:v>26</c:v>
                </c:pt>
                <c:pt idx="835">
                  <c:v>28.3</c:v>
                </c:pt>
                <c:pt idx="836">
                  <c:v>28.8</c:v>
                </c:pt>
                <c:pt idx="837">
                  <c:v>29.9</c:v>
                </c:pt>
                <c:pt idx="838">
                  <c:v>34</c:v>
                </c:pt>
                <c:pt idx="839">
                  <c:v>37</c:v>
                </c:pt>
                <c:pt idx="840">
                  <c:v>38.6</c:v>
                </c:pt>
                <c:pt idx="841">
                  <c:v>75</c:v>
                </c:pt>
                <c:pt idx="842">
                  <c:v>34</c:v>
                </c:pt>
                <c:pt idx="843">
                  <c:v>37.799999999999997</c:v>
                </c:pt>
                <c:pt idx="844">
                  <c:v>37.5</c:v>
                </c:pt>
                <c:pt idx="845">
                  <c:v>25</c:v>
                </c:pt>
                <c:pt idx="846">
                  <c:v>30</c:v>
                </c:pt>
                <c:pt idx="847">
                  <c:v>40.299999999999997</c:v>
                </c:pt>
                <c:pt idx="848">
                  <c:v>36.1</c:v>
                </c:pt>
                <c:pt idx="849">
                  <c:v>35</c:v>
                </c:pt>
                <c:pt idx="850">
                  <c:v>48.4</c:v>
                </c:pt>
                <c:pt idx="851">
                  <c:v>27.6</c:v>
                </c:pt>
                <c:pt idx="852">
                  <c:v>40.1</c:v>
                </c:pt>
                <c:pt idx="853">
                  <c:v>37.5</c:v>
                </c:pt>
                <c:pt idx="854">
                  <c:v>27.3</c:v>
                </c:pt>
                <c:pt idx="855">
                  <c:v>49.5</c:v>
                </c:pt>
                <c:pt idx="856">
                  <c:v>48.8</c:v>
                </c:pt>
                <c:pt idx="857">
                  <c:v>40</c:v>
                </c:pt>
                <c:pt idx="858">
                  <c:v>42.1</c:v>
                </c:pt>
                <c:pt idx="859">
                  <c:v>40</c:v>
                </c:pt>
                <c:pt idx="860">
                  <c:v>42.8</c:v>
                </c:pt>
                <c:pt idx="861">
                  <c:v>43.5</c:v>
                </c:pt>
                <c:pt idx="862">
                  <c:v>45.9</c:v>
                </c:pt>
                <c:pt idx="863">
                  <c:v>44.3</c:v>
                </c:pt>
                <c:pt idx="864">
                  <c:v>44.3</c:v>
                </c:pt>
                <c:pt idx="865">
                  <c:v>48.5</c:v>
                </c:pt>
                <c:pt idx="866">
                  <c:v>49</c:v>
                </c:pt>
                <c:pt idx="867">
                  <c:v>53.9</c:v>
                </c:pt>
                <c:pt idx="868">
                  <c:v>61</c:v>
                </c:pt>
                <c:pt idx="869">
                  <c:v>67.5</c:v>
                </c:pt>
                <c:pt idx="870">
                  <c:v>70.599999999999994</c:v>
                </c:pt>
                <c:pt idx="871">
                  <c:v>79.5</c:v>
                </c:pt>
                <c:pt idx="872">
                  <c:v>82.1</c:v>
                </c:pt>
                <c:pt idx="873">
                  <c:v>42.1</c:v>
                </c:pt>
                <c:pt idx="874">
                  <c:v>31.9</c:v>
                </c:pt>
                <c:pt idx="875">
                  <c:v>32.9</c:v>
                </c:pt>
                <c:pt idx="876">
                  <c:v>34.1</c:v>
                </c:pt>
                <c:pt idx="877">
                  <c:v>36.1</c:v>
                </c:pt>
                <c:pt idx="878">
                  <c:v>42.2</c:v>
                </c:pt>
                <c:pt idx="879">
                  <c:v>44.1</c:v>
                </c:pt>
                <c:pt idx="880">
                  <c:v>32</c:v>
                </c:pt>
                <c:pt idx="881">
                  <c:v>50.5</c:v>
                </c:pt>
                <c:pt idx="882">
                  <c:v>55.5</c:v>
                </c:pt>
                <c:pt idx="883">
                  <c:v>42.5</c:v>
                </c:pt>
                <c:pt idx="884">
                  <c:v>44.2</c:v>
                </c:pt>
                <c:pt idx="885">
                  <c:v>37</c:v>
                </c:pt>
                <c:pt idx="886">
                  <c:v>41.7</c:v>
                </c:pt>
                <c:pt idx="887">
                  <c:v>45.5</c:v>
                </c:pt>
                <c:pt idx="888">
                  <c:v>26.1</c:v>
                </c:pt>
                <c:pt idx="889">
                  <c:v>26.2</c:v>
                </c:pt>
                <c:pt idx="890">
                  <c:v>29.8</c:v>
                </c:pt>
                <c:pt idx="891">
                  <c:v>32.299999999999997</c:v>
                </c:pt>
                <c:pt idx="892">
                  <c:v>34.5</c:v>
                </c:pt>
                <c:pt idx="893">
                  <c:v>36</c:v>
                </c:pt>
                <c:pt idx="894">
                  <c:v>36.5</c:v>
                </c:pt>
                <c:pt idx="895">
                  <c:v>38.299999999999997</c:v>
                </c:pt>
                <c:pt idx="896">
                  <c:v>39.299999999999997</c:v>
                </c:pt>
                <c:pt idx="897">
                  <c:v>39.9</c:v>
                </c:pt>
                <c:pt idx="898">
                  <c:v>27.2</c:v>
                </c:pt>
                <c:pt idx="899">
                  <c:v>32.5</c:v>
                </c:pt>
                <c:pt idx="900">
                  <c:v>35.9</c:v>
                </c:pt>
                <c:pt idx="901">
                  <c:v>43.8</c:v>
                </c:pt>
                <c:pt idx="902">
                  <c:v>39</c:v>
                </c:pt>
                <c:pt idx="903">
                  <c:v>44</c:v>
                </c:pt>
                <c:pt idx="904">
                  <c:v>34.4</c:v>
                </c:pt>
                <c:pt idx="905">
                  <c:v>28</c:v>
                </c:pt>
                <c:pt idx="906">
                  <c:v>65</c:v>
                </c:pt>
                <c:pt idx="907">
                  <c:v>33.1</c:v>
                </c:pt>
                <c:pt idx="908">
                  <c:v>30</c:v>
                </c:pt>
                <c:pt idx="909">
                  <c:v>23</c:v>
                </c:pt>
                <c:pt idx="910">
                  <c:v>26.3</c:v>
                </c:pt>
                <c:pt idx="911">
                  <c:v>37.299999999999997</c:v>
                </c:pt>
                <c:pt idx="912">
                  <c:v>30.5</c:v>
                </c:pt>
                <c:pt idx="913">
                  <c:v>39.299999999999997</c:v>
                </c:pt>
                <c:pt idx="914">
                  <c:v>44.3</c:v>
                </c:pt>
                <c:pt idx="915">
                  <c:v>40.700000000000003</c:v>
                </c:pt>
                <c:pt idx="916">
                  <c:v>48.2</c:v>
                </c:pt>
                <c:pt idx="917">
                  <c:v>22</c:v>
                </c:pt>
                <c:pt idx="918">
                  <c:v>38.700000000000003</c:v>
                </c:pt>
                <c:pt idx="919">
                  <c:v>51.8</c:v>
                </c:pt>
                <c:pt idx="920">
                  <c:v>51.8</c:v>
                </c:pt>
                <c:pt idx="921">
                  <c:v>63</c:v>
                </c:pt>
                <c:pt idx="922">
                  <c:v>34</c:v>
                </c:pt>
                <c:pt idx="923">
                  <c:v>48.1</c:v>
                </c:pt>
                <c:pt idx="924">
                  <c:v>22.7</c:v>
                </c:pt>
                <c:pt idx="925">
                  <c:v>38</c:v>
                </c:pt>
                <c:pt idx="926">
                  <c:v>44.7</c:v>
                </c:pt>
                <c:pt idx="927">
                  <c:v>53</c:v>
                </c:pt>
                <c:pt idx="928">
                  <c:v>36.200000000000003</c:v>
                </c:pt>
                <c:pt idx="929">
                  <c:v>42.7</c:v>
                </c:pt>
                <c:pt idx="930">
                  <c:v>58.4</c:v>
                </c:pt>
                <c:pt idx="931">
                  <c:v>69.8</c:v>
                </c:pt>
                <c:pt idx="932">
                  <c:v>41.7</c:v>
                </c:pt>
                <c:pt idx="933">
                  <c:v>45.1</c:v>
                </c:pt>
                <c:pt idx="934">
                  <c:v>47.5</c:v>
                </c:pt>
                <c:pt idx="935">
                  <c:v>49</c:v>
                </c:pt>
                <c:pt idx="936">
                  <c:v>56.5</c:v>
                </c:pt>
                <c:pt idx="937">
                  <c:v>35.299999999999997</c:v>
                </c:pt>
                <c:pt idx="938">
                  <c:v>33.6</c:v>
                </c:pt>
                <c:pt idx="939">
                  <c:v>42.1</c:v>
                </c:pt>
                <c:pt idx="940">
                  <c:v>50.1</c:v>
                </c:pt>
                <c:pt idx="941">
                  <c:v>27.9</c:v>
                </c:pt>
                <c:pt idx="942">
                  <c:v>157</c:v>
                </c:pt>
                <c:pt idx="943">
                  <c:v>25.1</c:v>
                </c:pt>
                <c:pt idx="944">
                  <c:v>29.9</c:v>
                </c:pt>
                <c:pt idx="945">
                  <c:v>59.7</c:v>
                </c:pt>
                <c:pt idx="946">
                  <c:v>37.799999999999997</c:v>
                </c:pt>
                <c:pt idx="947">
                  <c:v>36.1</c:v>
                </c:pt>
                <c:pt idx="948">
                  <c:v>38.700000000000003</c:v>
                </c:pt>
                <c:pt idx="949">
                  <c:v>40.200000000000003</c:v>
                </c:pt>
                <c:pt idx="950">
                  <c:v>41.2</c:v>
                </c:pt>
                <c:pt idx="951">
                  <c:v>42.4</c:v>
                </c:pt>
                <c:pt idx="952">
                  <c:v>45.2</c:v>
                </c:pt>
                <c:pt idx="953">
                  <c:v>34.799999999999997</c:v>
                </c:pt>
                <c:pt idx="954">
                  <c:v>43.3</c:v>
                </c:pt>
                <c:pt idx="955">
                  <c:v>35</c:v>
                </c:pt>
                <c:pt idx="956">
                  <c:v>23.1</c:v>
                </c:pt>
                <c:pt idx="957">
                  <c:v>46.9</c:v>
                </c:pt>
                <c:pt idx="958">
                  <c:v>23</c:v>
                </c:pt>
                <c:pt idx="959">
                  <c:v>28.7</c:v>
                </c:pt>
                <c:pt idx="960">
                  <c:v>51</c:v>
                </c:pt>
                <c:pt idx="961">
                  <c:v>18.100000000000001</c:v>
                </c:pt>
                <c:pt idx="962">
                  <c:v>15.5</c:v>
                </c:pt>
                <c:pt idx="963">
                  <c:v>27</c:v>
                </c:pt>
                <c:pt idx="964">
                  <c:v>52</c:v>
                </c:pt>
                <c:pt idx="965">
                  <c:v>53</c:v>
                </c:pt>
                <c:pt idx="966">
                  <c:v>68</c:v>
                </c:pt>
                <c:pt idx="967">
                  <c:v>20.3</c:v>
                </c:pt>
                <c:pt idx="968">
                  <c:v>23.3</c:v>
                </c:pt>
                <c:pt idx="969">
                  <c:v>23.3</c:v>
                </c:pt>
                <c:pt idx="970">
                  <c:v>39</c:v>
                </c:pt>
                <c:pt idx="971">
                  <c:v>43</c:v>
                </c:pt>
                <c:pt idx="972">
                  <c:v>43</c:v>
                </c:pt>
                <c:pt idx="973">
                  <c:v>51.9</c:v>
                </c:pt>
                <c:pt idx="974">
                  <c:v>33</c:v>
                </c:pt>
                <c:pt idx="975">
                  <c:v>35</c:v>
                </c:pt>
                <c:pt idx="976">
                  <c:v>55</c:v>
                </c:pt>
                <c:pt idx="977">
                  <c:v>38</c:v>
                </c:pt>
                <c:pt idx="978">
                  <c:v>36.9</c:v>
                </c:pt>
                <c:pt idx="979">
                  <c:v>37.799999999999997</c:v>
                </c:pt>
                <c:pt idx="980">
                  <c:v>50.3</c:v>
                </c:pt>
                <c:pt idx="981">
                  <c:v>24.5</c:v>
                </c:pt>
                <c:pt idx="982">
                  <c:v>26.8</c:v>
                </c:pt>
                <c:pt idx="983">
                  <c:v>32.200000000000003</c:v>
                </c:pt>
                <c:pt idx="984">
                  <c:v>39.6</c:v>
                </c:pt>
                <c:pt idx="985">
                  <c:v>45.9</c:v>
                </c:pt>
                <c:pt idx="986">
                  <c:v>26.8</c:v>
                </c:pt>
                <c:pt idx="987">
                  <c:v>74.7</c:v>
                </c:pt>
                <c:pt idx="988">
                  <c:v>28</c:v>
                </c:pt>
                <c:pt idx="989">
                  <c:v>37.799999999999997</c:v>
                </c:pt>
                <c:pt idx="990">
                  <c:v>41.6</c:v>
                </c:pt>
                <c:pt idx="991">
                  <c:v>40</c:v>
                </c:pt>
                <c:pt idx="992">
                  <c:v>43.9</c:v>
                </c:pt>
                <c:pt idx="993">
                  <c:v>43.8</c:v>
                </c:pt>
                <c:pt idx="994">
                  <c:v>50.9</c:v>
                </c:pt>
                <c:pt idx="995">
                  <c:v>50.9</c:v>
                </c:pt>
                <c:pt idx="996">
                  <c:v>50.9</c:v>
                </c:pt>
                <c:pt idx="997">
                  <c:v>50.9</c:v>
                </c:pt>
                <c:pt idx="998">
                  <c:v>48</c:v>
                </c:pt>
                <c:pt idx="999">
                  <c:v>48.8</c:v>
                </c:pt>
                <c:pt idx="1000">
                  <c:v>60</c:v>
                </c:pt>
                <c:pt idx="1001">
                  <c:v>30.2</c:v>
                </c:pt>
                <c:pt idx="1002">
                  <c:v>30.2</c:v>
                </c:pt>
                <c:pt idx="1003">
                  <c:v>32.5</c:v>
                </c:pt>
                <c:pt idx="1004">
                  <c:v>32.5</c:v>
                </c:pt>
                <c:pt idx="1005">
                  <c:v>35</c:v>
                </c:pt>
                <c:pt idx="1006">
                  <c:v>45.5</c:v>
                </c:pt>
                <c:pt idx="1007">
                  <c:v>42.6</c:v>
                </c:pt>
                <c:pt idx="1008">
                  <c:v>30.3</c:v>
                </c:pt>
                <c:pt idx="1009">
                  <c:v>34</c:v>
                </c:pt>
                <c:pt idx="1010">
                  <c:v>36.299999999999997</c:v>
                </c:pt>
                <c:pt idx="1011">
                  <c:v>38</c:v>
                </c:pt>
                <c:pt idx="1012">
                  <c:v>49</c:v>
                </c:pt>
                <c:pt idx="1013">
                  <c:v>45</c:v>
                </c:pt>
                <c:pt idx="1014">
                  <c:v>25.4</c:v>
                </c:pt>
                <c:pt idx="1015">
                  <c:v>53</c:v>
                </c:pt>
                <c:pt idx="1016">
                  <c:v>50.8</c:v>
                </c:pt>
                <c:pt idx="1017">
                  <c:v>53.4</c:v>
                </c:pt>
                <c:pt idx="1018">
                  <c:v>38.299999999999997</c:v>
                </c:pt>
                <c:pt idx="1019">
                  <c:v>26.1</c:v>
                </c:pt>
                <c:pt idx="1020">
                  <c:v>69.900000000000006</c:v>
                </c:pt>
                <c:pt idx="1021">
                  <c:v>36</c:v>
                </c:pt>
                <c:pt idx="1022">
                  <c:v>31</c:v>
                </c:pt>
                <c:pt idx="1023">
                  <c:v>38.6</c:v>
                </c:pt>
                <c:pt idx="1024">
                  <c:v>43.9</c:v>
                </c:pt>
                <c:pt idx="1025">
                  <c:v>51.2</c:v>
                </c:pt>
                <c:pt idx="1026">
                  <c:v>51.4</c:v>
                </c:pt>
                <c:pt idx="1027">
                  <c:v>61.3</c:v>
                </c:pt>
                <c:pt idx="1028">
                  <c:v>24</c:v>
                </c:pt>
                <c:pt idx="1029">
                  <c:v>30</c:v>
                </c:pt>
                <c:pt idx="1030">
                  <c:v>32.1</c:v>
                </c:pt>
                <c:pt idx="1031">
                  <c:v>34.9</c:v>
                </c:pt>
                <c:pt idx="1032">
                  <c:v>46</c:v>
                </c:pt>
                <c:pt idx="1033">
                  <c:v>51</c:v>
                </c:pt>
                <c:pt idx="1034">
                  <c:v>19.600000000000001</c:v>
                </c:pt>
                <c:pt idx="1035">
                  <c:v>39</c:v>
                </c:pt>
                <c:pt idx="1036">
                  <c:v>33.5</c:v>
                </c:pt>
                <c:pt idx="1037">
                  <c:v>110</c:v>
                </c:pt>
                <c:pt idx="1038">
                  <c:v>32.1</c:v>
                </c:pt>
                <c:pt idx="1039">
                  <c:v>37</c:v>
                </c:pt>
                <c:pt idx="1040">
                  <c:v>46</c:v>
                </c:pt>
                <c:pt idx="1041">
                  <c:v>58.7</c:v>
                </c:pt>
                <c:pt idx="1042">
                  <c:v>37.700000000000003</c:v>
                </c:pt>
                <c:pt idx="1043">
                  <c:v>40</c:v>
                </c:pt>
                <c:pt idx="1044">
                  <c:v>36.799999999999997</c:v>
                </c:pt>
                <c:pt idx="1045">
                  <c:v>42.1</c:v>
                </c:pt>
                <c:pt idx="1046">
                  <c:v>49.7</c:v>
                </c:pt>
                <c:pt idx="1047">
                  <c:v>61.5</c:v>
                </c:pt>
                <c:pt idx="1048">
                  <c:v>24.9</c:v>
                </c:pt>
                <c:pt idx="1049">
                  <c:v>35</c:v>
                </c:pt>
                <c:pt idx="1050">
                  <c:v>39.1</c:v>
                </c:pt>
                <c:pt idx="1051">
                  <c:v>45.8</c:v>
                </c:pt>
                <c:pt idx="1052">
                  <c:v>50</c:v>
                </c:pt>
                <c:pt idx="1053">
                  <c:v>46.8</c:v>
                </c:pt>
                <c:pt idx="1054">
                  <c:v>23.3</c:v>
                </c:pt>
                <c:pt idx="1055">
                  <c:v>28</c:v>
                </c:pt>
                <c:pt idx="1056">
                  <c:v>17.3</c:v>
                </c:pt>
                <c:pt idx="1057">
                  <c:v>59.9</c:v>
                </c:pt>
                <c:pt idx="1058">
                  <c:v>31.5</c:v>
                </c:pt>
                <c:pt idx="1059">
                  <c:v>28.5</c:v>
                </c:pt>
                <c:pt idx="1060">
                  <c:v>31.2</c:v>
                </c:pt>
                <c:pt idx="1061">
                  <c:v>36.1</c:v>
                </c:pt>
                <c:pt idx="1062">
                  <c:v>37.4</c:v>
                </c:pt>
                <c:pt idx="1063">
                  <c:v>39.299999999999997</c:v>
                </c:pt>
                <c:pt idx="1064">
                  <c:v>40</c:v>
                </c:pt>
                <c:pt idx="1065">
                  <c:v>42.1</c:v>
                </c:pt>
                <c:pt idx="1066">
                  <c:v>43.7</c:v>
                </c:pt>
              </c:numCache>
            </c:numRef>
          </c:xVal>
          <c:yVal>
            <c:numRef>
              <c:f>'DATA BASE'!$P$8:$P$1074</c:f>
              <c:numCache>
                <c:formatCode>0.00</c:formatCode>
                <c:ptCount val="1067"/>
                <c:pt idx="0">
                  <c:v>1.87</c:v>
                </c:pt>
                <c:pt idx="1">
                  <c:v>1.71</c:v>
                </c:pt>
                <c:pt idx="2">
                  <c:v>1.57</c:v>
                </c:pt>
                <c:pt idx="3">
                  <c:v>1.45</c:v>
                </c:pt>
                <c:pt idx="4">
                  <c:v>1.52</c:v>
                </c:pt>
                <c:pt idx="5">
                  <c:v>1.67</c:v>
                </c:pt>
                <c:pt idx="6">
                  <c:v>1.92</c:v>
                </c:pt>
                <c:pt idx="7">
                  <c:v>1.74</c:v>
                </c:pt>
                <c:pt idx="8">
                  <c:v>1.8</c:v>
                </c:pt>
                <c:pt idx="9">
                  <c:v>1.61</c:v>
                </c:pt>
                <c:pt idx="10">
                  <c:v>1.46</c:v>
                </c:pt>
                <c:pt idx="11">
                  <c:v>2.2400000000000002</c:v>
                </c:pt>
                <c:pt idx="12">
                  <c:v>2.1</c:v>
                </c:pt>
                <c:pt idx="13">
                  <c:v>1.48</c:v>
                </c:pt>
                <c:pt idx="14">
                  <c:v>1.59</c:v>
                </c:pt>
                <c:pt idx="15">
                  <c:v>1.84</c:v>
                </c:pt>
                <c:pt idx="16">
                  <c:v>1.64</c:v>
                </c:pt>
                <c:pt idx="17">
                  <c:v>1.61</c:v>
                </c:pt>
                <c:pt idx="18">
                  <c:v>1.54</c:v>
                </c:pt>
                <c:pt idx="19">
                  <c:v>1.44</c:v>
                </c:pt>
                <c:pt idx="20">
                  <c:v>1.66</c:v>
                </c:pt>
                <c:pt idx="21">
                  <c:v>1.53</c:v>
                </c:pt>
                <c:pt idx="22">
                  <c:v>1.7</c:v>
                </c:pt>
                <c:pt idx="23">
                  <c:v>1.61</c:v>
                </c:pt>
                <c:pt idx="24">
                  <c:v>1.7</c:v>
                </c:pt>
                <c:pt idx="25">
                  <c:v>1.65</c:v>
                </c:pt>
                <c:pt idx="26">
                  <c:v>1.65</c:v>
                </c:pt>
                <c:pt idx="27">
                  <c:v>1.41</c:v>
                </c:pt>
                <c:pt idx="28">
                  <c:v>1.64</c:v>
                </c:pt>
                <c:pt idx="29">
                  <c:v>1.57</c:v>
                </c:pt>
                <c:pt idx="30">
                  <c:v>1.62</c:v>
                </c:pt>
                <c:pt idx="31">
                  <c:v>1.91</c:v>
                </c:pt>
                <c:pt idx="32">
                  <c:v>1.91</c:v>
                </c:pt>
                <c:pt idx="33">
                  <c:v>1.68</c:v>
                </c:pt>
                <c:pt idx="34">
                  <c:v>2.58</c:v>
                </c:pt>
                <c:pt idx="35">
                  <c:v>1.69</c:v>
                </c:pt>
                <c:pt idx="36">
                  <c:v>1.75</c:v>
                </c:pt>
                <c:pt idx="37">
                  <c:v>1.68</c:v>
                </c:pt>
                <c:pt idx="38">
                  <c:v>1.64</c:v>
                </c:pt>
                <c:pt idx="39">
                  <c:v>1.89</c:v>
                </c:pt>
                <c:pt idx="40">
                  <c:v>1.74</c:v>
                </c:pt>
                <c:pt idx="41">
                  <c:v>1.63</c:v>
                </c:pt>
                <c:pt idx="42">
                  <c:v>1.73</c:v>
                </c:pt>
                <c:pt idx="43">
                  <c:v>1.3</c:v>
                </c:pt>
                <c:pt idx="44">
                  <c:v>1.37</c:v>
                </c:pt>
                <c:pt idx="45">
                  <c:v>1.21</c:v>
                </c:pt>
                <c:pt idx="46">
                  <c:v>2.09</c:v>
                </c:pt>
                <c:pt idx="47">
                  <c:v>2.29</c:v>
                </c:pt>
                <c:pt idx="48">
                  <c:v>2.09</c:v>
                </c:pt>
                <c:pt idx="49">
                  <c:v>1.98</c:v>
                </c:pt>
                <c:pt idx="50">
                  <c:v>1.83</c:v>
                </c:pt>
                <c:pt idx="51">
                  <c:v>1.62</c:v>
                </c:pt>
                <c:pt idx="52">
                  <c:v>1.4</c:v>
                </c:pt>
                <c:pt idx="53">
                  <c:v>2.46</c:v>
                </c:pt>
                <c:pt idx="54">
                  <c:v>1.47</c:v>
                </c:pt>
                <c:pt idx="55">
                  <c:v>1.87</c:v>
                </c:pt>
                <c:pt idx="56">
                  <c:v>1.77</c:v>
                </c:pt>
                <c:pt idx="57">
                  <c:v>1.7</c:v>
                </c:pt>
                <c:pt idx="58">
                  <c:v>2.4700000000000002</c:v>
                </c:pt>
                <c:pt idx="59">
                  <c:v>2.3199999999999998</c:v>
                </c:pt>
                <c:pt idx="60">
                  <c:v>1.75</c:v>
                </c:pt>
                <c:pt idx="61">
                  <c:v>1.62</c:v>
                </c:pt>
                <c:pt idx="62">
                  <c:v>1.56</c:v>
                </c:pt>
                <c:pt idx="63">
                  <c:v>2.0499999999999998</c:v>
                </c:pt>
                <c:pt idx="64">
                  <c:v>1.52</c:v>
                </c:pt>
                <c:pt idx="65">
                  <c:v>1.51</c:v>
                </c:pt>
                <c:pt idx="66">
                  <c:v>2.44</c:v>
                </c:pt>
                <c:pt idx="67">
                  <c:v>2.65</c:v>
                </c:pt>
                <c:pt idx="68">
                  <c:v>1.72</c:v>
                </c:pt>
                <c:pt idx="69">
                  <c:v>1.57</c:v>
                </c:pt>
                <c:pt idx="70">
                  <c:v>2.2999999999999998</c:v>
                </c:pt>
                <c:pt idx="71">
                  <c:v>2.02</c:v>
                </c:pt>
                <c:pt idx="72">
                  <c:v>2.0699999999999998</c:v>
                </c:pt>
                <c:pt idx="73">
                  <c:v>1.96</c:v>
                </c:pt>
                <c:pt idx="74">
                  <c:v>2.0099999999999998</c:v>
                </c:pt>
                <c:pt idx="75">
                  <c:v>1.98</c:v>
                </c:pt>
                <c:pt idx="76">
                  <c:v>1.91</c:v>
                </c:pt>
                <c:pt idx="77">
                  <c:v>1.96</c:v>
                </c:pt>
                <c:pt idx="78">
                  <c:v>1.82</c:v>
                </c:pt>
                <c:pt idx="79">
                  <c:v>1.88</c:v>
                </c:pt>
                <c:pt idx="80">
                  <c:v>1.85</c:v>
                </c:pt>
                <c:pt idx="81">
                  <c:v>1.75</c:v>
                </c:pt>
                <c:pt idx="82">
                  <c:v>2</c:v>
                </c:pt>
                <c:pt idx="83">
                  <c:v>1.62</c:v>
                </c:pt>
                <c:pt idx="84">
                  <c:v>1.68</c:v>
                </c:pt>
                <c:pt idx="85">
                  <c:v>1.46</c:v>
                </c:pt>
                <c:pt idx="86">
                  <c:v>1.9</c:v>
                </c:pt>
                <c:pt idx="87">
                  <c:v>2.09</c:v>
                </c:pt>
                <c:pt idx="88">
                  <c:v>2.06</c:v>
                </c:pt>
                <c:pt idx="89">
                  <c:v>2</c:v>
                </c:pt>
                <c:pt idx="90">
                  <c:v>1.93</c:v>
                </c:pt>
                <c:pt idx="91">
                  <c:v>1.91</c:v>
                </c:pt>
                <c:pt idx="92">
                  <c:v>1.76</c:v>
                </c:pt>
                <c:pt idx="93">
                  <c:v>3.03</c:v>
                </c:pt>
                <c:pt idx="94">
                  <c:v>1.53</c:v>
                </c:pt>
                <c:pt idx="95">
                  <c:v>2.34</c:v>
                </c:pt>
                <c:pt idx="96">
                  <c:v>2.09</c:v>
                </c:pt>
                <c:pt idx="97">
                  <c:v>2.0699999999999998</c:v>
                </c:pt>
                <c:pt idx="98">
                  <c:v>2.04</c:v>
                </c:pt>
                <c:pt idx="99">
                  <c:v>2.11</c:v>
                </c:pt>
                <c:pt idx="100">
                  <c:v>2.04</c:v>
                </c:pt>
                <c:pt idx="101">
                  <c:v>1.77</c:v>
                </c:pt>
                <c:pt idx="102">
                  <c:v>1.8</c:v>
                </c:pt>
                <c:pt idx="103">
                  <c:v>1.74</c:v>
                </c:pt>
                <c:pt idx="104">
                  <c:v>2.14</c:v>
                </c:pt>
                <c:pt idx="105">
                  <c:v>1.91</c:v>
                </c:pt>
                <c:pt idx="106">
                  <c:v>1.99</c:v>
                </c:pt>
                <c:pt idx="107">
                  <c:v>1.96</c:v>
                </c:pt>
                <c:pt idx="108">
                  <c:v>2.02</c:v>
                </c:pt>
                <c:pt idx="109">
                  <c:v>1.92</c:v>
                </c:pt>
                <c:pt idx="110">
                  <c:v>1.99</c:v>
                </c:pt>
                <c:pt idx="111">
                  <c:v>1.88</c:v>
                </c:pt>
                <c:pt idx="112">
                  <c:v>1.95</c:v>
                </c:pt>
                <c:pt idx="113">
                  <c:v>1.76</c:v>
                </c:pt>
                <c:pt idx="114">
                  <c:v>2.0299999999999998</c:v>
                </c:pt>
                <c:pt idx="115">
                  <c:v>2.11</c:v>
                </c:pt>
                <c:pt idx="116">
                  <c:v>2.11</c:v>
                </c:pt>
                <c:pt idx="117">
                  <c:v>2.04</c:v>
                </c:pt>
                <c:pt idx="118">
                  <c:v>2.0299999999999998</c:v>
                </c:pt>
                <c:pt idx="119">
                  <c:v>2.02</c:v>
                </c:pt>
                <c:pt idx="120">
                  <c:v>2.04</c:v>
                </c:pt>
                <c:pt idx="121">
                  <c:v>1.85</c:v>
                </c:pt>
                <c:pt idx="122">
                  <c:v>1.98</c:v>
                </c:pt>
                <c:pt idx="123">
                  <c:v>1.97</c:v>
                </c:pt>
                <c:pt idx="124">
                  <c:v>1.95</c:v>
                </c:pt>
                <c:pt idx="125">
                  <c:v>1.56</c:v>
                </c:pt>
                <c:pt idx="126">
                  <c:v>1.75</c:v>
                </c:pt>
                <c:pt idx="127">
                  <c:v>1.74</c:v>
                </c:pt>
                <c:pt idx="128">
                  <c:v>1.93</c:v>
                </c:pt>
                <c:pt idx="129">
                  <c:v>1.85</c:v>
                </c:pt>
                <c:pt idx="130">
                  <c:v>1.71</c:v>
                </c:pt>
                <c:pt idx="131">
                  <c:v>1.71</c:v>
                </c:pt>
                <c:pt idx="132">
                  <c:v>1.87</c:v>
                </c:pt>
                <c:pt idx="133">
                  <c:v>1.9</c:v>
                </c:pt>
                <c:pt idx="134">
                  <c:v>1.54</c:v>
                </c:pt>
                <c:pt idx="135">
                  <c:v>1.67</c:v>
                </c:pt>
                <c:pt idx="136">
                  <c:v>1.6</c:v>
                </c:pt>
                <c:pt idx="137">
                  <c:v>1.93</c:v>
                </c:pt>
                <c:pt idx="138">
                  <c:v>2.42</c:v>
                </c:pt>
                <c:pt idx="139">
                  <c:v>1.7</c:v>
                </c:pt>
                <c:pt idx="140">
                  <c:v>1.61</c:v>
                </c:pt>
                <c:pt idx="141">
                  <c:v>1.45</c:v>
                </c:pt>
                <c:pt idx="142">
                  <c:v>1.8</c:v>
                </c:pt>
                <c:pt idx="143">
                  <c:v>1.71</c:v>
                </c:pt>
                <c:pt idx="144">
                  <c:v>1.76</c:v>
                </c:pt>
                <c:pt idx="145">
                  <c:v>1.39</c:v>
                </c:pt>
                <c:pt idx="146">
                  <c:v>1.66</c:v>
                </c:pt>
                <c:pt idx="147">
                  <c:v>1.66</c:v>
                </c:pt>
                <c:pt idx="148">
                  <c:v>1.58</c:v>
                </c:pt>
                <c:pt idx="149">
                  <c:v>1.81</c:v>
                </c:pt>
                <c:pt idx="150">
                  <c:v>1.74</c:v>
                </c:pt>
                <c:pt idx="151">
                  <c:v>1.64</c:v>
                </c:pt>
                <c:pt idx="152">
                  <c:v>2.41</c:v>
                </c:pt>
                <c:pt idx="153">
                  <c:v>2.31</c:v>
                </c:pt>
                <c:pt idx="154">
                  <c:v>1.69</c:v>
                </c:pt>
                <c:pt idx="155">
                  <c:v>1.98</c:v>
                </c:pt>
                <c:pt idx="156">
                  <c:v>1.7</c:v>
                </c:pt>
                <c:pt idx="157">
                  <c:v>1.59</c:v>
                </c:pt>
                <c:pt idx="158">
                  <c:v>1.84</c:v>
                </c:pt>
                <c:pt idx="159">
                  <c:v>1.8</c:v>
                </c:pt>
                <c:pt idx="160">
                  <c:v>1.71</c:v>
                </c:pt>
                <c:pt idx="161">
                  <c:v>1.75</c:v>
                </c:pt>
                <c:pt idx="162">
                  <c:v>1.76</c:v>
                </c:pt>
                <c:pt idx="163">
                  <c:v>1.62</c:v>
                </c:pt>
                <c:pt idx="164">
                  <c:v>1.78</c:v>
                </c:pt>
                <c:pt idx="165">
                  <c:v>1.67</c:v>
                </c:pt>
                <c:pt idx="166">
                  <c:v>1.75</c:v>
                </c:pt>
                <c:pt idx="167">
                  <c:v>1.61</c:v>
                </c:pt>
                <c:pt idx="168">
                  <c:v>1.69</c:v>
                </c:pt>
                <c:pt idx="169">
                  <c:v>1.58</c:v>
                </c:pt>
                <c:pt idx="170">
                  <c:v>1.59</c:v>
                </c:pt>
                <c:pt idx="171">
                  <c:v>1.59</c:v>
                </c:pt>
                <c:pt idx="172">
                  <c:v>1.62</c:v>
                </c:pt>
                <c:pt idx="173">
                  <c:v>2.12</c:v>
                </c:pt>
                <c:pt idx="174">
                  <c:v>1.6</c:v>
                </c:pt>
                <c:pt idx="175">
                  <c:v>1.75</c:v>
                </c:pt>
                <c:pt idx="176">
                  <c:v>1.58</c:v>
                </c:pt>
                <c:pt idx="177">
                  <c:v>2.1</c:v>
                </c:pt>
                <c:pt idx="178">
                  <c:v>1.83</c:v>
                </c:pt>
                <c:pt idx="179">
                  <c:v>1.43</c:v>
                </c:pt>
                <c:pt idx="180">
                  <c:v>2.09</c:v>
                </c:pt>
                <c:pt idx="181">
                  <c:v>2.1</c:v>
                </c:pt>
                <c:pt idx="182">
                  <c:v>1.93</c:v>
                </c:pt>
                <c:pt idx="183">
                  <c:v>2.0699999999999998</c:v>
                </c:pt>
                <c:pt idx="184">
                  <c:v>1.93</c:v>
                </c:pt>
                <c:pt idx="185">
                  <c:v>1.82</c:v>
                </c:pt>
                <c:pt idx="186">
                  <c:v>1.87</c:v>
                </c:pt>
                <c:pt idx="187">
                  <c:v>1.82</c:v>
                </c:pt>
                <c:pt idx="188">
                  <c:v>2.02</c:v>
                </c:pt>
                <c:pt idx="189">
                  <c:v>1.99</c:v>
                </c:pt>
                <c:pt idx="190">
                  <c:v>1.82</c:v>
                </c:pt>
                <c:pt idx="191">
                  <c:v>1.71</c:v>
                </c:pt>
                <c:pt idx="192">
                  <c:v>1.65</c:v>
                </c:pt>
                <c:pt idx="193">
                  <c:v>1.61</c:v>
                </c:pt>
                <c:pt idx="194">
                  <c:v>1.58</c:v>
                </c:pt>
                <c:pt idx="195">
                  <c:v>1.67</c:v>
                </c:pt>
                <c:pt idx="196">
                  <c:v>1.64</c:v>
                </c:pt>
                <c:pt idx="197">
                  <c:v>1.54</c:v>
                </c:pt>
                <c:pt idx="198">
                  <c:v>2.17</c:v>
                </c:pt>
                <c:pt idx="199">
                  <c:v>1.8</c:v>
                </c:pt>
                <c:pt idx="200">
                  <c:v>1.56</c:v>
                </c:pt>
                <c:pt idx="201">
                  <c:v>1.95</c:v>
                </c:pt>
                <c:pt idx="202">
                  <c:v>1.98</c:v>
                </c:pt>
                <c:pt idx="203">
                  <c:v>1.88</c:v>
                </c:pt>
                <c:pt idx="204">
                  <c:v>1.63</c:v>
                </c:pt>
                <c:pt idx="205">
                  <c:v>1.59</c:v>
                </c:pt>
                <c:pt idx="206">
                  <c:v>1.75</c:v>
                </c:pt>
                <c:pt idx="207">
                  <c:v>1.9</c:v>
                </c:pt>
                <c:pt idx="208">
                  <c:v>1.87</c:v>
                </c:pt>
                <c:pt idx="209">
                  <c:v>1.85</c:v>
                </c:pt>
                <c:pt idx="210">
                  <c:v>1.75</c:v>
                </c:pt>
                <c:pt idx="211">
                  <c:v>1.76</c:v>
                </c:pt>
                <c:pt idx="212">
                  <c:v>1.78</c:v>
                </c:pt>
                <c:pt idx="213">
                  <c:v>1.66</c:v>
                </c:pt>
                <c:pt idx="214">
                  <c:v>1.58</c:v>
                </c:pt>
                <c:pt idx="215">
                  <c:v>1.62</c:v>
                </c:pt>
                <c:pt idx="216">
                  <c:v>1.68</c:v>
                </c:pt>
                <c:pt idx="217">
                  <c:v>1.68</c:v>
                </c:pt>
                <c:pt idx="218">
                  <c:v>1.92</c:v>
                </c:pt>
                <c:pt idx="219">
                  <c:v>1.64</c:v>
                </c:pt>
                <c:pt idx="220">
                  <c:v>1.87</c:v>
                </c:pt>
                <c:pt idx="221">
                  <c:v>1.8</c:v>
                </c:pt>
                <c:pt idx="222">
                  <c:v>1.66</c:v>
                </c:pt>
                <c:pt idx="223">
                  <c:v>1.62</c:v>
                </c:pt>
                <c:pt idx="224">
                  <c:v>1.86</c:v>
                </c:pt>
                <c:pt idx="225">
                  <c:v>1.68</c:v>
                </c:pt>
                <c:pt idx="226">
                  <c:v>1.65</c:v>
                </c:pt>
                <c:pt idx="227">
                  <c:v>2.5299999999999998</c:v>
                </c:pt>
                <c:pt idx="228">
                  <c:v>2.36</c:v>
                </c:pt>
                <c:pt idx="229">
                  <c:v>2.21</c:v>
                </c:pt>
                <c:pt idx="230">
                  <c:v>2.09</c:v>
                </c:pt>
                <c:pt idx="231">
                  <c:v>1.62</c:v>
                </c:pt>
                <c:pt idx="232">
                  <c:v>1.64</c:v>
                </c:pt>
                <c:pt idx="233">
                  <c:v>1.62</c:v>
                </c:pt>
                <c:pt idx="234">
                  <c:v>1.67</c:v>
                </c:pt>
                <c:pt idx="235">
                  <c:v>2.39</c:v>
                </c:pt>
                <c:pt idx="236">
                  <c:v>2.4300000000000002</c:v>
                </c:pt>
                <c:pt idx="237">
                  <c:v>1.87</c:v>
                </c:pt>
                <c:pt idx="238">
                  <c:v>2.4500000000000002</c:v>
                </c:pt>
                <c:pt idx="239">
                  <c:v>2.14</c:v>
                </c:pt>
                <c:pt idx="240">
                  <c:v>2.21</c:v>
                </c:pt>
                <c:pt idx="241">
                  <c:v>2.17</c:v>
                </c:pt>
                <c:pt idx="242">
                  <c:v>1.81</c:v>
                </c:pt>
                <c:pt idx="243">
                  <c:v>1.95</c:v>
                </c:pt>
                <c:pt idx="244">
                  <c:v>1.97</c:v>
                </c:pt>
                <c:pt idx="245">
                  <c:v>1.94</c:v>
                </c:pt>
                <c:pt idx="246">
                  <c:v>2.04</c:v>
                </c:pt>
                <c:pt idx="247">
                  <c:v>2.02</c:v>
                </c:pt>
                <c:pt idx="248">
                  <c:v>2</c:v>
                </c:pt>
                <c:pt idx="249">
                  <c:v>1.93</c:v>
                </c:pt>
                <c:pt idx="250">
                  <c:v>1.93</c:v>
                </c:pt>
                <c:pt idx="251">
                  <c:v>1.83</c:v>
                </c:pt>
                <c:pt idx="252">
                  <c:v>1.77</c:v>
                </c:pt>
                <c:pt idx="253">
                  <c:v>1.99</c:v>
                </c:pt>
                <c:pt idx="254">
                  <c:v>1.97</c:v>
                </c:pt>
                <c:pt idx="255">
                  <c:v>1.81</c:v>
                </c:pt>
                <c:pt idx="256">
                  <c:v>1.76</c:v>
                </c:pt>
                <c:pt idx="257">
                  <c:v>1.81</c:v>
                </c:pt>
                <c:pt idx="258">
                  <c:v>1.64</c:v>
                </c:pt>
                <c:pt idx="259">
                  <c:v>1.76</c:v>
                </c:pt>
                <c:pt idx="260">
                  <c:v>1.74</c:v>
                </c:pt>
                <c:pt idx="261">
                  <c:v>1.79</c:v>
                </c:pt>
                <c:pt idx="262">
                  <c:v>1.57</c:v>
                </c:pt>
                <c:pt idx="263">
                  <c:v>1.62</c:v>
                </c:pt>
                <c:pt idx="264">
                  <c:v>1.57</c:v>
                </c:pt>
                <c:pt idx="265">
                  <c:v>1.65</c:v>
                </c:pt>
                <c:pt idx="266">
                  <c:v>1.58</c:v>
                </c:pt>
                <c:pt idx="267">
                  <c:v>1.79</c:v>
                </c:pt>
                <c:pt idx="268">
                  <c:v>1.61</c:v>
                </c:pt>
                <c:pt idx="269">
                  <c:v>1.53</c:v>
                </c:pt>
                <c:pt idx="270">
                  <c:v>1.51</c:v>
                </c:pt>
                <c:pt idx="271">
                  <c:v>1.63</c:v>
                </c:pt>
                <c:pt idx="272">
                  <c:v>1.93</c:v>
                </c:pt>
                <c:pt idx="273">
                  <c:v>1.86</c:v>
                </c:pt>
                <c:pt idx="274">
                  <c:v>2.36</c:v>
                </c:pt>
                <c:pt idx="275">
                  <c:v>1.71</c:v>
                </c:pt>
                <c:pt idx="276">
                  <c:v>1.62</c:v>
                </c:pt>
                <c:pt idx="277">
                  <c:v>2.09</c:v>
                </c:pt>
                <c:pt idx="278">
                  <c:v>1.92</c:v>
                </c:pt>
                <c:pt idx="279">
                  <c:v>1.5</c:v>
                </c:pt>
                <c:pt idx="280">
                  <c:v>1.59</c:v>
                </c:pt>
                <c:pt idx="281">
                  <c:v>1</c:v>
                </c:pt>
                <c:pt idx="282">
                  <c:v>2.0299999999999998</c:v>
                </c:pt>
                <c:pt idx="283">
                  <c:v>1.94</c:v>
                </c:pt>
                <c:pt idx="284">
                  <c:v>1.43</c:v>
                </c:pt>
                <c:pt idx="285">
                  <c:v>2.02</c:v>
                </c:pt>
                <c:pt idx="286">
                  <c:v>1.81</c:v>
                </c:pt>
                <c:pt idx="287">
                  <c:v>2.39</c:v>
                </c:pt>
                <c:pt idx="288">
                  <c:v>1.47</c:v>
                </c:pt>
                <c:pt idx="289">
                  <c:v>1.82</c:v>
                </c:pt>
                <c:pt idx="290">
                  <c:v>1.68</c:v>
                </c:pt>
                <c:pt idx="291">
                  <c:v>1.69</c:v>
                </c:pt>
                <c:pt idx="292">
                  <c:v>1.7</c:v>
                </c:pt>
                <c:pt idx="293">
                  <c:v>1.55</c:v>
                </c:pt>
                <c:pt idx="294">
                  <c:v>1.43</c:v>
                </c:pt>
                <c:pt idx="295">
                  <c:v>2.19</c:v>
                </c:pt>
                <c:pt idx="296">
                  <c:v>1.44</c:v>
                </c:pt>
                <c:pt idx="297">
                  <c:v>2.25</c:v>
                </c:pt>
                <c:pt idx="298">
                  <c:v>2.15</c:v>
                </c:pt>
                <c:pt idx="299">
                  <c:v>2.0499999999999998</c:v>
                </c:pt>
                <c:pt idx="300">
                  <c:v>1.95</c:v>
                </c:pt>
                <c:pt idx="301">
                  <c:v>2.02</c:v>
                </c:pt>
                <c:pt idx="302">
                  <c:v>2.0699999999999998</c:v>
                </c:pt>
                <c:pt idx="303">
                  <c:v>1.97</c:v>
                </c:pt>
                <c:pt idx="304">
                  <c:v>1.31</c:v>
                </c:pt>
                <c:pt idx="305">
                  <c:v>1.98</c:v>
                </c:pt>
                <c:pt idx="306">
                  <c:v>1.77</c:v>
                </c:pt>
                <c:pt idx="307">
                  <c:v>1.84</c:v>
                </c:pt>
                <c:pt idx="308">
                  <c:v>1.8</c:v>
                </c:pt>
                <c:pt idx="309">
                  <c:v>1.72</c:v>
                </c:pt>
                <c:pt idx="310">
                  <c:v>1.73</c:v>
                </c:pt>
                <c:pt idx="311">
                  <c:v>1.59</c:v>
                </c:pt>
                <c:pt idx="312">
                  <c:v>1.7</c:v>
                </c:pt>
                <c:pt idx="313">
                  <c:v>1.67</c:v>
                </c:pt>
                <c:pt idx="314">
                  <c:v>1.67</c:v>
                </c:pt>
                <c:pt idx="315">
                  <c:v>1.48</c:v>
                </c:pt>
                <c:pt idx="316">
                  <c:v>1.54</c:v>
                </c:pt>
                <c:pt idx="317">
                  <c:v>1.65</c:v>
                </c:pt>
                <c:pt idx="318">
                  <c:v>1.66</c:v>
                </c:pt>
                <c:pt idx="319">
                  <c:v>1.62</c:v>
                </c:pt>
                <c:pt idx="320">
                  <c:v>1.61</c:v>
                </c:pt>
                <c:pt idx="321">
                  <c:v>1.58</c:v>
                </c:pt>
                <c:pt idx="322">
                  <c:v>1.82</c:v>
                </c:pt>
                <c:pt idx="323">
                  <c:v>1.78</c:v>
                </c:pt>
                <c:pt idx="324">
                  <c:v>1.6</c:v>
                </c:pt>
                <c:pt idx="325">
                  <c:v>1.72</c:v>
                </c:pt>
                <c:pt idx="326">
                  <c:v>1.55</c:v>
                </c:pt>
                <c:pt idx="327">
                  <c:v>1.89</c:v>
                </c:pt>
                <c:pt idx="328">
                  <c:v>1.66</c:v>
                </c:pt>
                <c:pt idx="329">
                  <c:v>1.64</c:v>
                </c:pt>
                <c:pt idx="330">
                  <c:v>1.57</c:v>
                </c:pt>
                <c:pt idx="331">
                  <c:v>1.93</c:v>
                </c:pt>
                <c:pt idx="332">
                  <c:v>1.84</c:v>
                </c:pt>
                <c:pt idx="333">
                  <c:v>1.89</c:v>
                </c:pt>
                <c:pt idx="334">
                  <c:v>1.76</c:v>
                </c:pt>
                <c:pt idx="335">
                  <c:v>1.76</c:v>
                </c:pt>
                <c:pt idx="336">
                  <c:v>1.73</c:v>
                </c:pt>
                <c:pt idx="337">
                  <c:v>1.6</c:v>
                </c:pt>
                <c:pt idx="338">
                  <c:v>1.56</c:v>
                </c:pt>
                <c:pt idx="339">
                  <c:v>1.81</c:v>
                </c:pt>
                <c:pt idx="340">
                  <c:v>1.77</c:v>
                </c:pt>
                <c:pt idx="341">
                  <c:v>1.64</c:v>
                </c:pt>
                <c:pt idx="342">
                  <c:v>1.45</c:v>
                </c:pt>
                <c:pt idx="343">
                  <c:v>2.16</c:v>
                </c:pt>
                <c:pt idx="344">
                  <c:v>1.19</c:v>
                </c:pt>
                <c:pt idx="345">
                  <c:v>1.65</c:v>
                </c:pt>
                <c:pt idx="346">
                  <c:v>1.73</c:v>
                </c:pt>
                <c:pt idx="347">
                  <c:v>1.6</c:v>
                </c:pt>
                <c:pt idx="348">
                  <c:v>2.15</c:v>
                </c:pt>
                <c:pt idx="349">
                  <c:v>2.13</c:v>
                </c:pt>
                <c:pt idx="350">
                  <c:v>2.0499999999999998</c:v>
                </c:pt>
                <c:pt idx="351">
                  <c:v>2.02</c:v>
                </c:pt>
                <c:pt idx="352">
                  <c:v>2.0099999999999998</c:v>
                </c:pt>
                <c:pt idx="353">
                  <c:v>2.0099999999999998</c:v>
                </c:pt>
                <c:pt idx="354">
                  <c:v>1.99</c:v>
                </c:pt>
                <c:pt idx="355">
                  <c:v>2.0499999999999998</c:v>
                </c:pt>
                <c:pt idx="356">
                  <c:v>1.89</c:v>
                </c:pt>
                <c:pt idx="357">
                  <c:v>1.58</c:v>
                </c:pt>
                <c:pt idx="358">
                  <c:v>2.66</c:v>
                </c:pt>
                <c:pt idx="359">
                  <c:v>2.2400000000000002</c:v>
                </c:pt>
                <c:pt idx="360">
                  <c:v>1.92</c:v>
                </c:pt>
                <c:pt idx="361">
                  <c:v>1.47</c:v>
                </c:pt>
                <c:pt idx="362">
                  <c:v>1.9</c:v>
                </c:pt>
                <c:pt idx="363">
                  <c:v>1.57</c:v>
                </c:pt>
                <c:pt idx="364">
                  <c:v>1.58</c:v>
                </c:pt>
                <c:pt idx="365">
                  <c:v>1.64</c:v>
                </c:pt>
                <c:pt idx="366">
                  <c:v>1.86</c:v>
                </c:pt>
                <c:pt idx="367">
                  <c:v>1.74</c:v>
                </c:pt>
                <c:pt idx="368">
                  <c:v>1.71</c:v>
                </c:pt>
                <c:pt idx="369">
                  <c:v>1.77</c:v>
                </c:pt>
                <c:pt idx="370">
                  <c:v>1.61</c:v>
                </c:pt>
                <c:pt idx="371">
                  <c:v>1.45</c:v>
                </c:pt>
                <c:pt idx="372">
                  <c:v>1.61</c:v>
                </c:pt>
                <c:pt idx="373">
                  <c:v>1.73</c:v>
                </c:pt>
                <c:pt idx="374">
                  <c:v>2.35</c:v>
                </c:pt>
                <c:pt idx="375">
                  <c:v>2.12</c:v>
                </c:pt>
                <c:pt idx="376">
                  <c:v>2.1</c:v>
                </c:pt>
                <c:pt idx="377">
                  <c:v>1.86</c:v>
                </c:pt>
                <c:pt idx="378">
                  <c:v>1.71</c:v>
                </c:pt>
                <c:pt idx="379">
                  <c:v>1.82</c:v>
                </c:pt>
                <c:pt idx="380">
                  <c:v>1.97</c:v>
                </c:pt>
                <c:pt idx="381">
                  <c:v>1.97</c:v>
                </c:pt>
                <c:pt idx="382">
                  <c:v>1.85</c:v>
                </c:pt>
                <c:pt idx="383">
                  <c:v>1.86</c:v>
                </c:pt>
                <c:pt idx="384">
                  <c:v>1.89</c:v>
                </c:pt>
                <c:pt idx="385">
                  <c:v>1.86</c:v>
                </c:pt>
                <c:pt idx="386">
                  <c:v>1.58</c:v>
                </c:pt>
                <c:pt idx="387">
                  <c:v>1.59</c:v>
                </c:pt>
                <c:pt idx="388">
                  <c:v>1.86</c:v>
                </c:pt>
                <c:pt idx="389">
                  <c:v>1.97</c:v>
                </c:pt>
                <c:pt idx="390">
                  <c:v>2.0299999999999998</c:v>
                </c:pt>
                <c:pt idx="391">
                  <c:v>1.77</c:v>
                </c:pt>
                <c:pt idx="392">
                  <c:v>2.09</c:v>
                </c:pt>
                <c:pt idx="393">
                  <c:v>1.57</c:v>
                </c:pt>
                <c:pt idx="394">
                  <c:v>1.99</c:v>
                </c:pt>
                <c:pt idx="395">
                  <c:v>2.3199999999999998</c:v>
                </c:pt>
                <c:pt idx="396">
                  <c:v>2</c:v>
                </c:pt>
                <c:pt idx="397">
                  <c:v>2.31</c:v>
                </c:pt>
                <c:pt idx="398">
                  <c:v>1.72</c:v>
                </c:pt>
                <c:pt idx="399">
                  <c:v>1.41</c:v>
                </c:pt>
                <c:pt idx="400">
                  <c:v>1.59</c:v>
                </c:pt>
                <c:pt idx="401">
                  <c:v>2.2599999999999998</c:v>
                </c:pt>
                <c:pt idx="402">
                  <c:v>1.55</c:v>
                </c:pt>
                <c:pt idx="403">
                  <c:v>1.66</c:v>
                </c:pt>
                <c:pt idx="404">
                  <c:v>1.87</c:v>
                </c:pt>
                <c:pt idx="405">
                  <c:v>1.84</c:v>
                </c:pt>
                <c:pt idx="406">
                  <c:v>1.85</c:v>
                </c:pt>
                <c:pt idx="407">
                  <c:v>1.68</c:v>
                </c:pt>
                <c:pt idx="408">
                  <c:v>2.15</c:v>
                </c:pt>
                <c:pt idx="409">
                  <c:v>2.11</c:v>
                </c:pt>
                <c:pt idx="410">
                  <c:v>1.98</c:v>
                </c:pt>
                <c:pt idx="411">
                  <c:v>1.88</c:v>
                </c:pt>
                <c:pt idx="412">
                  <c:v>2</c:v>
                </c:pt>
                <c:pt idx="413">
                  <c:v>2.0299999999999998</c:v>
                </c:pt>
                <c:pt idx="414">
                  <c:v>1.94</c:v>
                </c:pt>
                <c:pt idx="415">
                  <c:v>1.86</c:v>
                </c:pt>
                <c:pt idx="416">
                  <c:v>1.55</c:v>
                </c:pt>
                <c:pt idx="417">
                  <c:v>2.06</c:v>
                </c:pt>
                <c:pt idx="418">
                  <c:v>1.8</c:v>
                </c:pt>
                <c:pt idx="419">
                  <c:v>1.85</c:v>
                </c:pt>
                <c:pt idx="420">
                  <c:v>1.85</c:v>
                </c:pt>
                <c:pt idx="421">
                  <c:v>1.64</c:v>
                </c:pt>
                <c:pt idx="422">
                  <c:v>1.88</c:v>
                </c:pt>
                <c:pt idx="423">
                  <c:v>2.44</c:v>
                </c:pt>
                <c:pt idx="424">
                  <c:v>2.1800000000000002</c:v>
                </c:pt>
                <c:pt idx="425">
                  <c:v>2.11</c:v>
                </c:pt>
                <c:pt idx="426">
                  <c:v>1.95</c:v>
                </c:pt>
                <c:pt idx="427">
                  <c:v>1.81</c:v>
                </c:pt>
                <c:pt idx="428">
                  <c:v>1.67</c:v>
                </c:pt>
                <c:pt idx="429">
                  <c:v>1.58</c:v>
                </c:pt>
                <c:pt idx="430">
                  <c:v>1.39</c:v>
                </c:pt>
                <c:pt idx="431">
                  <c:v>1.7</c:v>
                </c:pt>
                <c:pt idx="432">
                  <c:v>1.73</c:v>
                </c:pt>
                <c:pt idx="433">
                  <c:v>1.55</c:v>
                </c:pt>
                <c:pt idx="434">
                  <c:v>1.82</c:v>
                </c:pt>
                <c:pt idx="435">
                  <c:v>2.23</c:v>
                </c:pt>
                <c:pt idx="436">
                  <c:v>1.91</c:v>
                </c:pt>
                <c:pt idx="437">
                  <c:v>2.29</c:v>
                </c:pt>
                <c:pt idx="438">
                  <c:v>1.88</c:v>
                </c:pt>
                <c:pt idx="439">
                  <c:v>1.99</c:v>
                </c:pt>
                <c:pt idx="440">
                  <c:v>1.82</c:v>
                </c:pt>
                <c:pt idx="441">
                  <c:v>1.73</c:v>
                </c:pt>
                <c:pt idx="442">
                  <c:v>1.84</c:v>
                </c:pt>
                <c:pt idx="443">
                  <c:v>2.11</c:v>
                </c:pt>
                <c:pt idx="444">
                  <c:v>1.88</c:v>
                </c:pt>
                <c:pt idx="445">
                  <c:v>1.52</c:v>
                </c:pt>
                <c:pt idx="446">
                  <c:v>1.68</c:v>
                </c:pt>
                <c:pt idx="447">
                  <c:v>1.66</c:v>
                </c:pt>
                <c:pt idx="448">
                  <c:v>1.47</c:v>
                </c:pt>
                <c:pt idx="449">
                  <c:v>1.45</c:v>
                </c:pt>
                <c:pt idx="450">
                  <c:v>2.04</c:v>
                </c:pt>
                <c:pt idx="451">
                  <c:v>1.95</c:v>
                </c:pt>
                <c:pt idx="452">
                  <c:v>1.83</c:v>
                </c:pt>
                <c:pt idx="453">
                  <c:v>1.61</c:v>
                </c:pt>
                <c:pt idx="454">
                  <c:v>1.84</c:v>
                </c:pt>
                <c:pt idx="455">
                  <c:v>1.63</c:v>
                </c:pt>
                <c:pt idx="456">
                  <c:v>1.98</c:v>
                </c:pt>
                <c:pt idx="457">
                  <c:v>1.94</c:v>
                </c:pt>
                <c:pt idx="458">
                  <c:v>1.77</c:v>
                </c:pt>
                <c:pt idx="459">
                  <c:v>1.78</c:v>
                </c:pt>
                <c:pt idx="460">
                  <c:v>1.73</c:v>
                </c:pt>
                <c:pt idx="461">
                  <c:v>1.99</c:v>
                </c:pt>
                <c:pt idx="462">
                  <c:v>1.73</c:v>
                </c:pt>
                <c:pt idx="463">
                  <c:v>2.08</c:v>
                </c:pt>
                <c:pt idx="464">
                  <c:v>1.99</c:v>
                </c:pt>
                <c:pt idx="465">
                  <c:v>2.02</c:v>
                </c:pt>
                <c:pt idx="466">
                  <c:v>2.06</c:v>
                </c:pt>
                <c:pt idx="467">
                  <c:v>2.23</c:v>
                </c:pt>
                <c:pt idx="468">
                  <c:v>1.58</c:v>
                </c:pt>
                <c:pt idx="469">
                  <c:v>1.81</c:v>
                </c:pt>
                <c:pt idx="470">
                  <c:v>1.49</c:v>
                </c:pt>
                <c:pt idx="471">
                  <c:v>1.54</c:v>
                </c:pt>
                <c:pt idx="472">
                  <c:v>1.7</c:v>
                </c:pt>
                <c:pt idx="473">
                  <c:v>1.66</c:v>
                </c:pt>
                <c:pt idx="474">
                  <c:v>1.61</c:v>
                </c:pt>
                <c:pt idx="475">
                  <c:v>2.06</c:v>
                </c:pt>
                <c:pt idx="476">
                  <c:v>1.87</c:v>
                </c:pt>
                <c:pt idx="477">
                  <c:v>1.8</c:v>
                </c:pt>
                <c:pt idx="478">
                  <c:v>1.93</c:v>
                </c:pt>
                <c:pt idx="479">
                  <c:v>1.75</c:v>
                </c:pt>
                <c:pt idx="480">
                  <c:v>1.79</c:v>
                </c:pt>
                <c:pt idx="481">
                  <c:v>1.69</c:v>
                </c:pt>
                <c:pt idx="482">
                  <c:v>1.65</c:v>
                </c:pt>
                <c:pt idx="483">
                  <c:v>1.68</c:v>
                </c:pt>
                <c:pt idx="484">
                  <c:v>1.65</c:v>
                </c:pt>
                <c:pt idx="485">
                  <c:v>1.6</c:v>
                </c:pt>
                <c:pt idx="486">
                  <c:v>1.62</c:v>
                </c:pt>
                <c:pt idx="487">
                  <c:v>1.43</c:v>
                </c:pt>
                <c:pt idx="488">
                  <c:v>1.56</c:v>
                </c:pt>
                <c:pt idx="489">
                  <c:v>1.69</c:v>
                </c:pt>
                <c:pt idx="490">
                  <c:v>1.47</c:v>
                </c:pt>
                <c:pt idx="491">
                  <c:v>1.71</c:v>
                </c:pt>
                <c:pt idx="492">
                  <c:v>1.58</c:v>
                </c:pt>
                <c:pt idx="493">
                  <c:v>1.6</c:v>
                </c:pt>
                <c:pt idx="494">
                  <c:v>1.68</c:v>
                </c:pt>
                <c:pt idx="495">
                  <c:v>2.19</c:v>
                </c:pt>
                <c:pt idx="496">
                  <c:v>1.51</c:v>
                </c:pt>
                <c:pt idx="497">
                  <c:v>1.73</c:v>
                </c:pt>
                <c:pt idx="498">
                  <c:v>1.62</c:v>
                </c:pt>
                <c:pt idx="499">
                  <c:v>1.57</c:v>
                </c:pt>
                <c:pt idx="500">
                  <c:v>1.59</c:v>
                </c:pt>
                <c:pt idx="501">
                  <c:v>1.86</c:v>
                </c:pt>
                <c:pt idx="502">
                  <c:v>2.11</c:v>
                </c:pt>
                <c:pt idx="503">
                  <c:v>2.2799999999999998</c:v>
                </c:pt>
                <c:pt idx="504">
                  <c:v>1.35</c:v>
                </c:pt>
                <c:pt idx="505">
                  <c:v>2.39</c:v>
                </c:pt>
                <c:pt idx="506">
                  <c:v>1.68</c:v>
                </c:pt>
                <c:pt idx="507">
                  <c:v>1.51</c:v>
                </c:pt>
                <c:pt idx="508">
                  <c:v>1.68</c:v>
                </c:pt>
                <c:pt idx="509">
                  <c:v>1.58</c:v>
                </c:pt>
                <c:pt idx="510">
                  <c:v>1.51</c:v>
                </c:pt>
                <c:pt idx="511">
                  <c:v>1.69</c:v>
                </c:pt>
                <c:pt idx="512">
                  <c:v>1.56</c:v>
                </c:pt>
                <c:pt idx="513">
                  <c:v>1.68</c:v>
                </c:pt>
                <c:pt idx="514">
                  <c:v>1.8</c:v>
                </c:pt>
                <c:pt idx="515">
                  <c:v>1.95</c:v>
                </c:pt>
                <c:pt idx="516">
                  <c:v>1.75</c:v>
                </c:pt>
                <c:pt idx="517">
                  <c:v>1.91</c:v>
                </c:pt>
                <c:pt idx="518">
                  <c:v>1.65</c:v>
                </c:pt>
                <c:pt idx="519">
                  <c:v>1.61</c:v>
                </c:pt>
                <c:pt idx="520">
                  <c:v>1.77</c:v>
                </c:pt>
                <c:pt idx="521">
                  <c:v>1.73</c:v>
                </c:pt>
                <c:pt idx="522">
                  <c:v>1.67</c:v>
                </c:pt>
                <c:pt idx="523">
                  <c:v>1.69</c:v>
                </c:pt>
                <c:pt idx="524">
                  <c:v>2.36</c:v>
                </c:pt>
                <c:pt idx="525">
                  <c:v>1.82</c:v>
                </c:pt>
                <c:pt idx="526">
                  <c:v>2.23</c:v>
                </c:pt>
                <c:pt idx="527">
                  <c:v>2.0699999999999998</c:v>
                </c:pt>
                <c:pt idx="528">
                  <c:v>2.0099999999999998</c:v>
                </c:pt>
                <c:pt idx="529">
                  <c:v>2.0099999999999998</c:v>
                </c:pt>
                <c:pt idx="530">
                  <c:v>1.88</c:v>
                </c:pt>
                <c:pt idx="531">
                  <c:v>2</c:v>
                </c:pt>
                <c:pt idx="532">
                  <c:v>2.0299999999999998</c:v>
                </c:pt>
                <c:pt idx="533">
                  <c:v>2.14</c:v>
                </c:pt>
                <c:pt idx="534">
                  <c:v>2.0099999999999998</c:v>
                </c:pt>
                <c:pt idx="535">
                  <c:v>2.0699999999999998</c:v>
                </c:pt>
                <c:pt idx="536">
                  <c:v>1.83</c:v>
                </c:pt>
                <c:pt idx="537">
                  <c:v>2.0499999999999998</c:v>
                </c:pt>
                <c:pt idx="538">
                  <c:v>2.0299999999999998</c:v>
                </c:pt>
                <c:pt idx="539">
                  <c:v>1.94</c:v>
                </c:pt>
                <c:pt idx="540">
                  <c:v>1.93</c:v>
                </c:pt>
                <c:pt idx="541">
                  <c:v>1.76</c:v>
                </c:pt>
                <c:pt idx="542">
                  <c:v>1.96</c:v>
                </c:pt>
                <c:pt idx="543">
                  <c:v>1.98</c:v>
                </c:pt>
                <c:pt idx="544">
                  <c:v>1.91</c:v>
                </c:pt>
                <c:pt idx="545">
                  <c:v>1.92</c:v>
                </c:pt>
                <c:pt idx="546">
                  <c:v>1.88</c:v>
                </c:pt>
                <c:pt idx="547">
                  <c:v>1.88</c:v>
                </c:pt>
                <c:pt idx="548">
                  <c:v>1.86</c:v>
                </c:pt>
                <c:pt idx="549">
                  <c:v>1.83</c:v>
                </c:pt>
                <c:pt idx="550">
                  <c:v>1.81</c:v>
                </c:pt>
                <c:pt idx="551">
                  <c:v>2</c:v>
                </c:pt>
                <c:pt idx="552">
                  <c:v>1.83</c:v>
                </c:pt>
                <c:pt idx="553">
                  <c:v>1.67</c:v>
                </c:pt>
                <c:pt idx="554">
                  <c:v>1.93</c:v>
                </c:pt>
                <c:pt idx="555">
                  <c:v>1.84</c:v>
                </c:pt>
                <c:pt idx="556">
                  <c:v>1.75</c:v>
                </c:pt>
                <c:pt idx="557">
                  <c:v>1.74</c:v>
                </c:pt>
                <c:pt idx="558">
                  <c:v>1.69</c:v>
                </c:pt>
                <c:pt idx="559">
                  <c:v>1.6</c:v>
                </c:pt>
                <c:pt idx="560">
                  <c:v>2.6</c:v>
                </c:pt>
                <c:pt idx="561">
                  <c:v>2.0099999999999998</c:v>
                </c:pt>
                <c:pt idx="562">
                  <c:v>2.06</c:v>
                </c:pt>
                <c:pt idx="563">
                  <c:v>1.48</c:v>
                </c:pt>
                <c:pt idx="564">
                  <c:v>1.82</c:v>
                </c:pt>
                <c:pt idx="565">
                  <c:v>1.59</c:v>
                </c:pt>
                <c:pt idx="566">
                  <c:v>1.56</c:v>
                </c:pt>
                <c:pt idx="567">
                  <c:v>1.67</c:v>
                </c:pt>
                <c:pt idx="568">
                  <c:v>1.37</c:v>
                </c:pt>
                <c:pt idx="569">
                  <c:v>1.55</c:v>
                </c:pt>
                <c:pt idx="570">
                  <c:v>1.76</c:v>
                </c:pt>
                <c:pt idx="571">
                  <c:v>1.63</c:v>
                </c:pt>
                <c:pt idx="572">
                  <c:v>1.68</c:v>
                </c:pt>
                <c:pt idx="573">
                  <c:v>1.66</c:v>
                </c:pt>
                <c:pt idx="574">
                  <c:v>1.85</c:v>
                </c:pt>
                <c:pt idx="575">
                  <c:v>2</c:v>
                </c:pt>
                <c:pt idx="576">
                  <c:v>1.9</c:v>
                </c:pt>
                <c:pt idx="577">
                  <c:v>1.9</c:v>
                </c:pt>
                <c:pt idx="578">
                  <c:v>1.79</c:v>
                </c:pt>
                <c:pt idx="579">
                  <c:v>1.84</c:v>
                </c:pt>
                <c:pt idx="580">
                  <c:v>1.78</c:v>
                </c:pt>
                <c:pt idx="581">
                  <c:v>1.85</c:v>
                </c:pt>
                <c:pt idx="582">
                  <c:v>1.76</c:v>
                </c:pt>
                <c:pt idx="583">
                  <c:v>1.85</c:v>
                </c:pt>
                <c:pt idx="584">
                  <c:v>1.81</c:v>
                </c:pt>
                <c:pt idx="585">
                  <c:v>1.68</c:v>
                </c:pt>
                <c:pt idx="586">
                  <c:v>1.69</c:v>
                </c:pt>
                <c:pt idx="587">
                  <c:v>2</c:v>
                </c:pt>
                <c:pt idx="588">
                  <c:v>1.82</c:v>
                </c:pt>
                <c:pt idx="589">
                  <c:v>1.81</c:v>
                </c:pt>
                <c:pt idx="590">
                  <c:v>1.81</c:v>
                </c:pt>
                <c:pt idx="591">
                  <c:v>1.54</c:v>
                </c:pt>
                <c:pt idx="592">
                  <c:v>1.65</c:v>
                </c:pt>
                <c:pt idx="593">
                  <c:v>1.83</c:v>
                </c:pt>
                <c:pt idx="594">
                  <c:v>1.89</c:v>
                </c:pt>
                <c:pt idx="595">
                  <c:v>2.15</c:v>
                </c:pt>
                <c:pt idx="596">
                  <c:v>1.89</c:v>
                </c:pt>
                <c:pt idx="597">
                  <c:v>1.98</c:v>
                </c:pt>
                <c:pt idx="598">
                  <c:v>2.06</c:v>
                </c:pt>
                <c:pt idx="599">
                  <c:v>2.02</c:v>
                </c:pt>
                <c:pt idx="600">
                  <c:v>1.85</c:v>
                </c:pt>
                <c:pt idx="601">
                  <c:v>2.39</c:v>
                </c:pt>
                <c:pt idx="602">
                  <c:v>2.2599999999999998</c:v>
                </c:pt>
                <c:pt idx="603">
                  <c:v>1.98</c:v>
                </c:pt>
                <c:pt idx="604">
                  <c:v>2.04</c:v>
                </c:pt>
                <c:pt idx="605">
                  <c:v>1.8</c:v>
                </c:pt>
                <c:pt idx="606">
                  <c:v>1.75</c:v>
                </c:pt>
                <c:pt idx="607">
                  <c:v>1.77</c:v>
                </c:pt>
                <c:pt idx="608">
                  <c:v>1.88</c:v>
                </c:pt>
                <c:pt idx="609">
                  <c:v>1.89</c:v>
                </c:pt>
                <c:pt idx="610">
                  <c:v>2.2200000000000002</c:v>
                </c:pt>
                <c:pt idx="611">
                  <c:v>2.2799999999999998</c:v>
                </c:pt>
                <c:pt idx="612">
                  <c:v>2.19</c:v>
                </c:pt>
                <c:pt idx="613">
                  <c:v>1.68</c:v>
                </c:pt>
                <c:pt idx="614">
                  <c:v>1.86</c:v>
                </c:pt>
                <c:pt idx="615">
                  <c:v>1.92</c:v>
                </c:pt>
                <c:pt idx="616">
                  <c:v>2.12</c:v>
                </c:pt>
                <c:pt idx="617">
                  <c:v>1.97</c:v>
                </c:pt>
                <c:pt idx="618">
                  <c:v>1.96</c:v>
                </c:pt>
                <c:pt idx="619">
                  <c:v>1.92</c:v>
                </c:pt>
                <c:pt idx="620">
                  <c:v>2.08</c:v>
                </c:pt>
                <c:pt idx="621">
                  <c:v>1.87</c:v>
                </c:pt>
                <c:pt idx="622">
                  <c:v>1.96</c:v>
                </c:pt>
                <c:pt idx="623">
                  <c:v>1.82</c:v>
                </c:pt>
                <c:pt idx="624">
                  <c:v>2.12</c:v>
                </c:pt>
                <c:pt idx="625">
                  <c:v>1.9</c:v>
                </c:pt>
                <c:pt idx="626">
                  <c:v>2.09</c:v>
                </c:pt>
                <c:pt idx="627">
                  <c:v>1.9</c:v>
                </c:pt>
                <c:pt idx="628">
                  <c:v>1.88</c:v>
                </c:pt>
                <c:pt idx="629">
                  <c:v>1.97</c:v>
                </c:pt>
                <c:pt idx="630">
                  <c:v>1.97</c:v>
                </c:pt>
                <c:pt idx="631">
                  <c:v>1.91</c:v>
                </c:pt>
                <c:pt idx="632">
                  <c:v>2.08</c:v>
                </c:pt>
                <c:pt idx="633">
                  <c:v>1.82</c:v>
                </c:pt>
                <c:pt idx="634">
                  <c:v>1.98</c:v>
                </c:pt>
                <c:pt idx="635">
                  <c:v>1.78</c:v>
                </c:pt>
                <c:pt idx="636">
                  <c:v>1.89</c:v>
                </c:pt>
                <c:pt idx="637">
                  <c:v>1.69</c:v>
                </c:pt>
                <c:pt idx="638">
                  <c:v>2.0299999999999998</c:v>
                </c:pt>
                <c:pt idx="639">
                  <c:v>1.92</c:v>
                </c:pt>
                <c:pt idx="640">
                  <c:v>2.1800000000000002</c:v>
                </c:pt>
                <c:pt idx="641">
                  <c:v>1.6</c:v>
                </c:pt>
                <c:pt idx="642">
                  <c:v>1.64</c:v>
                </c:pt>
                <c:pt idx="643">
                  <c:v>1.59</c:v>
                </c:pt>
                <c:pt idx="644">
                  <c:v>1.57</c:v>
                </c:pt>
                <c:pt idx="645">
                  <c:v>1.49</c:v>
                </c:pt>
                <c:pt idx="646">
                  <c:v>1.86</c:v>
                </c:pt>
                <c:pt idx="647">
                  <c:v>1.94</c:v>
                </c:pt>
                <c:pt idx="648">
                  <c:v>2.2200000000000002</c:v>
                </c:pt>
                <c:pt idx="649">
                  <c:v>1.86</c:v>
                </c:pt>
                <c:pt idx="650">
                  <c:v>1.95</c:v>
                </c:pt>
                <c:pt idx="651">
                  <c:v>1.99</c:v>
                </c:pt>
                <c:pt idx="652">
                  <c:v>1.62</c:v>
                </c:pt>
                <c:pt idx="653">
                  <c:v>1.95</c:v>
                </c:pt>
                <c:pt idx="654">
                  <c:v>1.73</c:v>
                </c:pt>
                <c:pt idx="655">
                  <c:v>1.73</c:v>
                </c:pt>
                <c:pt idx="656">
                  <c:v>1.61</c:v>
                </c:pt>
                <c:pt idx="657">
                  <c:v>1.74</c:v>
                </c:pt>
                <c:pt idx="658">
                  <c:v>2.08</c:v>
                </c:pt>
                <c:pt idx="659">
                  <c:v>1.91</c:v>
                </c:pt>
                <c:pt idx="660">
                  <c:v>1.9</c:v>
                </c:pt>
                <c:pt idx="661">
                  <c:v>1.88</c:v>
                </c:pt>
                <c:pt idx="662">
                  <c:v>1.5</c:v>
                </c:pt>
                <c:pt idx="663">
                  <c:v>1.67</c:v>
                </c:pt>
                <c:pt idx="664">
                  <c:v>1.68</c:v>
                </c:pt>
                <c:pt idx="665">
                  <c:v>1.64</c:v>
                </c:pt>
                <c:pt idx="666">
                  <c:v>1.67</c:v>
                </c:pt>
                <c:pt idx="667">
                  <c:v>1.52</c:v>
                </c:pt>
                <c:pt idx="668">
                  <c:v>1.47</c:v>
                </c:pt>
                <c:pt idx="669">
                  <c:v>1.53</c:v>
                </c:pt>
                <c:pt idx="670">
                  <c:v>3.53</c:v>
                </c:pt>
                <c:pt idx="671">
                  <c:v>1.87</c:v>
                </c:pt>
                <c:pt idx="672">
                  <c:v>2.0499999999999998</c:v>
                </c:pt>
                <c:pt idx="673">
                  <c:v>1.97</c:v>
                </c:pt>
                <c:pt idx="674">
                  <c:v>1.45</c:v>
                </c:pt>
                <c:pt idx="675">
                  <c:v>1.69</c:v>
                </c:pt>
                <c:pt idx="676">
                  <c:v>1.49</c:v>
                </c:pt>
                <c:pt idx="677">
                  <c:v>1.84</c:v>
                </c:pt>
                <c:pt idx="678">
                  <c:v>1.77</c:v>
                </c:pt>
                <c:pt idx="679">
                  <c:v>1.77</c:v>
                </c:pt>
                <c:pt idx="680">
                  <c:v>1.78</c:v>
                </c:pt>
                <c:pt idx="681">
                  <c:v>1.73</c:v>
                </c:pt>
                <c:pt idx="682">
                  <c:v>1.63</c:v>
                </c:pt>
                <c:pt idx="683">
                  <c:v>1.45</c:v>
                </c:pt>
                <c:pt idx="684">
                  <c:v>1.73</c:v>
                </c:pt>
                <c:pt idx="685">
                  <c:v>1.64</c:v>
                </c:pt>
                <c:pt idx="686">
                  <c:v>2.21</c:v>
                </c:pt>
                <c:pt idx="687">
                  <c:v>1.89</c:v>
                </c:pt>
                <c:pt idx="688">
                  <c:v>1.75</c:v>
                </c:pt>
                <c:pt idx="689">
                  <c:v>1.65</c:v>
                </c:pt>
                <c:pt idx="690">
                  <c:v>1.58</c:v>
                </c:pt>
                <c:pt idx="691">
                  <c:v>1.65</c:v>
                </c:pt>
                <c:pt idx="692">
                  <c:v>1.54</c:v>
                </c:pt>
                <c:pt idx="693">
                  <c:v>1.58</c:v>
                </c:pt>
                <c:pt idx="694">
                  <c:v>2.1800000000000002</c:v>
                </c:pt>
                <c:pt idx="695">
                  <c:v>2.63</c:v>
                </c:pt>
                <c:pt idx="696">
                  <c:v>2.2200000000000002</c:v>
                </c:pt>
                <c:pt idx="697">
                  <c:v>2.38</c:v>
                </c:pt>
                <c:pt idx="698">
                  <c:v>2.0699999999999998</c:v>
                </c:pt>
                <c:pt idx="699">
                  <c:v>2.17</c:v>
                </c:pt>
                <c:pt idx="700">
                  <c:v>1.52</c:v>
                </c:pt>
                <c:pt idx="701">
                  <c:v>2.17</c:v>
                </c:pt>
                <c:pt idx="702">
                  <c:v>1.85</c:v>
                </c:pt>
                <c:pt idx="703">
                  <c:v>1.77</c:v>
                </c:pt>
                <c:pt idx="704">
                  <c:v>1.64</c:v>
                </c:pt>
                <c:pt idx="705">
                  <c:v>1.72</c:v>
                </c:pt>
                <c:pt idx="706">
                  <c:v>1.37</c:v>
                </c:pt>
                <c:pt idx="707">
                  <c:v>2.2400000000000002</c:v>
                </c:pt>
                <c:pt idx="708">
                  <c:v>1.94</c:v>
                </c:pt>
                <c:pt idx="709">
                  <c:v>1.57</c:v>
                </c:pt>
                <c:pt idx="710">
                  <c:v>1.38</c:v>
                </c:pt>
                <c:pt idx="711">
                  <c:v>1.66</c:v>
                </c:pt>
                <c:pt idx="712">
                  <c:v>2.0099999999999998</c:v>
                </c:pt>
                <c:pt idx="713">
                  <c:v>2.02</c:v>
                </c:pt>
                <c:pt idx="714">
                  <c:v>1.95</c:v>
                </c:pt>
                <c:pt idx="715">
                  <c:v>1.91</c:v>
                </c:pt>
                <c:pt idx="716">
                  <c:v>1.88</c:v>
                </c:pt>
                <c:pt idx="717">
                  <c:v>1.81</c:v>
                </c:pt>
                <c:pt idx="718">
                  <c:v>1.87</c:v>
                </c:pt>
                <c:pt idx="719">
                  <c:v>1.85</c:v>
                </c:pt>
                <c:pt idx="720">
                  <c:v>1.8</c:v>
                </c:pt>
                <c:pt idx="721">
                  <c:v>1.88</c:v>
                </c:pt>
                <c:pt idx="722">
                  <c:v>1.77</c:v>
                </c:pt>
                <c:pt idx="723">
                  <c:v>2.19</c:v>
                </c:pt>
                <c:pt idx="724">
                  <c:v>4.3</c:v>
                </c:pt>
                <c:pt idx="725">
                  <c:v>2.02</c:v>
                </c:pt>
                <c:pt idx="726">
                  <c:v>1.86</c:v>
                </c:pt>
                <c:pt idx="727">
                  <c:v>1.89</c:v>
                </c:pt>
                <c:pt idx="728">
                  <c:v>1.97</c:v>
                </c:pt>
                <c:pt idx="729">
                  <c:v>1.89</c:v>
                </c:pt>
                <c:pt idx="730">
                  <c:v>1.79</c:v>
                </c:pt>
                <c:pt idx="731">
                  <c:v>1.85</c:v>
                </c:pt>
                <c:pt idx="732">
                  <c:v>1.64</c:v>
                </c:pt>
                <c:pt idx="733">
                  <c:v>2.0299999999999998</c:v>
                </c:pt>
                <c:pt idx="734">
                  <c:v>2.0299999999999998</c:v>
                </c:pt>
                <c:pt idx="735">
                  <c:v>2</c:v>
                </c:pt>
                <c:pt idx="736">
                  <c:v>1.85</c:v>
                </c:pt>
                <c:pt idx="737">
                  <c:v>2.12</c:v>
                </c:pt>
                <c:pt idx="738">
                  <c:v>1.89</c:v>
                </c:pt>
                <c:pt idx="739">
                  <c:v>2</c:v>
                </c:pt>
                <c:pt idx="740">
                  <c:v>1.75</c:v>
                </c:pt>
                <c:pt idx="741">
                  <c:v>1.78</c:v>
                </c:pt>
                <c:pt idx="742">
                  <c:v>1.77</c:v>
                </c:pt>
                <c:pt idx="743">
                  <c:v>1.88</c:v>
                </c:pt>
                <c:pt idx="744">
                  <c:v>1.82</c:v>
                </c:pt>
                <c:pt idx="745">
                  <c:v>1.8</c:v>
                </c:pt>
                <c:pt idx="746">
                  <c:v>1.86</c:v>
                </c:pt>
                <c:pt idx="747">
                  <c:v>1.87</c:v>
                </c:pt>
                <c:pt idx="748">
                  <c:v>1.88</c:v>
                </c:pt>
                <c:pt idx="749">
                  <c:v>1.63</c:v>
                </c:pt>
                <c:pt idx="750">
                  <c:v>1.6</c:v>
                </c:pt>
                <c:pt idx="751">
                  <c:v>1.73</c:v>
                </c:pt>
                <c:pt idx="752">
                  <c:v>1.79</c:v>
                </c:pt>
                <c:pt idx="753">
                  <c:v>1.79</c:v>
                </c:pt>
                <c:pt idx="754">
                  <c:v>1.74</c:v>
                </c:pt>
                <c:pt idx="755">
                  <c:v>1.8</c:v>
                </c:pt>
                <c:pt idx="756">
                  <c:v>1.71</c:v>
                </c:pt>
                <c:pt idx="757">
                  <c:v>1.8</c:v>
                </c:pt>
                <c:pt idx="758">
                  <c:v>1.8</c:v>
                </c:pt>
                <c:pt idx="759">
                  <c:v>1.81</c:v>
                </c:pt>
                <c:pt idx="760">
                  <c:v>1.76</c:v>
                </c:pt>
                <c:pt idx="761">
                  <c:v>1.76</c:v>
                </c:pt>
                <c:pt idx="762">
                  <c:v>1.67</c:v>
                </c:pt>
                <c:pt idx="763">
                  <c:v>2.4300000000000002</c:v>
                </c:pt>
                <c:pt idx="764">
                  <c:v>2.36</c:v>
                </c:pt>
                <c:pt idx="765">
                  <c:v>2.25</c:v>
                </c:pt>
                <c:pt idx="766">
                  <c:v>2.86</c:v>
                </c:pt>
                <c:pt idx="767">
                  <c:v>2.15</c:v>
                </c:pt>
                <c:pt idx="768">
                  <c:v>1.95</c:v>
                </c:pt>
                <c:pt idx="769">
                  <c:v>1.8</c:v>
                </c:pt>
                <c:pt idx="770">
                  <c:v>1.86</c:v>
                </c:pt>
                <c:pt idx="771">
                  <c:v>1.8</c:v>
                </c:pt>
                <c:pt idx="772">
                  <c:v>1.82</c:v>
                </c:pt>
                <c:pt idx="773">
                  <c:v>1.75</c:v>
                </c:pt>
                <c:pt idx="774">
                  <c:v>1.61</c:v>
                </c:pt>
                <c:pt idx="775">
                  <c:v>1.58</c:v>
                </c:pt>
                <c:pt idx="776">
                  <c:v>1.77</c:v>
                </c:pt>
                <c:pt idx="777">
                  <c:v>1.6</c:v>
                </c:pt>
                <c:pt idx="778">
                  <c:v>1.72</c:v>
                </c:pt>
                <c:pt idx="779">
                  <c:v>1.5</c:v>
                </c:pt>
                <c:pt idx="780">
                  <c:v>1.68</c:v>
                </c:pt>
                <c:pt idx="781">
                  <c:v>1.64</c:v>
                </c:pt>
                <c:pt idx="782">
                  <c:v>1.66</c:v>
                </c:pt>
                <c:pt idx="783">
                  <c:v>1.49</c:v>
                </c:pt>
                <c:pt idx="784">
                  <c:v>1.56</c:v>
                </c:pt>
                <c:pt idx="785">
                  <c:v>1.54</c:v>
                </c:pt>
                <c:pt idx="786">
                  <c:v>1.94</c:v>
                </c:pt>
                <c:pt idx="787">
                  <c:v>1.98</c:v>
                </c:pt>
                <c:pt idx="788">
                  <c:v>1.96</c:v>
                </c:pt>
                <c:pt idx="789">
                  <c:v>2.0699999999999998</c:v>
                </c:pt>
                <c:pt idx="790">
                  <c:v>1.96</c:v>
                </c:pt>
                <c:pt idx="791">
                  <c:v>1.92</c:v>
                </c:pt>
                <c:pt idx="792">
                  <c:v>2.0299999999999998</c:v>
                </c:pt>
                <c:pt idx="793">
                  <c:v>1.67</c:v>
                </c:pt>
                <c:pt idx="794">
                  <c:v>1.73</c:v>
                </c:pt>
                <c:pt idx="795">
                  <c:v>1.63</c:v>
                </c:pt>
                <c:pt idx="796">
                  <c:v>1.55</c:v>
                </c:pt>
                <c:pt idx="797">
                  <c:v>1.51</c:v>
                </c:pt>
                <c:pt idx="798">
                  <c:v>1.72</c:v>
                </c:pt>
                <c:pt idx="799">
                  <c:v>2.31</c:v>
                </c:pt>
                <c:pt idx="800">
                  <c:v>1.9</c:v>
                </c:pt>
                <c:pt idx="801">
                  <c:v>1.72</c:v>
                </c:pt>
                <c:pt idx="802">
                  <c:v>2.04</c:v>
                </c:pt>
                <c:pt idx="803">
                  <c:v>1.94</c:v>
                </c:pt>
                <c:pt idx="804">
                  <c:v>1.91</c:v>
                </c:pt>
                <c:pt idx="805">
                  <c:v>1.69</c:v>
                </c:pt>
                <c:pt idx="806">
                  <c:v>1.81</c:v>
                </c:pt>
                <c:pt idx="807">
                  <c:v>1.79</c:v>
                </c:pt>
                <c:pt idx="808">
                  <c:v>1.74</c:v>
                </c:pt>
                <c:pt idx="809">
                  <c:v>1.71</c:v>
                </c:pt>
                <c:pt idx="810">
                  <c:v>1.54</c:v>
                </c:pt>
                <c:pt idx="811">
                  <c:v>1.67</c:v>
                </c:pt>
                <c:pt idx="812">
                  <c:v>1.99</c:v>
                </c:pt>
                <c:pt idx="813">
                  <c:v>1.81</c:v>
                </c:pt>
                <c:pt idx="814">
                  <c:v>1.88</c:v>
                </c:pt>
                <c:pt idx="815">
                  <c:v>1.81</c:v>
                </c:pt>
                <c:pt idx="816">
                  <c:v>1.67</c:v>
                </c:pt>
                <c:pt idx="817">
                  <c:v>1.63</c:v>
                </c:pt>
                <c:pt idx="818">
                  <c:v>1.61</c:v>
                </c:pt>
                <c:pt idx="819">
                  <c:v>1.63</c:v>
                </c:pt>
                <c:pt idx="820">
                  <c:v>2.0299999999999998</c:v>
                </c:pt>
                <c:pt idx="821">
                  <c:v>2.09</c:v>
                </c:pt>
                <c:pt idx="822">
                  <c:v>2.0299999999999998</c:v>
                </c:pt>
                <c:pt idx="823">
                  <c:v>2.11</c:v>
                </c:pt>
                <c:pt idx="824">
                  <c:v>2.04</c:v>
                </c:pt>
                <c:pt idx="825">
                  <c:v>1.84</c:v>
                </c:pt>
                <c:pt idx="826">
                  <c:v>1.97</c:v>
                </c:pt>
                <c:pt idx="827">
                  <c:v>1.9</c:v>
                </c:pt>
                <c:pt idx="828">
                  <c:v>1.95</c:v>
                </c:pt>
                <c:pt idx="829">
                  <c:v>1.56</c:v>
                </c:pt>
                <c:pt idx="830">
                  <c:v>1.8</c:v>
                </c:pt>
                <c:pt idx="831">
                  <c:v>2</c:v>
                </c:pt>
                <c:pt idx="832">
                  <c:v>1.97</c:v>
                </c:pt>
                <c:pt idx="833">
                  <c:v>2.04</c:v>
                </c:pt>
                <c:pt idx="834">
                  <c:v>1.83</c:v>
                </c:pt>
                <c:pt idx="835">
                  <c:v>2.0499999999999998</c:v>
                </c:pt>
                <c:pt idx="836">
                  <c:v>2.0499999999999998</c:v>
                </c:pt>
                <c:pt idx="837">
                  <c:v>1.93</c:v>
                </c:pt>
                <c:pt idx="838">
                  <c:v>1.94</c:v>
                </c:pt>
                <c:pt idx="839">
                  <c:v>1.8</c:v>
                </c:pt>
                <c:pt idx="840">
                  <c:v>1.86</c:v>
                </c:pt>
                <c:pt idx="841">
                  <c:v>1.81</c:v>
                </c:pt>
                <c:pt idx="842">
                  <c:v>1.62</c:v>
                </c:pt>
                <c:pt idx="843">
                  <c:v>1.7</c:v>
                </c:pt>
                <c:pt idx="844">
                  <c:v>1.62</c:v>
                </c:pt>
                <c:pt idx="845">
                  <c:v>2.41</c:v>
                </c:pt>
                <c:pt idx="846">
                  <c:v>2.35</c:v>
                </c:pt>
                <c:pt idx="847">
                  <c:v>1.87</c:v>
                </c:pt>
                <c:pt idx="848">
                  <c:v>1.9</c:v>
                </c:pt>
                <c:pt idx="849">
                  <c:v>2.3199999999999998</c:v>
                </c:pt>
                <c:pt idx="850">
                  <c:v>2.1</c:v>
                </c:pt>
                <c:pt idx="851">
                  <c:v>1.65</c:v>
                </c:pt>
                <c:pt idx="852">
                  <c:v>1.67</c:v>
                </c:pt>
                <c:pt idx="853">
                  <c:v>1.74</c:v>
                </c:pt>
                <c:pt idx="854">
                  <c:v>1.65</c:v>
                </c:pt>
                <c:pt idx="855">
                  <c:v>1.68</c:v>
                </c:pt>
                <c:pt idx="856">
                  <c:v>1.58</c:v>
                </c:pt>
                <c:pt idx="857">
                  <c:v>1.44</c:v>
                </c:pt>
                <c:pt idx="858">
                  <c:v>1.54</c:v>
                </c:pt>
                <c:pt idx="859">
                  <c:v>1.7</c:v>
                </c:pt>
                <c:pt idx="860">
                  <c:v>1.66</c:v>
                </c:pt>
                <c:pt idx="861">
                  <c:v>1.76</c:v>
                </c:pt>
                <c:pt idx="862">
                  <c:v>1.66</c:v>
                </c:pt>
                <c:pt idx="863">
                  <c:v>1.74</c:v>
                </c:pt>
                <c:pt idx="864">
                  <c:v>1.74</c:v>
                </c:pt>
                <c:pt idx="865">
                  <c:v>1.57</c:v>
                </c:pt>
                <c:pt idx="866">
                  <c:v>1.56</c:v>
                </c:pt>
                <c:pt idx="867">
                  <c:v>1.61</c:v>
                </c:pt>
                <c:pt idx="868">
                  <c:v>1.51</c:v>
                </c:pt>
                <c:pt idx="869">
                  <c:v>1.5</c:v>
                </c:pt>
                <c:pt idx="870">
                  <c:v>1.49</c:v>
                </c:pt>
                <c:pt idx="871">
                  <c:v>1.47</c:v>
                </c:pt>
                <c:pt idx="872">
                  <c:v>1.44</c:v>
                </c:pt>
                <c:pt idx="873">
                  <c:v>1.65</c:v>
                </c:pt>
                <c:pt idx="874">
                  <c:v>1.72</c:v>
                </c:pt>
                <c:pt idx="875">
                  <c:v>1.69</c:v>
                </c:pt>
                <c:pt idx="876">
                  <c:v>1.62</c:v>
                </c:pt>
                <c:pt idx="877">
                  <c:v>1.54</c:v>
                </c:pt>
                <c:pt idx="878">
                  <c:v>1.69</c:v>
                </c:pt>
                <c:pt idx="879">
                  <c:v>1.63</c:v>
                </c:pt>
                <c:pt idx="880">
                  <c:v>1.5</c:v>
                </c:pt>
                <c:pt idx="881">
                  <c:v>1.57</c:v>
                </c:pt>
                <c:pt idx="882">
                  <c:v>1.61</c:v>
                </c:pt>
                <c:pt idx="883">
                  <c:v>1.88</c:v>
                </c:pt>
                <c:pt idx="884">
                  <c:v>1.83</c:v>
                </c:pt>
                <c:pt idx="885">
                  <c:v>1.78</c:v>
                </c:pt>
                <c:pt idx="886">
                  <c:v>1.81</c:v>
                </c:pt>
                <c:pt idx="887">
                  <c:v>1.85</c:v>
                </c:pt>
                <c:pt idx="888">
                  <c:v>1.94</c:v>
                </c:pt>
                <c:pt idx="889">
                  <c:v>1.92</c:v>
                </c:pt>
                <c:pt idx="890">
                  <c:v>1.81</c:v>
                </c:pt>
                <c:pt idx="891">
                  <c:v>1.74</c:v>
                </c:pt>
                <c:pt idx="892">
                  <c:v>1.97</c:v>
                </c:pt>
                <c:pt idx="893">
                  <c:v>1.69</c:v>
                </c:pt>
                <c:pt idx="894">
                  <c:v>1.71</c:v>
                </c:pt>
                <c:pt idx="895">
                  <c:v>1.75</c:v>
                </c:pt>
                <c:pt idx="896">
                  <c:v>1.87</c:v>
                </c:pt>
                <c:pt idx="897">
                  <c:v>1.71</c:v>
                </c:pt>
                <c:pt idx="898">
                  <c:v>1.78</c:v>
                </c:pt>
                <c:pt idx="899">
                  <c:v>1.65</c:v>
                </c:pt>
                <c:pt idx="900">
                  <c:v>1.86</c:v>
                </c:pt>
                <c:pt idx="901">
                  <c:v>1.61</c:v>
                </c:pt>
                <c:pt idx="902">
                  <c:v>1.53</c:v>
                </c:pt>
                <c:pt idx="903">
                  <c:v>1.65</c:v>
                </c:pt>
                <c:pt idx="904">
                  <c:v>1.6</c:v>
                </c:pt>
                <c:pt idx="905">
                  <c:v>2.19</c:v>
                </c:pt>
                <c:pt idx="906">
                  <c:v>2.0299999999999998</c:v>
                </c:pt>
                <c:pt idx="907">
                  <c:v>1.71</c:v>
                </c:pt>
                <c:pt idx="908">
                  <c:v>2.48</c:v>
                </c:pt>
                <c:pt idx="909">
                  <c:v>2.0299999999999998</c:v>
                </c:pt>
                <c:pt idx="910">
                  <c:v>1.87</c:v>
                </c:pt>
                <c:pt idx="911">
                  <c:v>1.74</c:v>
                </c:pt>
                <c:pt idx="912">
                  <c:v>1.52</c:v>
                </c:pt>
                <c:pt idx="913">
                  <c:v>1.55</c:v>
                </c:pt>
                <c:pt idx="914">
                  <c:v>1.52</c:v>
                </c:pt>
                <c:pt idx="915">
                  <c:v>1.48</c:v>
                </c:pt>
                <c:pt idx="916">
                  <c:v>1.45</c:v>
                </c:pt>
                <c:pt idx="917">
                  <c:v>2.17</c:v>
                </c:pt>
                <c:pt idx="918">
                  <c:v>1.49</c:v>
                </c:pt>
                <c:pt idx="919">
                  <c:v>1.69</c:v>
                </c:pt>
                <c:pt idx="920">
                  <c:v>1.69</c:v>
                </c:pt>
                <c:pt idx="921">
                  <c:v>1.93</c:v>
                </c:pt>
                <c:pt idx="922">
                  <c:v>1.69</c:v>
                </c:pt>
                <c:pt idx="923">
                  <c:v>1.72</c:v>
                </c:pt>
                <c:pt idx="924">
                  <c:v>1.89</c:v>
                </c:pt>
                <c:pt idx="925">
                  <c:v>1.69</c:v>
                </c:pt>
                <c:pt idx="926">
                  <c:v>1.65</c:v>
                </c:pt>
                <c:pt idx="927">
                  <c:v>1.66</c:v>
                </c:pt>
                <c:pt idx="928">
                  <c:v>1.64</c:v>
                </c:pt>
                <c:pt idx="929">
                  <c:v>1.65</c:v>
                </c:pt>
                <c:pt idx="930">
                  <c:v>1.63</c:v>
                </c:pt>
                <c:pt idx="931">
                  <c:v>1.63</c:v>
                </c:pt>
                <c:pt idx="932">
                  <c:v>1.74</c:v>
                </c:pt>
                <c:pt idx="933">
                  <c:v>1.84</c:v>
                </c:pt>
                <c:pt idx="934">
                  <c:v>1.86</c:v>
                </c:pt>
                <c:pt idx="935">
                  <c:v>1.61</c:v>
                </c:pt>
                <c:pt idx="936">
                  <c:v>1.81</c:v>
                </c:pt>
                <c:pt idx="937">
                  <c:v>1.66</c:v>
                </c:pt>
                <c:pt idx="938">
                  <c:v>1.88</c:v>
                </c:pt>
                <c:pt idx="939">
                  <c:v>1.68</c:v>
                </c:pt>
                <c:pt idx="940">
                  <c:v>1.68</c:v>
                </c:pt>
                <c:pt idx="941">
                  <c:v>2.1800000000000002</c:v>
                </c:pt>
                <c:pt idx="942">
                  <c:v>1.07</c:v>
                </c:pt>
                <c:pt idx="943">
                  <c:v>2.15</c:v>
                </c:pt>
                <c:pt idx="944">
                  <c:v>1.86</c:v>
                </c:pt>
                <c:pt idx="945">
                  <c:v>1.63</c:v>
                </c:pt>
                <c:pt idx="946">
                  <c:v>1.78</c:v>
                </c:pt>
                <c:pt idx="947">
                  <c:v>1.94</c:v>
                </c:pt>
                <c:pt idx="948">
                  <c:v>1.85</c:v>
                </c:pt>
                <c:pt idx="949">
                  <c:v>1.94</c:v>
                </c:pt>
                <c:pt idx="950">
                  <c:v>1.93</c:v>
                </c:pt>
                <c:pt idx="951">
                  <c:v>1.75</c:v>
                </c:pt>
                <c:pt idx="952">
                  <c:v>1.82</c:v>
                </c:pt>
                <c:pt idx="953">
                  <c:v>1.79</c:v>
                </c:pt>
                <c:pt idx="954">
                  <c:v>1.72</c:v>
                </c:pt>
                <c:pt idx="955">
                  <c:v>1.62</c:v>
                </c:pt>
                <c:pt idx="956">
                  <c:v>1.87</c:v>
                </c:pt>
                <c:pt idx="957">
                  <c:v>1.77</c:v>
                </c:pt>
                <c:pt idx="958">
                  <c:v>2.2200000000000002</c:v>
                </c:pt>
                <c:pt idx="959">
                  <c:v>2.11</c:v>
                </c:pt>
                <c:pt idx="960">
                  <c:v>3.31</c:v>
                </c:pt>
                <c:pt idx="961">
                  <c:v>2.5299999999999998</c:v>
                </c:pt>
                <c:pt idx="962">
                  <c:v>2.7</c:v>
                </c:pt>
                <c:pt idx="963">
                  <c:v>2.15</c:v>
                </c:pt>
                <c:pt idx="964">
                  <c:v>2</c:v>
                </c:pt>
                <c:pt idx="965">
                  <c:v>1.96</c:v>
                </c:pt>
                <c:pt idx="966">
                  <c:v>2.0299999999999998</c:v>
                </c:pt>
                <c:pt idx="967">
                  <c:v>2.1</c:v>
                </c:pt>
                <c:pt idx="968">
                  <c:v>2.37</c:v>
                </c:pt>
                <c:pt idx="969">
                  <c:v>2.4700000000000002</c:v>
                </c:pt>
                <c:pt idx="970">
                  <c:v>1.64</c:v>
                </c:pt>
                <c:pt idx="971">
                  <c:v>1.77</c:v>
                </c:pt>
                <c:pt idx="972">
                  <c:v>1.77</c:v>
                </c:pt>
                <c:pt idx="973">
                  <c:v>1.76</c:v>
                </c:pt>
                <c:pt idx="974">
                  <c:v>2.08</c:v>
                </c:pt>
                <c:pt idx="975">
                  <c:v>2.12</c:v>
                </c:pt>
                <c:pt idx="976">
                  <c:v>1.83</c:v>
                </c:pt>
                <c:pt idx="977">
                  <c:v>1.41</c:v>
                </c:pt>
                <c:pt idx="978">
                  <c:v>1.7</c:v>
                </c:pt>
                <c:pt idx="979">
                  <c:v>2.0099999999999998</c:v>
                </c:pt>
                <c:pt idx="980">
                  <c:v>1.55</c:v>
                </c:pt>
                <c:pt idx="981">
                  <c:v>2.2999999999999998</c:v>
                </c:pt>
                <c:pt idx="982">
                  <c:v>2.0699999999999998</c:v>
                </c:pt>
                <c:pt idx="983">
                  <c:v>1.97</c:v>
                </c:pt>
                <c:pt idx="984">
                  <c:v>1.8</c:v>
                </c:pt>
                <c:pt idx="985">
                  <c:v>1.64</c:v>
                </c:pt>
                <c:pt idx="986">
                  <c:v>2.09</c:v>
                </c:pt>
                <c:pt idx="987">
                  <c:v>1.7</c:v>
                </c:pt>
                <c:pt idx="988">
                  <c:v>1.75</c:v>
                </c:pt>
                <c:pt idx="989">
                  <c:v>1.68</c:v>
                </c:pt>
                <c:pt idx="990">
                  <c:v>1.75</c:v>
                </c:pt>
                <c:pt idx="991">
                  <c:v>1.79</c:v>
                </c:pt>
                <c:pt idx="992">
                  <c:v>1.68</c:v>
                </c:pt>
                <c:pt idx="993">
                  <c:v>1.68</c:v>
                </c:pt>
                <c:pt idx="994">
                  <c:v>1.63</c:v>
                </c:pt>
                <c:pt idx="995">
                  <c:v>1.63</c:v>
                </c:pt>
                <c:pt idx="996">
                  <c:v>1.63</c:v>
                </c:pt>
                <c:pt idx="997">
                  <c:v>1.63</c:v>
                </c:pt>
                <c:pt idx="998">
                  <c:v>1.64</c:v>
                </c:pt>
                <c:pt idx="999">
                  <c:v>1.69</c:v>
                </c:pt>
                <c:pt idx="1000">
                  <c:v>1.4</c:v>
                </c:pt>
                <c:pt idx="1001">
                  <c:v>1.49</c:v>
                </c:pt>
                <c:pt idx="1002">
                  <c:v>1.51</c:v>
                </c:pt>
                <c:pt idx="1003">
                  <c:v>2.34</c:v>
                </c:pt>
                <c:pt idx="1004">
                  <c:v>2.34</c:v>
                </c:pt>
                <c:pt idx="1005">
                  <c:v>2.12</c:v>
                </c:pt>
                <c:pt idx="1006">
                  <c:v>2</c:v>
                </c:pt>
                <c:pt idx="1007">
                  <c:v>1.63</c:v>
                </c:pt>
                <c:pt idx="1008">
                  <c:v>1.72</c:v>
                </c:pt>
                <c:pt idx="1009">
                  <c:v>1.69</c:v>
                </c:pt>
                <c:pt idx="1010">
                  <c:v>1.91</c:v>
                </c:pt>
                <c:pt idx="1011">
                  <c:v>1.77</c:v>
                </c:pt>
                <c:pt idx="1012">
                  <c:v>1.73</c:v>
                </c:pt>
                <c:pt idx="1013">
                  <c:v>1.52</c:v>
                </c:pt>
                <c:pt idx="1014">
                  <c:v>2.17</c:v>
                </c:pt>
                <c:pt idx="1015">
                  <c:v>1.57</c:v>
                </c:pt>
                <c:pt idx="1016">
                  <c:v>1.63</c:v>
                </c:pt>
                <c:pt idx="1017">
                  <c:v>1.69</c:v>
                </c:pt>
                <c:pt idx="1018">
                  <c:v>3.03</c:v>
                </c:pt>
                <c:pt idx="1019">
                  <c:v>1.82</c:v>
                </c:pt>
                <c:pt idx="1020">
                  <c:v>1.49</c:v>
                </c:pt>
                <c:pt idx="1021">
                  <c:v>1.92</c:v>
                </c:pt>
                <c:pt idx="1022">
                  <c:v>1.54</c:v>
                </c:pt>
                <c:pt idx="1023">
                  <c:v>1.7</c:v>
                </c:pt>
                <c:pt idx="1024">
                  <c:v>1.68</c:v>
                </c:pt>
                <c:pt idx="1025">
                  <c:v>1.58</c:v>
                </c:pt>
                <c:pt idx="1026">
                  <c:v>1.6</c:v>
                </c:pt>
                <c:pt idx="1027">
                  <c:v>1.51</c:v>
                </c:pt>
                <c:pt idx="1028">
                  <c:v>2.02</c:v>
                </c:pt>
                <c:pt idx="1029">
                  <c:v>1.72</c:v>
                </c:pt>
                <c:pt idx="1030">
                  <c:v>1.72</c:v>
                </c:pt>
                <c:pt idx="1031">
                  <c:v>2.13</c:v>
                </c:pt>
                <c:pt idx="1032">
                  <c:v>1.72</c:v>
                </c:pt>
                <c:pt idx="1033">
                  <c:v>1.64</c:v>
                </c:pt>
                <c:pt idx="1034">
                  <c:v>2.21</c:v>
                </c:pt>
                <c:pt idx="1035">
                  <c:v>1.6</c:v>
                </c:pt>
                <c:pt idx="1036">
                  <c:v>1.42</c:v>
                </c:pt>
                <c:pt idx="1037">
                  <c:v>1.52</c:v>
                </c:pt>
                <c:pt idx="1038">
                  <c:v>1.9</c:v>
                </c:pt>
                <c:pt idx="1039">
                  <c:v>1.64</c:v>
                </c:pt>
                <c:pt idx="1040">
                  <c:v>1.68</c:v>
                </c:pt>
                <c:pt idx="1041">
                  <c:v>1.58</c:v>
                </c:pt>
                <c:pt idx="1042">
                  <c:v>1.66</c:v>
                </c:pt>
                <c:pt idx="1043">
                  <c:v>1.68</c:v>
                </c:pt>
                <c:pt idx="1044">
                  <c:v>1.62</c:v>
                </c:pt>
                <c:pt idx="1045">
                  <c:v>1.68</c:v>
                </c:pt>
                <c:pt idx="1046">
                  <c:v>1.76</c:v>
                </c:pt>
                <c:pt idx="1047">
                  <c:v>1.5</c:v>
                </c:pt>
                <c:pt idx="1048">
                  <c:v>1.52</c:v>
                </c:pt>
                <c:pt idx="1049">
                  <c:v>1.88</c:v>
                </c:pt>
                <c:pt idx="1050">
                  <c:v>1.86</c:v>
                </c:pt>
                <c:pt idx="1051">
                  <c:v>1.42</c:v>
                </c:pt>
                <c:pt idx="1052">
                  <c:v>1.89</c:v>
                </c:pt>
                <c:pt idx="1053">
                  <c:v>1.74</c:v>
                </c:pt>
                <c:pt idx="1054">
                  <c:v>1.66</c:v>
                </c:pt>
                <c:pt idx="1055">
                  <c:v>1.49</c:v>
                </c:pt>
                <c:pt idx="1056">
                  <c:v>2.4700000000000002</c:v>
                </c:pt>
                <c:pt idx="1057">
                  <c:v>1.59</c:v>
                </c:pt>
                <c:pt idx="1058">
                  <c:v>5.74</c:v>
                </c:pt>
                <c:pt idx="1059">
                  <c:v>2.14</c:v>
                </c:pt>
                <c:pt idx="1060">
                  <c:v>1.86</c:v>
                </c:pt>
                <c:pt idx="1061">
                  <c:v>2.08</c:v>
                </c:pt>
                <c:pt idx="1062">
                  <c:v>2.09</c:v>
                </c:pt>
                <c:pt idx="1063">
                  <c:v>2.04</c:v>
                </c:pt>
                <c:pt idx="1064">
                  <c:v>2</c:v>
                </c:pt>
                <c:pt idx="1065">
                  <c:v>1.96</c:v>
                </c:pt>
                <c:pt idx="1066">
                  <c:v>1.92</c:v>
                </c:pt>
              </c:numCache>
            </c:numRef>
          </c:yVal>
          <c:smooth val="0"/>
          <c:extLst>
            <c:ext xmlns:c16="http://schemas.microsoft.com/office/drawing/2014/chart" uri="{C3380CC4-5D6E-409C-BE32-E72D297353CC}">
              <c16:uniqueId val="{00000001-923F-499D-878B-78ED4C0CDB08}"/>
            </c:ext>
          </c:extLst>
        </c:ser>
        <c:dLbls>
          <c:showLegendKey val="0"/>
          <c:showVal val="0"/>
          <c:showCatName val="0"/>
          <c:showSerName val="0"/>
          <c:showPercent val="0"/>
          <c:showBubbleSize val="0"/>
        </c:dLbls>
        <c:axId val="687837712"/>
        <c:axId val="1"/>
      </c:scatterChart>
      <c:valAx>
        <c:axId val="687837712"/>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LOA vs Capsize Risk</a:t>
                </a:r>
              </a:p>
            </c:rich>
          </c:tx>
          <c:layout>
            <c:manualLayout>
              <c:xMode val="edge"/>
              <c:yMode val="edge"/>
              <c:x val="0.35321497891615045"/>
              <c:y val="0.89867845224969611"/>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87837712"/>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735" b="0" i="0" u="none" strike="noStrike" baseline="0">
                <a:solidFill>
                  <a:srgbClr val="000000"/>
                </a:solidFill>
                <a:latin typeface="Arial"/>
                <a:ea typeface="Arial"/>
                <a:cs typeface="Arial"/>
              </a:defRPr>
            </a:pPr>
            <a:endParaRPr lang="en-US"/>
          </a:p>
        </c:txPr>
      </c:legendEntry>
      <c:layout>
        <c:manualLayout>
          <c:xMode val="edge"/>
          <c:yMode val="edge"/>
          <c:x val="0.8822922680099623"/>
          <c:y val="0.40316652369096645"/>
          <c:w val="0.10134438213627946"/>
          <c:h val="6.531748149183254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opies="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740692503814677E-2"/>
          <c:y val="6.5761719922757408E-2"/>
          <c:w val="0.79080963821289862"/>
          <c:h val="0.75512595635442126"/>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BASE'!$D$8:$D$1074</c:f>
              <c:numCache>
                <c:formatCode>0.0</c:formatCode>
                <c:ptCount val="1067"/>
                <c:pt idx="0">
                  <c:v>48.5</c:v>
                </c:pt>
                <c:pt idx="1">
                  <c:v>21</c:v>
                </c:pt>
                <c:pt idx="2">
                  <c:v>37.5</c:v>
                </c:pt>
                <c:pt idx="3">
                  <c:v>56</c:v>
                </c:pt>
                <c:pt idx="4">
                  <c:v>62.1</c:v>
                </c:pt>
                <c:pt idx="5">
                  <c:v>64.900000000000006</c:v>
                </c:pt>
                <c:pt idx="6">
                  <c:v>27.3</c:v>
                </c:pt>
                <c:pt idx="7">
                  <c:v>33.200000000000003</c:v>
                </c:pt>
                <c:pt idx="8">
                  <c:v>36.200000000000003</c:v>
                </c:pt>
                <c:pt idx="9">
                  <c:v>41.6</c:v>
                </c:pt>
                <c:pt idx="10">
                  <c:v>49.7</c:v>
                </c:pt>
                <c:pt idx="11">
                  <c:v>37.700000000000003</c:v>
                </c:pt>
                <c:pt idx="12">
                  <c:v>39.299999999999997</c:v>
                </c:pt>
                <c:pt idx="13">
                  <c:v>38</c:v>
                </c:pt>
                <c:pt idx="14">
                  <c:v>34.700000000000003</c:v>
                </c:pt>
                <c:pt idx="15">
                  <c:v>22</c:v>
                </c:pt>
                <c:pt idx="16">
                  <c:v>30.3</c:v>
                </c:pt>
                <c:pt idx="17">
                  <c:v>34.799999999999997</c:v>
                </c:pt>
                <c:pt idx="18">
                  <c:v>37.200000000000003</c:v>
                </c:pt>
                <c:pt idx="19">
                  <c:v>126.5</c:v>
                </c:pt>
                <c:pt idx="20">
                  <c:v>38.5</c:v>
                </c:pt>
                <c:pt idx="21">
                  <c:v>39.5</c:v>
                </c:pt>
                <c:pt idx="22">
                  <c:v>43.1</c:v>
                </c:pt>
                <c:pt idx="23">
                  <c:v>44.1</c:v>
                </c:pt>
                <c:pt idx="24">
                  <c:v>44</c:v>
                </c:pt>
                <c:pt idx="25">
                  <c:v>47.7</c:v>
                </c:pt>
                <c:pt idx="26">
                  <c:v>48.8</c:v>
                </c:pt>
                <c:pt idx="27">
                  <c:v>50</c:v>
                </c:pt>
                <c:pt idx="28">
                  <c:v>50</c:v>
                </c:pt>
                <c:pt idx="29">
                  <c:v>52.8</c:v>
                </c:pt>
                <c:pt idx="30">
                  <c:v>54.1</c:v>
                </c:pt>
                <c:pt idx="31">
                  <c:v>28.3</c:v>
                </c:pt>
                <c:pt idx="32">
                  <c:v>38.4</c:v>
                </c:pt>
                <c:pt idx="33">
                  <c:v>25.3</c:v>
                </c:pt>
                <c:pt idx="34">
                  <c:v>60</c:v>
                </c:pt>
                <c:pt idx="35">
                  <c:v>38.700000000000003</c:v>
                </c:pt>
                <c:pt idx="36">
                  <c:v>36</c:v>
                </c:pt>
                <c:pt idx="37">
                  <c:v>34.5</c:v>
                </c:pt>
                <c:pt idx="38">
                  <c:v>31.6</c:v>
                </c:pt>
                <c:pt idx="39">
                  <c:v>40</c:v>
                </c:pt>
                <c:pt idx="40">
                  <c:v>53</c:v>
                </c:pt>
                <c:pt idx="41">
                  <c:v>53</c:v>
                </c:pt>
                <c:pt idx="42">
                  <c:v>52.5</c:v>
                </c:pt>
                <c:pt idx="43">
                  <c:v>78.400000000000006</c:v>
                </c:pt>
                <c:pt idx="44">
                  <c:v>83.3</c:v>
                </c:pt>
                <c:pt idx="45">
                  <c:v>65</c:v>
                </c:pt>
                <c:pt idx="46">
                  <c:v>75</c:v>
                </c:pt>
                <c:pt idx="47">
                  <c:v>35</c:v>
                </c:pt>
                <c:pt idx="48">
                  <c:v>38.5</c:v>
                </c:pt>
                <c:pt idx="49">
                  <c:v>68.5</c:v>
                </c:pt>
                <c:pt idx="50">
                  <c:v>71.5</c:v>
                </c:pt>
                <c:pt idx="51">
                  <c:v>60.7</c:v>
                </c:pt>
                <c:pt idx="52">
                  <c:v>124</c:v>
                </c:pt>
                <c:pt idx="53">
                  <c:v>16.5</c:v>
                </c:pt>
                <c:pt idx="54">
                  <c:v>32.6</c:v>
                </c:pt>
                <c:pt idx="55">
                  <c:v>33.9</c:v>
                </c:pt>
                <c:pt idx="56">
                  <c:v>36</c:v>
                </c:pt>
                <c:pt idx="57">
                  <c:v>41.7</c:v>
                </c:pt>
                <c:pt idx="58">
                  <c:v>21</c:v>
                </c:pt>
                <c:pt idx="59">
                  <c:v>22.8</c:v>
                </c:pt>
                <c:pt idx="60">
                  <c:v>34.799999999999997</c:v>
                </c:pt>
                <c:pt idx="61">
                  <c:v>56</c:v>
                </c:pt>
                <c:pt idx="62">
                  <c:v>29</c:v>
                </c:pt>
                <c:pt idx="63">
                  <c:v>38</c:v>
                </c:pt>
                <c:pt idx="64">
                  <c:v>30.6</c:v>
                </c:pt>
                <c:pt idx="65">
                  <c:v>52</c:v>
                </c:pt>
                <c:pt idx="66">
                  <c:v>30.1</c:v>
                </c:pt>
                <c:pt idx="67">
                  <c:v>32</c:v>
                </c:pt>
                <c:pt idx="68">
                  <c:v>29.7</c:v>
                </c:pt>
                <c:pt idx="69">
                  <c:v>34.799999999999997</c:v>
                </c:pt>
                <c:pt idx="70">
                  <c:v>20</c:v>
                </c:pt>
                <c:pt idx="71">
                  <c:v>25.6</c:v>
                </c:pt>
                <c:pt idx="72">
                  <c:v>34.1</c:v>
                </c:pt>
                <c:pt idx="73">
                  <c:v>38.1</c:v>
                </c:pt>
                <c:pt idx="74">
                  <c:v>39.299999999999997</c:v>
                </c:pt>
                <c:pt idx="75">
                  <c:v>43.3</c:v>
                </c:pt>
                <c:pt idx="76">
                  <c:v>47.7</c:v>
                </c:pt>
                <c:pt idx="77">
                  <c:v>50</c:v>
                </c:pt>
                <c:pt idx="78">
                  <c:v>51</c:v>
                </c:pt>
                <c:pt idx="79">
                  <c:v>52.5</c:v>
                </c:pt>
                <c:pt idx="80">
                  <c:v>58.5</c:v>
                </c:pt>
                <c:pt idx="81">
                  <c:v>64</c:v>
                </c:pt>
                <c:pt idx="82">
                  <c:v>66.900000000000006</c:v>
                </c:pt>
                <c:pt idx="83">
                  <c:v>86.9</c:v>
                </c:pt>
                <c:pt idx="84">
                  <c:v>49.3</c:v>
                </c:pt>
                <c:pt idx="85">
                  <c:v>32.5</c:v>
                </c:pt>
                <c:pt idx="86">
                  <c:v>31.3</c:v>
                </c:pt>
                <c:pt idx="87">
                  <c:v>33.700000000000003</c:v>
                </c:pt>
                <c:pt idx="88">
                  <c:v>37.9</c:v>
                </c:pt>
                <c:pt idx="89">
                  <c:v>38.6</c:v>
                </c:pt>
                <c:pt idx="90">
                  <c:v>29</c:v>
                </c:pt>
                <c:pt idx="91">
                  <c:v>32</c:v>
                </c:pt>
                <c:pt idx="92">
                  <c:v>36</c:v>
                </c:pt>
                <c:pt idx="93">
                  <c:v>12.4</c:v>
                </c:pt>
                <c:pt idx="94">
                  <c:v>44.3</c:v>
                </c:pt>
                <c:pt idx="95">
                  <c:v>24.5</c:v>
                </c:pt>
                <c:pt idx="96">
                  <c:v>32.200000000000003</c:v>
                </c:pt>
                <c:pt idx="97">
                  <c:v>36.4</c:v>
                </c:pt>
                <c:pt idx="98">
                  <c:v>35.4</c:v>
                </c:pt>
                <c:pt idx="99">
                  <c:v>35.700000000000003</c:v>
                </c:pt>
                <c:pt idx="100">
                  <c:v>41.7</c:v>
                </c:pt>
                <c:pt idx="101">
                  <c:v>50.8</c:v>
                </c:pt>
                <c:pt idx="102">
                  <c:v>53.1</c:v>
                </c:pt>
                <c:pt idx="103">
                  <c:v>62.2</c:v>
                </c:pt>
                <c:pt idx="104">
                  <c:v>31</c:v>
                </c:pt>
                <c:pt idx="105">
                  <c:v>34.5</c:v>
                </c:pt>
                <c:pt idx="106">
                  <c:v>36</c:v>
                </c:pt>
                <c:pt idx="107">
                  <c:v>40.200000000000003</c:v>
                </c:pt>
                <c:pt idx="108">
                  <c:v>37.6</c:v>
                </c:pt>
                <c:pt idx="109">
                  <c:v>39.299999999999997</c:v>
                </c:pt>
                <c:pt idx="110">
                  <c:v>42.5</c:v>
                </c:pt>
                <c:pt idx="111">
                  <c:v>46.5</c:v>
                </c:pt>
                <c:pt idx="112">
                  <c:v>47.6</c:v>
                </c:pt>
                <c:pt idx="113">
                  <c:v>50.8</c:v>
                </c:pt>
                <c:pt idx="114">
                  <c:v>32.6</c:v>
                </c:pt>
                <c:pt idx="115">
                  <c:v>35</c:v>
                </c:pt>
                <c:pt idx="116">
                  <c:v>35</c:v>
                </c:pt>
                <c:pt idx="117">
                  <c:v>35.4</c:v>
                </c:pt>
                <c:pt idx="118">
                  <c:v>35.799999999999997</c:v>
                </c:pt>
                <c:pt idx="119">
                  <c:v>38.6</c:v>
                </c:pt>
                <c:pt idx="120">
                  <c:v>38.200000000000003</c:v>
                </c:pt>
                <c:pt idx="121">
                  <c:v>41</c:v>
                </c:pt>
                <c:pt idx="122">
                  <c:v>39.700000000000003</c:v>
                </c:pt>
                <c:pt idx="123">
                  <c:v>44.6</c:v>
                </c:pt>
                <c:pt idx="124">
                  <c:v>45.9</c:v>
                </c:pt>
                <c:pt idx="125">
                  <c:v>131</c:v>
                </c:pt>
                <c:pt idx="126">
                  <c:v>39</c:v>
                </c:pt>
                <c:pt idx="127">
                  <c:v>48</c:v>
                </c:pt>
                <c:pt idx="128">
                  <c:v>45.5</c:v>
                </c:pt>
                <c:pt idx="129">
                  <c:v>47</c:v>
                </c:pt>
                <c:pt idx="130">
                  <c:v>48.2</c:v>
                </c:pt>
                <c:pt idx="131">
                  <c:v>48</c:v>
                </c:pt>
                <c:pt idx="132">
                  <c:v>55.3</c:v>
                </c:pt>
                <c:pt idx="133">
                  <c:v>67.599999999999994</c:v>
                </c:pt>
                <c:pt idx="134">
                  <c:v>14.4</c:v>
                </c:pt>
                <c:pt idx="135">
                  <c:v>40.799999999999997</c:v>
                </c:pt>
                <c:pt idx="136">
                  <c:v>76</c:v>
                </c:pt>
                <c:pt idx="137">
                  <c:v>14.4</c:v>
                </c:pt>
                <c:pt idx="138">
                  <c:v>40</c:v>
                </c:pt>
                <c:pt idx="139">
                  <c:v>40.6</c:v>
                </c:pt>
                <c:pt idx="140">
                  <c:v>30.2</c:v>
                </c:pt>
                <c:pt idx="141">
                  <c:v>50</c:v>
                </c:pt>
                <c:pt idx="142">
                  <c:v>51.8</c:v>
                </c:pt>
                <c:pt idx="143">
                  <c:v>60</c:v>
                </c:pt>
                <c:pt idx="144">
                  <c:v>75.7</c:v>
                </c:pt>
                <c:pt idx="145">
                  <c:v>144</c:v>
                </c:pt>
                <c:pt idx="146">
                  <c:v>53.4</c:v>
                </c:pt>
                <c:pt idx="147">
                  <c:v>60</c:v>
                </c:pt>
                <c:pt idx="148">
                  <c:v>62</c:v>
                </c:pt>
                <c:pt idx="149">
                  <c:v>42.4</c:v>
                </c:pt>
                <c:pt idx="150">
                  <c:v>45.7</c:v>
                </c:pt>
                <c:pt idx="151">
                  <c:v>57.4</c:v>
                </c:pt>
                <c:pt idx="152">
                  <c:v>34</c:v>
                </c:pt>
                <c:pt idx="153">
                  <c:v>29.1</c:v>
                </c:pt>
                <c:pt idx="154">
                  <c:v>42</c:v>
                </c:pt>
                <c:pt idx="155">
                  <c:v>25</c:v>
                </c:pt>
                <c:pt idx="156">
                  <c:v>44</c:v>
                </c:pt>
                <c:pt idx="157">
                  <c:v>45</c:v>
                </c:pt>
                <c:pt idx="158">
                  <c:v>24</c:v>
                </c:pt>
                <c:pt idx="159">
                  <c:v>19.5</c:v>
                </c:pt>
                <c:pt idx="160">
                  <c:v>24.6</c:v>
                </c:pt>
                <c:pt idx="161">
                  <c:v>30</c:v>
                </c:pt>
                <c:pt idx="162">
                  <c:v>31.1</c:v>
                </c:pt>
                <c:pt idx="163">
                  <c:v>32.1</c:v>
                </c:pt>
                <c:pt idx="164">
                  <c:v>34.299999999999997</c:v>
                </c:pt>
                <c:pt idx="165">
                  <c:v>34.700000000000003</c:v>
                </c:pt>
                <c:pt idx="166">
                  <c:v>38.299999999999997</c:v>
                </c:pt>
                <c:pt idx="167">
                  <c:v>40.1</c:v>
                </c:pt>
                <c:pt idx="168">
                  <c:v>41.1</c:v>
                </c:pt>
                <c:pt idx="169">
                  <c:v>45.3</c:v>
                </c:pt>
                <c:pt idx="170">
                  <c:v>53.3</c:v>
                </c:pt>
                <c:pt idx="171">
                  <c:v>56.5</c:v>
                </c:pt>
                <c:pt idx="172">
                  <c:v>37.700000000000003</c:v>
                </c:pt>
                <c:pt idx="173">
                  <c:v>62.9</c:v>
                </c:pt>
                <c:pt idx="174">
                  <c:v>55.7</c:v>
                </c:pt>
                <c:pt idx="175">
                  <c:v>42.1</c:v>
                </c:pt>
                <c:pt idx="176">
                  <c:v>67</c:v>
                </c:pt>
                <c:pt idx="177">
                  <c:v>29.3</c:v>
                </c:pt>
                <c:pt idx="178">
                  <c:v>30</c:v>
                </c:pt>
                <c:pt idx="179">
                  <c:v>35</c:v>
                </c:pt>
                <c:pt idx="180">
                  <c:v>36.4</c:v>
                </c:pt>
                <c:pt idx="181">
                  <c:v>40</c:v>
                </c:pt>
                <c:pt idx="182">
                  <c:v>28.5</c:v>
                </c:pt>
                <c:pt idx="183">
                  <c:v>30</c:v>
                </c:pt>
                <c:pt idx="184">
                  <c:v>39.5</c:v>
                </c:pt>
                <c:pt idx="185">
                  <c:v>39.700000000000003</c:v>
                </c:pt>
                <c:pt idx="186">
                  <c:v>51.6</c:v>
                </c:pt>
                <c:pt idx="187">
                  <c:v>51.7</c:v>
                </c:pt>
                <c:pt idx="188">
                  <c:v>32.5</c:v>
                </c:pt>
                <c:pt idx="189">
                  <c:v>33.5</c:v>
                </c:pt>
                <c:pt idx="190">
                  <c:v>37.6</c:v>
                </c:pt>
                <c:pt idx="191">
                  <c:v>34</c:v>
                </c:pt>
                <c:pt idx="192">
                  <c:v>38.6</c:v>
                </c:pt>
                <c:pt idx="193">
                  <c:v>41</c:v>
                </c:pt>
                <c:pt idx="194">
                  <c:v>41</c:v>
                </c:pt>
                <c:pt idx="195">
                  <c:v>43</c:v>
                </c:pt>
                <c:pt idx="196">
                  <c:v>44.5</c:v>
                </c:pt>
                <c:pt idx="197">
                  <c:v>45</c:v>
                </c:pt>
                <c:pt idx="198">
                  <c:v>20</c:v>
                </c:pt>
                <c:pt idx="199">
                  <c:v>29</c:v>
                </c:pt>
                <c:pt idx="200">
                  <c:v>45.5</c:v>
                </c:pt>
                <c:pt idx="201">
                  <c:v>25</c:v>
                </c:pt>
                <c:pt idx="202">
                  <c:v>33</c:v>
                </c:pt>
                <c:pt idx="203">
                  <c:v>39</c:v>
                </c:pt>
                <c:pt idx="204">
                  <c:v>39.299999999999997</c:v>
                </c:pt>
                <c:pt idx="205">
                  <c:v>47.8</c:v>
                </c:pt>
                <c:pt idx="206">
                  <c:v>50</c:v>
                </c:pt>
                <c:pt idx="207">
                  <c:v>32.5</c:v>
                </c:pt>
                <c:pt idx="208">
                  <c:v>35.799999999999997</c:v>
                </c:pt>
                <c:pt idx="209">
                  <c:v>35.700000000000003</c:v>
                </c:pt>
                <c:pt idx="210">
                  <c:v>38</c:v>
                </c:pt>
                <c:pt idx="211">
                  <c:v>42.5</c:v>
                </c:pt>
                <c:pt idx="212">
                  <c:v>39.5</c:v>
                </c:pt>
                <c:pt idx="213">
                  <c:v>46.9</c:v>
                </c:pt>
                <c:pt idx="214">
                  <c:v>52.9</c:v>
                </c:pt>
                <c:pt idx="215">
                  <c:v>33.799999999999997</c:v>
                </c:pt>
                <c:pt idx="216">
                  <c:v>41.4</c:v>
                </c:pt>
                <c:pt idx="217">
                  <c:v>45.9</c:v>
                </c:pt>
                <c:pt idx="218">
                  <c:v>52.5</c:v>
                </c:pt>
                <c:pt idx="219">
                  <c:v>50.5</c:v>
                </c:pt>
                <c:pt idx="220">
                  <c:v>26.3</c:v>
                </c:pt>
                <c:pt idx="221">
                  <c:v>24.8</c:v>
                </c:pt>
                <c:pt idx="222">
                  <c:v>28.2</c:v>
                </c:pt>
                <c:pt idx="223">
                  <c:v>30.2</c:v>
                </c:pt>
                <c:pt idx="224">
                  <c:v>30.5</c:v>
                </c:pt>
                <c:pt idx="225">
                  <c:v>33.1</c:v>
                </c:pt>
                <c:pt idx="226">
                  <c:v>36.1</c:v>
                </c:pt>
                <c:pt idx="227">
                  <c:v>18</c:v>
                </c:pt>
                <c:pt idx="228">
                  <c:v>22</c:v>
                </c:pt>
                <c:pt idx="229">
                  <c:v>26.1</c:v>
                </c:pt>
                <c:pt idx="230">
                  <c:v>37.299999999999997</c:v>
                </c:pt>
                <c:pt idx="231">
                  <c:v>35.5</c:v>
                </c:pt>
                <c:pt idx="232">
                  <c:v>39.700000000000003</c:v>
                </c:pt>
                <c:pt idx="233">
                  <c:v>35.200000000000003</c:v>
                </c:pt>
                <c:pt idx="234">
                  <c:v>48</c:v>
                </c:pt>
                <c:pt idx="235">
                  <c:v>21.5</c:v>
                </c:pt>
                <c:pt idx="236">
                  <c:v>21.5</c:v>
                </c:pt>
                <c:pt idx="237">
                  <c:v>25</c:v>
                </c:pt>
                <c:pt idx="238">
                  <c:v>25</c:v>
                </c:pt>
                <c:pt idx="239">
                  <c:v>25</c:v>
                </c:pt>
                <c:pt idx="240">
                  <c:v>25</c:v>
                </c:pt>
                <c:pt idx="241">
                  <c:v>25</c:v>
                </c:pt>
                <c:pt idx="242">
                  <c:v>26.9</c:v>
                </c:pt>
                <c:pt idx="243">
                  <c:v>27</c:v>
                </c:pt>
                <c:pt idx="244">
                  <c:v>28.3</c:v>
                </c:pt>
                <c:pt idx="245">
                  <c:v>29.9</c:v>
                </c:pt>
                <c:pt idx="246">
                  <c:v>31</c:v>
                </c:pt>
                <c:pt idx="247">
                  <c:v>32.5</c:v>
                </c:pt>
                <c:pt idx="248">
                  <c:v>34.5</c:v>
                </c:pt>
                <c:pt idx="249">
                  <c:v>36.299999999999997</c:v>
                </c:pt>
                <c:pt idx="250">
                  <c:v>36.299999999999997</c:v>
                </c:pt>
                <c:pt idx="251">
                  <c:v>38.1</c:v>
                </c:pt>
                <c:pt idx="252">
                  <c:v>38.4</c:v>
                </c:pt>
                <c:pt idx="253">
                  <c:v>40.5</c:v>
                </c:pt>
                <c:pt idx="254">
                  <c:v>41.9</c:v>
                </c:pt>
                <c:pt idx="255">
                  <c:v>46.5</c:v>
                </c:pt>
                <c:pt idx="256">
                  <c:v>50.4</c:v>
                </c:pt>
                <c:pt idx="257">
                  <c:v>50.2</c:v>
                </c:pt>
                <c:pt idx="258">
                  <c:v>50</c:v>
                </c:pt>
                <c:pt idx="259">
                  <c:v>36.4</c:v>
                </c:pt>
                <c:pt idx="260">
                  <c:v>48</c:v>
                </c:pt>
                <c:pt idx="261">
                  <c:v>34.9</c:v>
                </c:pt>
                <c:pt idx="262">
                  <c:v>35.5</c:v>
                </c:pt>
                <c:pt idx="263">
                  <c:v>53.5</c:v>
                </c:pt>
                <c:pt idx="264">
                  <c:v>63.3</c:v>
                </c:pt>
                <c:pt idx="265">
                  <c:v>76.2</c:v>
                </c:pt>
                <c:pt idx="266">
                  <c:v>77.8</c:v>
                </c:pt>
                <c:pt idx="267">
                  <c:v>40.9</c:v>
                </c:pt>
                <c:pt idx="268">
                  <c:v>47</c:v>
                </c:pt>
                <c:pt idx="269">
                  <c:v>50</c:v>
                </c:pt>
                <c:pt idx="270">
                  <c:v>48.8</c:v>
                </c:pt>
                <c:pt idx="271">
                  <c:v>37</c:v>
                </c:pt>
                <c:pt idx="272">
                  <c:v>26.3</c:v>
                </c:pt>
                <c:pt idx="273">
                  <c:v>26.3</c:v>
                </c:pt>
                <c:pt idx="274">
                  <c:v>30</c:v>
                </c:pt>
                <c:pt idx="275">
                  <c:v>32</c:v>
                </c:pt>
                <c:pt idx="276">
                  <c:v>42</c:v>
                </c:pt>
                <c:pt idx="277">
                  <c:v>21.7</c:v>
                </c:pt>
                <c:pt idx="278">
                  <c:v>25.6</c:v>
                </c:pt>
                <c:pt idx="279">
                  <c:v>43.5</c:v>
                </c:pt>
                <c:pt idx="280">
                  <c:v>40</c:v>
                </c:pt>
                <c:pt idx="281">
                  <c:v>43.1</c:v>
                </c:pt>
                <c:pt idx="282">
                  <c:v>35.200000000000003</c:v>
                </c:pt>
                <c:pt idx="283">
                  <c:v>35.200000000000003</c:v>
                </c:pt>
                <c:pt idx="284">
                  <c:v>43</c:v>
                </c:pt>
                <c:pt idx="285">
                  <c:v>60.1</c:v>
                </c:pt>
                <c:pt idx="286">
                  <c:v>36</c:v>
                </c:pt>
                <c:pt idx="287">
                  <c:v>25.8</c:v>
                </c:pt>
                <c:pt idx="288">
                  <c:v>44.3</c:v>
                </c:pt>
                <c:pt idx="289">
                  <c:v>25.8</c:v>
                </c:pt>
                <c:pt idx="290">
                  <c:v>30</c:v>
                </c:pt>
                <c:pt idx="291">
                  <c:v>33.799999999999997</c:v>
                </c:pt>
                <c:pt idx="292">
                  <c:v>43.3</c:v>
                </c:pt>
                <c:pt idx="293">
                  <c:v>50</c:v>
                </c:pt>
                <c:pt idx="294">
                  <c:v>56.5</c:v>
                </c:pt>
                <c:pt idx="295">
                  <c:v>22.6</c:v>
                </c:pt>
                <c:pt idx="296">
                  <c:v>81.5</c:v>
                </c:pt>
                <c:pt idx="297">
                  <c:v>16.899999999999999</c:v>
                </c:pt>
                <c:pt idx="298">
                  <c:v>20.100000000000001</c:v>
                </c:pt>
                <c:pt idx="299">
                  <c:v>23.9</c:v>
                </c:pt>
                <c:pt idx="300">
                  <c:v>25</c:v>
                </c:pt>
                <c:pt idx="301">
                  <c:v>29.6</c:v>
                </c:pt>
                <c:pt idx="302">
                  <c:v>34.799999999999997</c:v>
                </c:pt>
                <c:pt idx="303">
                  <c:v>36.700000000000003</c:v>
                </c:pt>
                <c:pt idx="304">
                  <c:v>55</c:v>
                </c:pt>
                <c:pt idx="305">
                  <c:v>47.5</c:v>
                </c:pt>
                <c:pt idx="306">
                  <c:v>32</c:v>
                </c:pt>
                <c:pt idx="307">
                  <c:v>34.6</c:v>
                </c:pt>
                <c:pt idx="308">
                  <c:v>35.799999999999997</c:v>
                </c:pt>
                <c:pt idx="309">
                  <c:v>38.5</c:v>
                </c:pt>
                <c:pt idx="310">
                  <c:v>37.299999999999997</c:v>
                </c:pt>
                <c:pt idx="311">
                  <c:v>41</c:v>
                </c:pt>
                <c:pt idx="312">
                  <c:v>41.3</c:v>
                </c:pt>
                <c:pt idx="313">
                  <c:v>42.6</c:v>
                </c:pt>
                <c:pt idx="314">
                  <c:v>44</c:v>
                </c:pt>
                <c:pt idx="315">
                  <c:v>48.5</c:v>
                </c:pt>
                <c:pt idx="316">
                  <c:v>55</c:v>
                </c:pt>
                <c:pt idx="317">
                  <c:v>38.799999999999997</c:v>
                </c:pt>
                <c:pt idx="318">
                  <c:v>35.299999999999997</c:v>
                </c:pt>
                <c:pt idx="319">
                  <c:v>40.5</c:v>
                </c:pt>
                <c:pt idx="320">
                  <c:v>39.9</c:v>
                </c:pt>
                <c:pt idx="321">
                  <c:v>46.5</c:v>
                </c:pt>
                <c:pt idx="322">
                  <c:v>34</c:v>
                </c:pt>
                <c:pt idx="323">
                  <c:v>36.5</c:v>
                </c:pt>
                <c:pt idx="324">
                  <c:v>44</c:v>
                </c:pt>
                <c:pt idx="325">
                  <c:v>37.5</c:v>
                </c:pt>
                <c:pt idx="326">
                  <c:v>40.700000000000003</c:v>
                </c:pt>
                <c:pt idx="327">
                  <c:v>25.3</c:v>
                </c:pt>
                <c:pt idx="328">
                  <c:v>24.2</c:v>
                </c:pt>
                <c:pt idx="329">
                  <c:v>50</c:v>
                </c:pt>
                <c:pt idx="330">
                  <c:v>61.5</c:v>
                </c:pt>
                <c:pt idx="331">
                  <c:v>32.799999999999997</c:v>
                </c:pt>
                <c:pt idx="332">
                  <c:v>40.799999999999997</c:v>
                </c:pt>
                <c:pt idx="333">
                  <c:v>41.9</c:v>
                </c:pt>
                <c:pt idx="334">
                  <c:v>28.8</c:v>
                </c:pt>
                <c:pt idx="335">
                  <c:v>25.5</c:v>
                </c:pt>
                <c:pt idx="336">
                  <c:v>66.8</c:v>
                </c:pt>
                <c:pt idx="337">
                  <c:v>84</c:v>
                </c:pt>
                <c:pt idx="338">
                  <c:v>43</c:v>
                </c:pt>
                <c:pt idx="339">
                  <c:v>32</c:v>
                </c:pt>
                <c:pt idx="340">
                  <c:v>37</c:v>
                </c:pt>
                <c:pt idx="341">
                  <c:v>50</c:v>
                </c:pt>
                <c:pt idx="342">
                  <c:v>50.3</c:v>
                </c:pt>
                <c:pt idx="343">
                  <c:v>68.7</c:v>
                </c:pt>
                <c:pt idx="344">
                  <c:v>52</c:v>
                </c:pt>
                <c:pt idx="345">
                  <c:v>32.9</c:v>
                </c:pt>
                <c:pt idx="346">
                  <c:v>32</c:v>
                </c:pt>
                <c:pt idx="347">
                  <c:v>45</c:v>
                </c:pt>
                <c:pt idx="348">
                  <c:v>32.700000000000003</c:v>
                </c:pt>
                <c:pt idx="349">
                  <c:v>32.700000000000003</c:v>
                </c:pt>
                <c:pt idx="350">
                  <c:v>35.1</c:v>
                </c:pt>
                <c:pt idx="351">
                  <c:v>36.299999999999997</c:v>
                </c:pt>
                <c:pt idx="352">
                  <c:v>38.200000000000003</c:v>
                </c:pt>
                <c:pt idx="353">
                  <c:v>38.299999999999997</c:v>
                </c:pt>
                <c:pt idx="354">
                  <c:v>40.5</c:v>
                </c:pt>
                <c:pt idx="355">
                  <c:v>42.7</c:v>
                </c:pt>
                <c:pt idx="356">
                  <c:v>45.9</c:v>
                </c:pt>
                <c:pt idx="357">
                  <c:v>46.6</c:v>
                </c:pt>
                <c:pt idx="358">
                  <c:v>60</c:v>
                </c:pt>
                <c:pt idx="359">
                  <c:v>60</c:v>
                </c:pt>
                <c:pt idx="360">
                  <c:v>46.6</c:v>
                </c:pt>
                <c:pt idx="361">
                  <c:v>36.1</c:v>
                </c:pt>
                <c:pt idx="362">
                  <c:v>42.5</c:v>
                </c:pt>
                <c:pt idx="363">
                  <c:v>50.5</c:v>
                </c:pt>
                <c:pt idx="364">
                  <c:v>65.099999999999994</c:v>
                </c:pt>
                <c:pt idx="365">
                  <c:v>37.5</c:v>
                </c:pt>
                <c:pt idx="366">
                  <c:v>38.299999999999997</c:v>
                </c:pt>
                <c:pt idx="367">
                  <c:v>42.2</c:v>
                </c:pt>
                <c:pt idx="368">
                  <c:v>45.8</c:v>
                </c:pt>
                <c:pt idx="369">
                  <c:v>52.3</c:v>
                </c:pt>
                <c:pt idx="370">
                  <c:v>54.5</c:v>
                </c:pt>
                <c:pt idx="371">
                  <c:v>59.2</c:v>
                </c:pt>
                <c:pt idx="372">
                  <c:v>35.200000000000003</c:v>
                </c:pt>
                <c:pt idx="373">
                  <c:v>37.799999999999997</c:v>
                </c:pt>
                <c:pt idx="374">
                  <c:v>20</c:v>
                </c:pt>
                <c:pt idx="375">
                  <c:v>25.2</c:v>
                </c:pt>
                <c:pt idx="376">
                  <c:v>25.4</c:v>
                </c:pt>
                <c:pt idx="377">
                  <c:v>26.8</c:v>
                </c:pt>
                <c:pt idx="378">
                  <c:v>28.6</c:v>
                </c:pt>
                <c:pt idx="379">
                  <c:v>31.6</c:v>
                </c:pt>
                <c:pt idx="380">
                  <c:v>32.5</c:v>
                </c:pt>
                <c:pt idx="381">
                  <c:v>32.5</c:v>
                </c:pt>
                <c:pt idx="382">
                  <c:v>34.700000000000003</c:v>
                </c:pt>
                <c:pt idx="383">
                  <c:v>34.9</c:v>
                </c:pt>
                <c:pt idx="384">
                  <c:v>37.799999999999997</c:v>
                </c:pt>
                <c:pt idx="385">
                  <c:v>37.799999999999997</c:v>
                </c:pt>
                <c:pt idx="386">
                  <c:v>39</c:v>
                </c:pt>
                <c:pt idx="387">
                  <c:v>41.3</c:v>
                </c:pt>
                <c:pt idx="388">
                  <c:v>43.5</c:v>
                </c:pt>
                <c:pt idx="389">
                  <c:v>39.6</c:v>
                </c:pt>
                <c:pt idx="390">
                  <c:v>38</c:v>
                </c:pt>
                <c:pt idx="391">
                  <c:v>30.5</c:v>
                </c:pt>
                <c:pt idx="392">
                  <c:v>35.4</c:v>
                </c:pt>
                <c:pt idx="393">
                  <c:v>36</c:v>
                </c:pt>
                <c:pt idx="394">
                  <c:v>53.6</c:v>
                </c:pt>
                <c:pt idx="395">
                  <c:v>27.3</c:v>
                </c:pt>
                <c:pt idx="396">
                  <c:v>37.1</c:v>
                </c:pt>
                <c:pt idx="397">
                  <c:v>24</c:v>
                </c:pt>
                <c:pt idx="398">
                  <c:v>38.9</c:v>
                </c:pt>
                <c:pt idx="399">
                  <c:v>30.1</c:v>
                </c:pt>
                <c:pt idx="400">
                  <c:v>30.5</c:v>
                </c:pt>
                <c:pt idx="401">
                  <c:v>40.6</c:v>
                </c:pt>
                <c:pt idx="402">
                  <c:v>39.5</c:v>
                </c:pt>
                <c:pt idx="403">
                  <c:v>39.5</c:v>
                </c:pt>
                <c:pt idx="404">
                  <c:v>24.3</c:v>
                </c:pt>
                <c:pt idx="405">
                  <c:v>36</c:v>
                </c:pt>
                <c:pt idx="406">
                  <c:v>45.3</c:v>
                </c:pt>
                <c:pt idx="407">
                  <c:v>50.3</c:v>
                </c:pt>
                <c:pt idx="408">
                  <c:v>28.5</c:v>
                </c:pt>
                <c:pt idx="409">
                  <c:v>32</c:v>
                </c:pt>
                <c:pt idx="410">
                  <c:v>34.200000000000003</c:v>
                </c:pt>
                <c:pt idx="411">
                  <c:v>36.4</c:v>
                </c:pt>
                <c:pt idx="412">
                  <c:v>41.3</c:v>
                </c:pt>
                <c:pt idx="413">
                  <c:v>47.5</c:v>
                </c:pt>
                <c:pt idx="414">
                  <c:v>55.5</c:v>
                </c:pt>
                <c:pt idx="415">
                  <c:v>38.5</c:v>
                </c:pt>
                <c:pt idx="416">
                  <c:v>38.5</c:v>
                </c:pt>
                <c:pt idx="417">
                  <c:v>33.4</c:v>
                </c:pt>
                <c:pt idx="418">
                  <c:v>36.4</c:v>
                </c:pt>
                <c:pt idx="419">
                  <c:v>38.1</c:v>
                </c:pt>
                <c:pt idx="420">
                  <c:v>39.200000000000003</c:v>
                </c:pt>
                <c:pt idx="421">
                  <c:v>43.7</c:v>
                </c:pt>
                <c:pt idx="422">
                  <c:v>45.3</c:v>
                </c:pt>
                <c:pt idx="423">
                  <c:v>21</c:v>
                </c:pt>
                <c:pt idx="424">
                  <c:v>26.5</c:v>
                </c:pt>
                <c:pt idx="425">
                  <c:v>35.799999999999997</c:v>
                </c:pt>
                <c:pt idx="426">
                  <c:v>46.4</c:v>
                </c:pt>
                <c:pt idx="427">
                  <c:v>53.2</c:v>
                </c:pt>
                <c:pt idx="428">
                  <c:v>25.4</c:v>
                </c:pt>
                <c:pt idx="429">
                  <c:v>34.4</c:v>
                </c:pt>
                <c:pt idx="430">
                  <c:v>37.200000000000003</c:v>
                </c:pt>
                <c:pt idx="431">
                  <c:v>24</c:v>
                </c:pt>
                <c:pt idx="432">
                  <c:v>36.700000000000003</c:v>
                </c:pt>
                <c:pt idx="433">
                  <c:v>40.700000000000003</c:v>
                </c:pt>
                <c:pt idx="434">
                  <c:v>79.400000000000006</c:v>
                </c:pt>
                <c:pt idx="435">
                  <c:v>50</c:v>
                </c:pt>
                <c:pt idx="436">
                  <c:v>56</c:v>
                </c:pt>
                <c:pt idx="437">
                  <c:v>32</c:v>
                </c:pt>
                <c:pt idx="438">
                  <c:v>35.299999999999997</c:v>
                </c:pt>
                <c:pt idx="439">
                  <c:v>36.4</c:v>
                </c:pt>
                <c:pt idx="440">
                  <c:v>40.4</c:v>
                </c:pt>
                <c:pt idx="441">
                  <c:v>44.5</c:v>
                </c:pt>
                <c:pt idx="442">
                  <c:v>44.4</c:v>
                </c:pt>
                <c:pt idx="443">
                  <c:v>38.5</c:v>
                </c:pt>
                <c:pt idx="444">
                  <c:v>45</c:v>
                </c:pt>
                <c:pt idx="445">
                  <c:v>39.299999999999997</c:v>
                </c:pt>
                <c:pt idx="446">
                  <c:v>47</c:v>
                </c:pt>
                <c:pt idx="447">
                  <c:v>42.9</c:v>
                </c:pt>
                <c:pt idx="448">
                  <c:v>131.25</c:v>
                </c:pt>
                <c:pt idx="449">
                  <c:v>159</c:v>
                </c:pt>
                <c:pt idx="450">
                  <c:v>35.799999999999997</c:v>
                </c:pt>
                <c:pt idx="451">
                  <c:v>39</c:v>
                </c:pt>
                <c:pt idx="452">
                  <c:v>46.6</c:v>
                </c:pt>
                <c:pt idx="453">
                  <c:v>48.8</c:v>
                </c:pt>
                <c:pt idx="454">
                  <c:v>36</c:v>
                </c:pt>
                <c:pt idx="455">
                  <c:v>37</c:v>
                </c:pt>
                <c:pt idx="456">
                  <c:v>26</c:v>
                </c:pt>
                <c:pt idx="457">
                  <c:v>36.1</c:v>
                </c:pt>
                <c:pt idx="458">
                  <c:v>42</c:v>
                </c:pt>
                <c:pt idx="459">
                  <c:v>44</c:v>
                </c:pt>
                <c:pt idx="460">
                  <c:v>44</c:v>
                </c:pt>
                <c:pt idx="461">
                  <c:v>38.1</c:v>
                </c:pt>
                <c:pt idx="462">
                  <c:v>50.1</c:v>
                </c:pt>
                <c:pt idx="463">
                  <c:v>40</c:v>
                </c:pt>
                <c:pt idx="464">
                  <c:v>26</c:v>
                </c:pt>
                <c:pt idx="465">
                  <c:v>24.3</c:v>
                </c:pt>
                <c:pt idx="466">
                  <c:v>32</c:v>
                </c:pt>
                <c:pt idx="467">
                  <c:v>44</c:v>
                </c:pt>
                <c:pt idx="468">
                  <c:v>52.5</c:v>
                </c:pt>
                <c:pt idx="469">
                  <c:v>38.9</c:v>
                </c:pt>
                <c:pt idx="470">
                  <c:v>32</c:v>
                </c:pt>
                <c:pt idx="471">
                  <c:v>50</c:v>
                </c:pt>
                <c:pt idx="472">
                  <c:v>37</c:v>
                </c:pt>
                <c:pt idx="473">
                  <c:v>44</c:v>
                </c:pt>
                <c:pt idx="474">
                  <c:v>42.6</c:v>
                </c:pt>
                <c:pt idx="475">
                  <c:v>15.8</c:v>
                </c:pt>
                <c:pt idx="476">
                  <c:v>26.3</c:v>
                </c:pt>
                <c:pt idx="477">
                  <c:v>31.3</c:v>
                </c:pt>
                <c:pt idx="478">
                  <c:v>33.799999999999997</c:v>
                </c:pt>
                <c:pt idx="479">
                  <c:v>34.5</c:v>
                </c:pt>
                <c:pt idx="480">
                  <c:v>35.799999999999997</c:v>
                </c:pt>
                <c:pt idx="481">
                  <c:v>38.9</c:v>
                </c:pt>
                <c:pt idx="482">
                  <c:v>43.4</c:v>
                </c:pt>
                <c:pt idx="483">
                  <c:v>48.5</c:v>
                </c:pt>
                <c:pt idx="484">
                  <c:v>49</c:v>
                </c:pt>
                <c:pt idx="485">
                  <c:v>54</c:v>
                </c:pt>
                <c:pt idx="486">
                  <c:v>61.9</c:v>
                </c:pt>
                <c:pt idx="487">
                  <c:v>42.5</c:v>
                </c:pt>
                <c:pt idx="488">
                  <c:v>52.5</c:v>
                </c:pt>
                <c:pt idx="489">
                  <c:v>55.5</c:v>
                </c:pt>
                <c:pt idx="490">
                  <c:v>68</c:v>
                </c:pt>
                <c:pt idx="491">
                  <c:v>42.5</c:v>
                </c:pt>
                <c:pt idx="492">
                  <c:v>44</c:v>
                </c:pt>
                <c:pt idx="493">
                  <c:v>44</c:v>
                </c:pt>
                <c:pt idx="494">
                  <c:v>48</c:v>
                </c:pt>
                <c:pt idx="495">
                  <c:v>20</c:v>
                </c:pt>
                <c:pt idx="496">
                  <c:v>160</c:v>
                </c:pt>
                <c:pt idx="497">
                  <c:v>32.799999999999997</c:v>
                </c:pt>
                <c:pt idx="498">
                  <c:v>45.6</c:v>
                </c:pt>
                <c:pt idx="499">
                  <c:v>41.9</c:v>
                </c:pt>
                <c:pt idx="500">
                  <c:v>43.5</c:v>
                </c:pt>
                <c:pt idx="501">
                  <c:v>37</c:v>
                </c:pt>
                <c:pt idx="502">
                  <c:v>30.9</c:v>
                </c:pt>
                <c:pt idx="503">
                  <c:v>18.2</c:v>
                </c:pt>
                <c:pt idx="504">
                  <c:v>44.2</c:v>
                </c:pt>
                <c:pt idx="505">
                  <c:v>44</c:v>
                </c:pt>
                <c:pt idx="506">
                  <c:v>42.8</c:v>
                </c:pt>
                <c:pt idx="507">
                  <c:v>70.2</c:v>
                </c:pt>
                <c:pt idx="508">
                  <c:v>40.9</c:v>
                </c:pt>
                <c:pt idx="509">
                  <c:v>51.2</c:v>
                </c:pt>
                <c:pt idx="510">
                  <c:v>59.2</c:v>
                </c:pt>
                <c:pt idx="511">
                  <c:v>42.8</c:v>
                </c:pt>
                <c:pt idx="512">
                  <c:v>36.299999999999997</c:v>
                </c:pt>
                <c:pt idx="513">
                  <c:v>37.9</c:v>
                </c:pt>
                <c:pt idx="514">
                  <c:v>41</c:v>
                </c:pt>
                <c:pt idx="515">
                  <c:v>33</c:v>
                </c:pt>
                <c:pt idx="516">
                  <c:v>42.7</c:v>
                </c:pt>
                <c:pt idx="517">
                  <c:v>25.9</c:v>
                </c:pt>
                <c:pt idx="518">
                  <c:v>39</c:v>
                </c:pt>
                <c:pt idx="519">
                  <c:v>39</c:v>
                </c:pt>
                <c:pt idx="520">
                  <c:v>30.9</c:v>
                </c:pt>
                <c:pt idx="521">
                  <c:v>38.700000000000003</c:v>
                </c:pt>
                <c:pt idx="522">
                  <c:v>37.9</c:v>
                </c:pt>
                <c:pt idx="523">
                  <c:v>40</c:v>
                </c:pt>
                <c:pt idx="524">
                  <c:v>19</c:v>
                </c:pt>
                <c:pt idx="525">
                  <c:v>32.299999999999997</c:v>
                </c:pt>
                <c:pt idx="526">
                  <c:v>23.7</c:v>
                </c:pt>
                <c:pt idx="527">
                  <c:v>24.1</c:v>
                </c:pt>
                <c:pt idx="528">
                  <c:v>25.8</c:v>
                </c:pt>
                <c:pt idx="529">
                  <c:v>25.8</c:v>
                </c:pt>
                <c:pt idx="530">
                  <c:v>27.3</c:v>
                </c:pt>
                <c:pt idx="531">
                  <c:v>27.8</c:v>
                </c:pt>
                <c:pt idx="532">
                  <c:v>29.5</c:v>
                </c:pt>
                <c:pt idx="533">
                  <c:v>28.6</c:v>
                </c:pt>
                <c:pt idx="534">
                  <c:v>30.1</c:v>
                </c:pt>
                <c:pt idx="535">
                  <c:v>30.2</c:v>
                </c:pt>
                <c:pt idx="536">
                  <c:v>32.299999999999997</c:v>
                </c:pt>
                <c:pt idx="537">
                  <c:v>33.5</c:v>
                </c:pt>
                <c:pt idx="538">
                  <c:v>33.799999999999997</c:v>
                </c:pt>
                <c:pt idx="539">
                  <c:v>35.6</c:v>
                </c:pt>
                <c:pt idx="540">
                  <c:v>35.5</c:v>
                </c:pt>
                <c:pt idx="541">
                  <c:v>37</c:v>
                </c:pt>
                <c:pt idx="542">
                  <c:v>37.5</c:v>
                </c:pt>
                <c:pt idx="543">
                  <c:v>37.299999999999997</c:v>
                </c:pt>
                <c:pt idx="544">
                  <c:v>40.1</c:v>
                </c:pt>
                <c:pt idx="545">
                  <c:v>40.5</c:v>
                </c:pt>
                <c:pt idx="546">
                  <c:v>42.5</c:v>
                </c:pt>
                <c:pt idx="547">
                  <c:v>42.5</c:v>
                </c:pt>
                <c:pt idx="548">
                  <c:v>45</c:v>
                </c:pt>
                <c:pt idx="549">
                  <c:v>44.3</c:v>
                </c:pt>
                <c:pt idx="550">
                  <c:v>44.3</c:v>
                </c:pt>
                <c:pt idx="551">
                  <c:v>43.4</c:v>
                </c:pt>
                <c:pt idx="552">
                  <c:v>44.2</c:v>
                </c:pt>
                <c:pt idx="553">
                  <c:v>45</c:v>
                </c:pt>
                <c:pt idx="554">
                  <c:v>42.1</c:v>
                </c:pt>
                <c:pt idx="555">
                  <c:v>44.1</c:v>
                </c:pt>
                <c:pt idx="556">
                  <c:v>46.2</c:v>
                </c:pt>
                <c:pt idx="557">
                  <c:v>48.9</c:v>
                </c:pt>
                <c:pt idx="558">
                  <c:v>54.1</c:v>
                </c:pt>
                <c:pt idx="559">
                  <c:v>40</c:v>
                </c:pt>
                <c:pt idx="560">
                  <c:v>60</c:v>
                </c:pt>
                <c:pt idx="561">
                  <c:v>45.2</c:v>
                </c:pt>
                <c:pt idx="562">
                  <c:v>37.4</c:v>
                </c:pt>
                <c:pt idx="563">
                  <c:v>38</c:v>
                </c:pt>
                <c:pt idx="564">
                  <c:v>49.8</c:v>
                </c:pt>
                <c:pt idx="565">
                  <c:v>29.3</c:v>
                </c:pt>
                <c:pt idx="566">
                  <c:v>30.5</c:v>
                </c:pt>
                <c:pt idx="567">
                  <c:v>25.7</c:v>
                </c:pt>
                <c:pt idx="568">
                  <c:v>33.4</c:v>
                </c:pt>
                <c:pt idx="569">
                  <c:v>35</c:v>
                </c:pt>
                <c:pt idx="570">
                  <c:v>28.4</c:v>
                </c:pt>
                <c:pt idx="571">
                  <c:v>37.799999999999997</c:v>
                </c:pt>
                <c:pt idx="572">
                  <c:v>42.5</c:v>
                </c:pt>
                <c:pt idx="573">
                  <c:v>52</c:v>
                </c:pt>
                <c:pt idx="574">
                  <c:v>32</c:v>
                </c:pt>
                <c:pt idx="575">
                  <c:v>30.6</c:v>
                </c:pt>
                <c:pt idx="576">
                  <c:v>35</c:v>
                </c:pt>
                <c:pt idx="577">
                  <c:v>32.200000000000003</c:v>
                </c:pt>
                <c:pt idx="578">
                  <c:v>35.4</c:v>
                </c:pt>
                <c:pt idx="579">
                  <c:v>36.9</c:v>
                </c:pt>
                <c:pt idx="580">
                  <c:v>38.4</c:v>
                </c:pt>
                <c:pt idx="581">
                  <c:v>39.6</c:v>
                </c:pt>
                <c:pt idx="582">
                  <c:v>41.5</c:v>
                </c:pt>
                <c:pt idx="583">
                  <c:v>44.6</c:v>
                </c:pt>
                <c:pt idx="584">
                  <c:v>44.6</c:v>
                </c:pt>
                <c:pt idx="585">
                  <c:v>44.5</c:v>
                </c:pt>
                <c:pt idx="586">
                  <c:v>45.2</c:v>
                </c:pt>
                <c:pt idx="587">
                  <c:v>27.9</c:v>
                </c:pt>
                <c:pt idx="588">
                  <c:v>36.1</c:v>
                </c:pt>
                <c:pt idx="589">
                  <c:v>35.799999999999997</c:v>
                </c:pt>
                <c:pt idx="590">
                  <c:v>41</c:v>
                </c:pt>
                <c:pt idx="591">
                  <c:v>49.8</c:v>
                </c:pt>
                <c:pt idx="592">
                  <c:v>35.299999999999997</c:v>
                </c:pt>
                <c:pt idx="593">
                  <c:v>46</c:v>
                </c:pt>
                <c:pt idx="594">
                  <c:v>46.3</c:v>
                </c:pt>
                <c:pt idx="595">
                  <c:v>34.5</c:v>
                </c:pt>
                <c:pt idx="596">
                  <c:v>36</c:v>
                </c:pt>
                <c:pt idx="597">
                  <c:v>40</c:v>
                </c:pt>
                <c:pt idx="598">
                  <c:v>41</c:v>
                </c:pt>
                <c:pt idx="599">
                  <c:v>42.9</c:v>
                </c:pt>
                <c:pt idx="600">
                  <c:v>52.7</c:v>
                </c:pt>
                <c:pt idx="601">
                  <c:v>24</c:v>
                </c:pt>
                <c:pt idx="602">
                  <c:v>29.8</c:v>
                </c:pt>
                <c:pt idx="603">
                  <c:v>32.4</c:v>
                </c:pt>
                <c:pt idx="604">
                  <c:v>35.4</c:v>
                </c:pt>
                <c:pt idx="605">
                  <c:v>40.299999999999997</c:v>
                </c:pt>
                <c:pt idx="606">
                  <c:v>42</c:v>
                </c:pt>
                <c:pt idx="607">
                  <c:v>42</c:v>
                </c:pt>
                <c:pt idx="608">
                  <c:v>44.4</c:v>
                </c:pt>
                <c:pt idx="609">
                  <c:v>60</c:v>
                </c:pt>
                <c:pt idx="610">
                  <c:v>26.2</c:v>
                </c:pt>
                <c:pt idx="611">
                  <c:v>30</c:v>
                </c:pt>
                <c:pt idx="612">
                  <c:v>30</c:v>
                </c:pt>
                <c:pt idx="613">
                  <c:v>34.5</c:v>
                </c:pt>
                <c:pt idx="614">
                  <c:v>37.1</c:v>
                </c:pt>
                <c:pt idx="615">
                  <c:v>33.700000000000003</c:v>
                </c:pt>
                <c:pt idx="616">
                  <c:v>34.1</c:v>
                </c:pt>
                <c:pt idx="617">
                  <c:v>35.9</c:v>
                </c:pt>
                <c:pt idx="618">
                  <c:v>42.1</c:v>
                </c:pt>
                <c:pt idx="619">
                  <c:v>43.8</c:v>
                </c:pt>
                <c:pt idx="620">
                  <c:v>45.2</c:v>
                </c:pt>
                <c:pt idx="621">
                  <c:v>47.2</c:v>
                </c:pt>
                <c:pt idx="622">
                  <c:v>50.5</c:v>
                </c:pt>
                <c:pt idx="623">
                  <c:v>50.5</c:v>
                </c:pt>
                <c:pt idx="624">
                  <c:v>31.9</c:v>
                </c:pt>
                <c:pt idx="625">
                  <c:v>47.2</c:v>
                </c:pt>
                <c:pt idx="626">
                  <c:v>37.4</c:v>
                </c:pt>
                <c:pt idx="627">
                  <c:v>43.5</c:v>
                </c:pt>
                <c:pt idx="628">
                  <c:v>45.8</c:v>
                </c:pt>
                <c:pt idx="629">
                  <c:v>42</c:v>
                </c:pt>
                <c:pt idx="630">
                  <c:v>37.299999999999997</c:v>
                </c:pt>
                <c:pt idx="631">
                  <c:v>43.3</c:v>
                </c:pt>
                <c:pt idx="632">
                  <c:v>46.4</c:v>
                </c:pt>
                <c:pt idx="633">
                  <c:v>50.5</c:v>
                </c:pt>
                <c:pt idx="634">
                  <c:v>40</c:v>
                </c:pt>
                <c:pt idx="635">
                  <c:v>33</c:v>
                </c:pt>
                <c:pt idx="636">
                  <c:v>39.700000000000003</c:v>
                </c:pt>
                <c:pt idx="637">
                  <c:v>47.8</c:v>
                </c:pt>
                <c:pt idx="638">
                  <c:v>34.700000000000003</c:v>
                </c:pt>
                <c:pt idx="639">
                  <c:v>39.200000000000003</c:v>
                </c:pt>
                <c:pt idx="640">
                  <c:v>40</c:v>
                </c:pt>
                <c:pt idx="641">
                  <c:v>43</c:v>
                </c:pt>
                <c:pt idx="642">
                  <c:v>50.8</c:v>
                </c:pt>
                <c:pt idx="643">
                  <c:v>47.2</c:v>
                </c:pt>
                <c:pt idx="644">
                  <c:v>51.3</c:v>
                </c:pt>
                <c:pt idx="645">
                  <c:v>65.2</c:v>
                </c:pt>
                <c:pt idx="646">
                  <c:v>38.5</c:v>
                </c:pt>
                <c:pt idx="647">
                  <c:v>38.5</c:v>
                </c:pt>
                <c:pt idx="648">
                  <c:v>26.3</c:v>
                </c:pt>
                <c:pt idx="649">
                  <c:v>39.5</c:v>
                </c:pt>
                <c:pt idx="650">
                  <c:v>51.3</c:v>
                </c:pt>
                <c:pt idx="651">
                  <c:v>55.8</c:v>
                </c:pt>
                <c:pt idx="652">
                  <c:v>44.3</c:v>
                </c:pt>
                <c:pt idx="653">
                  <c:v>45.3</c:v>
                </c:pt>
                <c:pt idx="654">
                  <c:v>60.8</c:v>
                </c:pt>
                <c:pt idx="655">
                  <c:v>65.8</c:v>
                </c:pt>
                <c:pt idx="656">
                  <c:v>76</c:v>
                </c:pt>
                <c:pt idx="657">
                  <c:v>26</c:v>
                </c:pt>
                <c:pt idx="658">
                  <c:v>30.8</c:v>
                </c:pt>
                <c:pt idx="659">
                  <c:v>40.200000000000003</c:v>
                </c:pt>
                <c:pt idx="660">
                  <c:v>42.5</c:v>
                </c:pt>
                <c:pt idx="661">
                  <c:v>42.5</c:v>
                </c:pt>
                <c:pt idx="662">
                  <c:v>72</c:v>
                </c:pt>
                <c:pt idx="663">
                  <c:v>38</c:v>
                </c:pt>
                <c:pt idx="664">
                  <c:v>42.8</c:v>
                </c:pt>
                <c:pt idx="665">
                  <c:v>50.6</c:v>
                </c:pt>
                <c:pt idx="666">
                  <c:v>53.7</c:v>
                </c:pt>
                <c:pt idx="667">
                  <c:v>60.4</c:v>
                </c:pt>
                <c:pt idx="668">
                  <c:v>67.5</c:v>
                </c:pt>
                <c:pt idx="669">
                  <c:v>56</c:v>
                </c:pt>
                <c:pt idx="670">
                  <c:v>35</c:v>
                </c:pt>
                <c:pt idx="671">
                  <c:v>49.9</c:v>
                </c:pt>
                <c:pt idx="672">
                  <c:v>25</c:v>
                </c:pt>
                <c:pt idx="673">
                  <c:v>25.9</c:v>
                </c:pt>
                <c:pt idx="674">
                  <c:v>65</c:v>
                </c:pt>
                <c:pt idx="675">
                  <c:v>39.5</c:v>
                </c:pt>
                <c:pt idx="676">
                  <c:v>53.25</c:v>
                </c:pt>
                <c:pt idx="677">
                  <c:v>34.799999999999997</c:v>
                </c:pt>
                <c:pt idx="678">
                  <c:v>36.9</c:v>
                </c:pt>
                <c:pt idx="679">
                  <c:v>38.200000000000003</c:v>
                </c:pt>
                <c:pt idx="680">
                  <c:v>38.299999999999997</c:v>
                </c:pt>
                <c:pt idx="681">
                  <c:v>43.1</c:v>
                </c:pt>
                <c:pt idx="682">
                  <c:v>51.8</c:v>
                </c:pt>
                <c:pt idx="683">
                  <c:v>54.5</c:v>
                </c:pt>
                <c:pt idx="684">
                  <c:v>36</c:v>
                </c:pt>
                <c:pt idx="685">
                  <c:v>36</c:v>
                </c:pt>
                <c:pt idx="686">
                  <c:v>22.1</c:v>
                </c:pt>
                <c:pt idx="687">
                  <c:v>49.5</c:v>
                </c:pt>
                <c:pt idx="688">
                  <c:v>33.799999999999997</c:v>
                </c:pt>
                <c:pt idx="689">
                  <c:v>43.9</c:v>
                </c:pt>
                <c:pt idx="690">
                  <c:v>43.9</c:v>
                </c:pt>
                <c:pt idx="691">
                  <c:v>53.5</c:v>
                </c:pt>
                <c:pt idx="692">
                  <c:v>53.5</c:v>
                </c:pt>
                <c:pt idx="693">
                  <c:v>63.6</c:v>
                </c:pt>
                <c:pt idx="694">
                  <c:v>27</c:v>
                </c:pt>
                <c:pt idx="695">
                  <c:v>24</c:v>
                </c:pt>
                <c:pt idx="696">
                  <c:v>30</c:v>
                </c:pt>
                <c:pt idx="697">
                  <c:v>17</c:v>
                </c:pt>
                <c:pt idx="698">
                  <c:v>22.5</c:v>
                </c:pt>
                <c:pt idx="699">
                  <c:v>19</c:v>
                </c:pt>
                <c:pt idx="700">
                  <c:v>44</c:v>
                </c:pt>
                <c:pt idx="701">
                  <c:v>25</c:v>
                </c:pt>
                <c:pt idx="702">
                  <c:v>85</c:v>
                </c:pt>
                <c:pt idx="703">
                  <c:v>43.3</c:v>
                </c:pt>
                <c:pt idx="704">
                  <c:v>36.1</c:v>
                </c:pt>
                <c:pt idx="705">
                  <c:v>34.9</c:v>
                </c:pt>
                <c:pt idx="706">
                  <c:v>58.1</c:v>
                </c:pt>
                <c:pt idx="707">
                  <c:v>25.1</c:v>
                </c:pt>
                <c:pt idx="708">
                  <c:v>33.5</c:v>
                </c:pt>
                <c:pt idx="709">
                  <c:v>41</c:v>
                </c:pt>
                <c:pt idx="710">
                  <c:v>75</c:v>
                </c:pt>
                <c:pt idx="711">
                  <c:v>58</c:v>
                </c:pt>
                <c:pt idx="712">
                  <c:v>17</c:v>
                </c:pt>
                <c:pt idx="713">
                  <c:v>33.5</c:v>
                </c:pt>
                <c:pt idx="714">
                  <c:v>34.5</c:v>
                </c:pt>
                <c:pt idx="715">
                  <c:v>37.799999999999997</c:v>
                </c:pt>
                <c:pt idx="716">
                  <c:v>37.5</c:v>
                </c:pt>
                <c:pt idx="717">
                  <c:v>39.1</c:v>
                </c:pt>
                <c:pt idx="718">
                  <c:v>41.7</c:v>
                </c:pt>
                <c:pt idx="719">
                  <c:v>43</c:v>
                </c:pt>
                <c:pt idx="720">
                  <c:v>46.2</c:v>
                </c:pt>
                <c:pt idx="721">
                  <c:v>46.5</c:v>
                </c:pt>
                <c:pt idx="722">
                  <c:v>36</c:v>
                </c:pt>
                <c:pt idx="723">
                  <c:v>23.8</c:v>
                </c:pt>
                <c:pt idx="724">
                  <c:v>30</c:v>
                </c:pt>
                <c:pt idx="725">
                  <c:v>38.4</c:v>
                </c:pt>
                <c:pt idx="726">
                  <c:v>41</c:v>
                </c:pt>
                <c:pt idx="727">
                  <c:v>45.1</c:v>
                </c:pt>
                <c:pt idx="728">
                  <c:v>50.5</c:v>
                </c:pt>
                <c:pt idx="729">
                  <c:v>49</c:v>
                </c:pt>
                <c:pt idx="730">
                  <c:v>27.6</c:v>
                </c:pt>
                <c:pt idx="731">
                  <c:v>27.3</c:v>
                </c:pt>
                <c:pt idx="732">
                  <c:v>29.9</c:v>
                </c:pt>
                <c:pt idx="733">
                  <c:v>29.9</c:v>
                </c:pt>
                <c:pt idx="734">
                  <c:v>29.9</c:v>
                </c:pt>
                <c:pt idx="735">
                  <c:v>31.8</c:v>
                </c:pt>
                <c:pt idx="736">
                  <c:v>35</c:v>
                </c:pt>
                <c:pt idx="737">
                  <c:v>36</c:v>
                </c:pt>
                <c:pt idx="738">
                  <c:v>35.799999999999997</c:v>
                </c:pt>
                <c:pt idx="739">
                  <c:v>36.1</c:v>
                </c:pt>
                <c:pt idx="740">
                  <c:v>35.799999999999997</c:v>
                </c:pt>
                <c:pt idx="741">
                  <c:v>38.4</c:v>
                </c:pt>
                <c:pt idx="742">
                  <c:v>38.299999999999997</c:v>
                </c:pt>
                <c:pt idx="743">
                  <c:v>41.2</c:v>
                </c:pt>
                <c:pt idx="744">
                  <c:v>44</c:v>
                </c:pt>
                <c:pt idx="745">
                  <c:v>45</c:v>
                </c:pt>
                <c:pt idx="746">
                  <c:v>45.1</c:v>
                </c:pt>
                <c:pt idx="747">
                  <c:v>44.4</c:v>
                </c:pt>
                <c:pt idx="748">
                  <c:v>45</c:v>
                </c:pt>
                <c:pt idx="749">
                  <c:v>46.5</c:v>
                </c:pt>
                <c:pt idx="750">
                  <c:v>51.5</c:v>
                </c:pt>
                <c:pt idx="751">
                  <c:v>29.9</c:v>
                </c:pt>
                <c:pt idx="752">
                  <c:v>41.3</c:v>
                </c:pt>
                <c:pt idx="753">
                  <c:v>33.799999999999997</c:v>
                </c:pt>
                <c:pt idx="754">
                  <c:v>28.1</c:v>
                </c:pt>
                <c:pt idx="755">
                  <c:v>32.4</c:v>
                </c:pt>
                <c:pt idx="756">
                  <c:v>33.799999999999997</c:v>
                </c:pt>
                <c:pt idx="757">
                  <c:v>36.200000000000003</c:v>
                </c:pt>
                <c:pt idx="758">
                  <c:v>37.6</c:v>
                </c:pt>
                <c:pt idx="759">
                  <c:v>40.9</c:v>
                </c:pt>
                <c:pt idx="760">
                  <c:v>44.5</c:v>
                </c:pt>
                <c:pt idx="761">
                  <c:v>45.9</c:v>
                </c:pt>
                <c:pt idx="762">
                  <c:v>36.4</c:v>
                </c:pt>
                <c:pt idx="763">
                  <c:v>31.4</c:v>
                </c:pt>
                <c:pt idx="764">
                  <c:v>30.8</c:v>
                </c:pt>
                <c:pt idx="765">
                  <c:v>35.700000000000003</c:v>
                </c:pt>
                <c:pt idx="766">
                  <c:v>25</c:v>
                </c:pt>
                <c:pt idx="767">
                  <c:v>20</c:v>
                </c:pt>
                <c:pt idx="768">
                  <c:v>46.5</c:v>
                </c:pt>
                <c:pt idx="769">
                  <c:v>31.8</c:v>
                </c:pt>
                <c:pt idx="770">
                  <c:v>32.700000000000003</c:v>
                </c:pt>
                <c:pt idx="771">
                  <c:v>33.5</c:v>
                </c:pt>
                <c:pt idx="772">
                  <c:v>35.299999999999997</c:v>
                </c:pt>
                <c:pt idx="773">
                  <c:v>36.799999999999997</c:v>
                </c:pt>
                <c:pt idx="774">
                  <c:v>38.4</c:v>
                </c:pt>
                <c:pt idx="775">
                  <c:v>42.5</c:v>
                </c:pt>
                <c:pt idx="776">
                  <c:v>32.1</c:v>
                </c:pt>
                <c:pt idx="777">
                  <c:v>33.200000000000003</c:v>
                </c:pt>
                <c:pt idx="778">
                  <c:v>34.1</c:v>
                </c:pt>
                <c:pt idx="779">
                  <c:v>37.5</c:v>
                </c:pt>
                <c:pt idx="780">
                  <c:v>38.1</c:v>
                </c:pt>
                <c:pt idx="781">
                  <c:v>41.8</c:v>
                </c:pt>
                <c:pt idx="782">
                  <c:v>42.7</c:v>
                </c:pt>
                <c:pt idx="783">
                  <c:v>43.7</c:v>
                </c:pt>
                <c:pt idx="784">
                  <c:v>50.6</c:v>
                </c:pt>
                <c:pt idx="785">
                  <c:v>51.2</c:v>
                </c:pt>
                <c:pt idx="786">
                  <c:v>42.1</c:v>
                </c:pt>
                <c:pt idx="787">
                  <c:v>42.1</c:v>
                </c:pt>
                <c:pt idx="788">
                  <c:v>46.6</c:v>
                </c:pt>
                <c:pt idx="789">
                  <c:v>35.700000000000003</c:v>
                </c:pt>
                <c:pt idx="790">
                  <c:v>27</c:v>
                </c:pt>
                <c:pt idx="791">
                  <c:v>28</c:v>
                </c:pt>
                <c:pt idx="792">
                  <c:v>30</c:v>
                </c:pt>
                <c:pt idx="793">
                  <c:v>41</c:v>
                </c:pt>
                <c:pt idx="794">
                  <c:v>40</c:v>
                </c:pt>
                <c:pt idx="795">
                  <c:v>30.6</c:v>
                </c:pt>
                <c:pt idx="796">
                  <c:v>35.200000000000003</c:v>
                </c:pt>
                <c:pt idx="797">
                  <c:v>40</c:v>
                </c:pt>
                <c:pt idx="798">
                  <c:v>47.4</c:v>
                </c:pt>
                <c:pt idx="799">
                  <c:v>28.4</c:v>
                </c:pt>
                <c:pt idx="800">
                  <c:v>33.200000000000003</c:v>
                </c:pt>
                <c:pt idx="801">
                  <c:v>32.4</c:v>
                </c:pt>
                <c:pt idx="802">
                  <c:v>30.3</c:v>
                </c:pt>
                <c:pt idx="803">
                  <c:v>33.5</c:v>
                </c:pt>
                <c:pt idx="804">
                  <c:v>36</c:v>
                </c:pt>
                <c:pt idx="805">
                  <c:v>39</c:v>
                </c:pt>
                <c:pt idx="806">
                  <c:v>43</c:v>
                </c:pt>
                <c:pt idx="807">
                  <c:v>39.700000000000003</c:v>
                </c:pt>
                <c:pt idx="808">
                  <c:v>43.9</c:v>
                </c:pt>
                <c:pt idx="809">
                  <c:v>45.9</c:v>
                </c:pt>
                <c:pt idx="810">
                  <c:v>27</c:v>
                </c:pt>
                <c:pt idx="811">
                  <c:v>35.9</c:v>
                </c:pt>
                <c:pt idx="812">
                  <c:v>37.5</c:v>
                </c:pt>
                <c:pt idx="813">
                  <c:v>43</c:v>
                </c:pt>
                <c:pt idx="814">
                  <c:v>41</c:v>
                </c:pt>
                <c:pt idx="815">
                  <c:v>49.5</c:v>
                </c:pt>
                <c:pt idx="816">
                  <c:v>54.1</c:v>
                </c:pt>
                <c:pt idx="817">
                  <c:v>61</c:v>
                </c:pt>
                <c:pt idx="818">
                  <c:v>43</c:v>
                </c:pt>
                <c:pt idx="819">
                  <c:v>50.8</c:v>
                </c:pt>
                <c:pt idx="820">
                  <c:v>28.5</c:v>
                </c:pt>
                <c:pt idx="821">
                  <c:v>32.299999999999997</c:v>
                </c:pt>
                <c:pt idx="822">
                  <c:v>32.6</c:v>
                </c:pt>
                <c:pt idx="823">
                  <c:v>35</c:v>
                </c:pt>
                <c:pt idx="824">
                  <c:v>36.4</c:v>
                </c:pt>
                <c:pt idx="825">
                  <c:v>39.799999999999997</c:v>
                </c:pt>
                <c:pt idx="826">
                  <c:v>44.6</c:v>
                </c:pt>
                <c:pt idx="827">
                  <c:v>40.5</c:v>
                </c:pt>
                <c:pt idx="828">
                  <c:v>34.6</c:v>
                </c:pt>
                <c:pt idx="829">
                  <c:v>38.799999999999997</c:v>
                </c:pt>
                <c:pt idx="830">
                  <c:v>25</c:v>
                </c:pt>
                <c:pt idx="831">
                  <c:v>21.9</c:v>
                </c:pt>
                <c:pt idx="832">
                  <c:v>22.7</c:v>
                </c:pt>
                <c:pt idx="833">
                  <c:v>25</c:v>
                </c:pt>
                <c:pt idx="834">
                  <c:v>26</c:v>
                </c:pt>
                <c:pt idx="835">
                  <c:v>28.3</c:v>
                </c:pt>
                <c:pt idx="836">
                  <c:v>28.8</c:v>
                </c:pt>
                <c:pt idx="837">
                  <c:v>29.9</c:v>
                </c:pt>
                <c:pt idx="838">
                  <c:v>34</c:v>
                </c:pt>
                <c:pt idx="839">
                  <c:v>37</c:v>
                </c:pt>
                <c:pt idx="840">
                  <c:v>38.6</c:v>
                </c:pt>
                <c:pt idx="841">
                  <c:v>75</c:v>
                </c:pt>
                <c:pt idx="842">
                  <c:v>34</c:v>
                </c:pt>
                <c:pt idx="843">
                  <c:v>37.799999999999997</c:v>
                </c:pt>
                <c:pt idx="844">
                  <c:v>37.5</c:v>
                </c:pt>
                <c:pt idx="845">
                  <c:v>25</c:v>
                </c:pt>
                <c:pt idx="846">
                  <c:v>30</c:v>
                </c:pt>
                <c:pt idx="847">
                  <c:v>40.299999999999997</c:v>
                </c:pt>
                <c:pt idx="848">
                  <c:v>36.1</c:v>
                </c:pt>
                <c:pt idx="849">
                  <c:v>35</c:v>
                </c:pt>
                <c:pt idx="850">
                  <c:v>48.4</c:v>
                </c:pt>
                <c:pt idx="851">
                  <c:v>27.6</c:v>
                </c:pt>
                <c:pt idx="852">
                  <c:v>40.1</c:v>
                </c:pt>
                <c:pt idx="853">
                  <c:v>37.5</c:v>
                </c:pt>
                <c:pt idx="854">
                  <c:v>27.3</c:v>
                </c:pt>
                <c:pt idx="855">
                  <c:v>49.5</c:v>
                </c:pt>
                <c:pt idx="856">
                  <c:v>48.8</c:v>
                </c:pt>
                <c:pt idx="857">
                  <c:v>40</c:v>
                </c:pt>
                <c:pt idx="858">
                  <c:v>42.1</c:v>
                </c:pt>
                <c:pt idx="859">
                  <c:v>40</c:v>
                </c:pt>
                <c:pt idx="860">
                  <c:v>42.8</c:v>
                </c:pt>
                <c:pt idx="861">
                  <c:v>43.5</c:v>
                </c:pt>
                <c:pt idx="862">
                  <c:v>45.9</c:v>
                </c:pt>
                <c:pt idx="863">
                  <c:v>44.3</c:v>
                </c:pt>
                <c:pt idx="864">
                  <c:v>44.3</c:v>
                </c:pt>
                <c:pt idx="865">
                  <c:v>48.5</c:v>
                </c:pt>
                <c:pt idx="866">
                  <c:v>49</c:v>
                </c:pt>
                <c:pt idx="867">
                  <c:v>53.9</c:v>
                </c:pt>
                <c:pt idx="868">
                  <c:v>61</c:v>
                </c:pt>
                <c:pt idx="869">
                  <c:v>67.5</c:v>
                </c:pt>
                <c:pt idx="870">
                  <c:v>70.599999999999994</c:v>
                </c:pt>
                <c:pt idx="871">
                  <c:v>79.5</c:v>
                </c:pt>
                <c:pt idx="872">
                  <c:v>82.1</c:v>
                </c:pt>
                <c:pt idx="873">
                  <c:v>42.1</c:v>
                </c:pt>
                <c:pt idx="874">
                  <c:v>31.9</c:v>
                </c:pt>
                <c:pt idx="875">
                  <c:v>32.9</c:v>
                </c:pt>
                <c:pt idx="876">
                  <c:v>34.1</c:v>
                </c:pt>
                <c:pt idx="877">
                  <c:v>36.1</c:v>
                </c:pt>
                <c:pt idx="878">
                  <c:v>42.2</c:v>
                </c:pt>
                <c:pt idx="879">
                  <c:v>44.1</c:v>
                </c:pt>
                <c:pt idx="880">
                  <c:v>32</c:v>
                </c:pt>
                <c:pt idx="881">
                  <c:v>50.5</c:v>
                </c:pt>
                <c:pt idx="882">
                  <c:v>55.5</c:v>
                </c:pt>
                <c:pt idx="883">
                  <c:v>42.5</c:v>
                </c:pt>
                <c:pt idx="884">
                  <c:v>44.2</c:v>
                </c:pt>
                <c:pt idx="885">
                  <c:v>37</c:v>
                </c:pt>
                <c:pt idx="886">
                  <c:v>41.7</c:v>
                </c:pt>
                <c:pt idx="887">
                  <c:v>45.5</c:v>
                </c:pt>
                <c:pt idx="888">
                  <c:v>26.1</c:v>
                </c:pt>
                <c:pt idx="889">
                  <c:v>26.2</c:v>
                </c:pt>
                <c:pt idx="890">
                  <c:v>29.8</c:v>
                </c:pt>
                <c:pt idx="891">
                  <c:v>32.299999999999997</c:v>
                </c:pt>
                <c:pt idx="892">
                  <c:v>34.5</c:v>
                </c:pt>
                <c:pt idx="893">
                  <c:v>36</c:v>
                </c:pt>
                <c:pt idx="894">
                  <c:v>36.5</c:v>
                </c:pt>
                <c:pt idx="895">
                  <c:v>38.299999999999997</c:v>
                </c:pt>
                <c:pt idx="896">
                  <c:v>39.299999999999997</c:v>
                </c:pt>
                <c:pt idx="897">
                  <c:v>39.9</c:v>
                </c:pt>
                <c:pt idx="898">
                  <c:v>27.2</c:v>
                </c:pt>
                <c:pt idx="899">
                  <c:v>32.5</c:v>
                </c:pt>
                <c:pt idx="900">
                  <c:v>35.9</c:v>
                </c:pt>
                <c:pt idx="901">
                  <c:v>43.8</c:v>
                </c:pt>
                <c:pt idx="902">
                  <c:v>39</c:v>
                </c:pt>
                <c:pt idx="903">
                  <c:v>44</c:v>
                </c:pt>
                <c:pt idx="904">
                  <c:v>34.4</c:v>
                </c:pt>
                <c:pt idx="905">
                  <c:v>28</c:v>
                </c:pt>
                <c:pt idx="906">
                  <c:v>65</c:v>
                </c:pt>
                <c:pt idx="907">
                  <c:v>33.1</c:v>
                </c:pt>
                <c:pt idx="908">
                  <c:v>30</c:v>
                </c:pt>
                <c:pt idx="909">
                  <c:v>23</c:v>
                </c:pt>
                <c:pt idx="910">
                  <c:v>26.3</c:v>
                </c:pt>
                <c:pt idx="911">
                  <c:v>37.299999999999997</c:v>
                </c:pt>
                <c:pt idx="912">
                  <c:v>30.5</c:v>
                </c:pt>
                <c:pt idx="913">
                  <c:v>39.299999999999997</c:v>
                </c:pt>
                <c:pt idx="914">
                  <c:v>44.3</c:v>
                </c:pt>
                <c:pt idx="915">
                  <c:v>40.700000000000003</c:v>
                </c:pt>
                <c:pt idx="916">
                  <c:v>48.2</c:v>
                </c:pt>
                <c:pt idx="917">
                  <c:v>22</c:v>
                </c:pt>
                <c:pt idx="918">
                  <c:v>38.700000000000003</c:v>
                </c:pt>
                <c:pt idx="919">
                  <c:v>51.8</c:v>
                </c:pt>
                <c:pt idx="920">
                  <c:v>51.8</c:v>
                </c:pt>
                <c:pt idx="921">
                  <c:v>63</c:v>
                </c:pt>
                <c:pt idx="922">
                  <c:v>34</c:v>
                </c:pt>
                <c:pt idx="923">
                  <c:v>48.1</c:v>
                </c:pt>
                <c:pt idx="924">
                  <c:v>22.7</c:v>
                </c:pt>
                <c:pt idx="925">
                  <c:v>38</c:v>
                </c:pt>
                <c:pt idx="926">
                  <c:v>44.7</c:v>
                </c:pt>
                <c:pt idx="927">
                  <c:v>53</c:v>
                </c:pt>
                <c:pt idx="928">
                  <c:v>36.200000000000003</c:v>
                </c:pt>
                <c:pt idx="929">
                  <c:v>42.7</c:v>
                </c:pt>
                <c:pt idx="930">
                  <c:v>58.4</c:v>
                </c:pt>
                <c:pt idx="931">
                  <c:v>69.8</c:v>
                </c:pt>
                <c:pt idx="932">
                  <c:v>41.7</c:v>
                </c:pt>
                <c:pt idx="933">
                  <c:v>45.1</c:v>
                </c:pt>
                <c:pt idx="934">
                  <c:v>47.5</c:v>
                </c:pt>
                <c:pt idx="935">
                  <c:v>49</c:v>
                </c:pt>
                <c:pt idx="936">
                  <c:v>56.5</c:v>
                </c:pt>
                <c:pt idx="937">
                  <c:v>35.299999999999997</c:v>
                </c:pt>
                <c:pt idx="938">
                  <c:v>33.6</c:v>
                </c:pt>
                <c:pt idx="939">
                  <c:v>42.1</c:v>
                </c:pt>
                <c:pt idx="940">
                  <c:v>50.1</c:v>
                </c:pt>
                <c:pt idx="941">
                  <c:v>27.9</c:v>
                </c:pt>
                <c:pt idx="942">
                  <c:v>157</c:v>
                </c:pt>
                <c:pt idx="943">
                  <c:v>25.1</c:v>
                </c:pt>
                <c:pt idx="944">
                  <c:v>29.9</c:v>
                </c:pt>
                <c:pt idx="945">
                  <c:v>59.7</c:v>
                </c:pt>
                <c:pt idx="946">
                  <c:v>37.799999999999997</c:v>
                </c:pt>
                <c:pt idx="947">
                  <c:v>36.1</c:v>
                </c:pt>
                <c:pt idx="948">
                  <c:v>38.700000000000003</c:v>
                </c:pt>
                <c:pt idx="949">
                  <c:v>40.200000000000003</c:v>
                </c:pt>
                <c:pt idx="950">
                  <c:v>41.2</c:v>
                </c:pt>
                <c:pt idx="951">
                  <c:v>42.4</c:v>
                </c:pt>
                <c:pt idx="952">
                  <c:v>45.2</c:v>
                </c:pt>
                <c:pt idx="953">
                  <c:v>34.799999999999997</c:v>
                </c:pt>
                <c:pt idx="954">
                  <c:v>43.3</c:v>
                </c:pt>
                <c:pt idx="955">
                  <c:v>35</c:v>
                </c:pt>
                <c:pt idx="956">
                  <c:v>23.1</c:v>
                </c:pt>
                <c:pt idx="957">
                  <c:v>46.9</c:v>
                </c:pt>
                <c:pt idx="958">
                  <c:v>23</c:v>
                </c:pt>
                <c:pt idx="959">
                  <c:v>28.7</c:v>
                </c:pt>
                <c:pt idx="960">
                  <c:v>51</c:v>
                </c:pt>
                <c:pt idx="961">
                  <c:v>18.100000000000001</c:v>
                </c:pt>
                <c:pt idx="962">
                  <c:v>15.5</c:v>
                </c:pt>
                <c:pt idx="963">
                  <c:v>27</c:v>
                </c:pt>
                <c:pt idx="964">
                  <c:v>52</c:v>
                </c:pt>
                <c:pt idx="965">
                  <c:v>53</c:v>
                </c:pt>
                <c:pt idx="966">
                  <c:v>68</c:v>
                </c:pt>
                <c:pt idx="967">
                  <c:v>20.3</c:v>
                </c:pt>
                <c:pt idx="968">
                  <c:v>23.3</c:v>
                </c:pt>
                <c:pt idx="969">
                  <c:v>23.3</c:v>
                </c:pt>
                <c:pt idx="970">
                  <c:v>39</c:v>
                </c:pt>
                <c:pt idx="971">
                  <c:v>43</c:v>
                </c:pt>
                <c:pt idx="972">
                  <c:v>43</c:v>
                </c:pt>
                <c:pt idx="973">
                  <c:v>51.9</c:v>
                </c:pt>
                <c:pt idx="974">
                  <c:v>33</c:v>
                </c:pt>
                <c:pt idx="975">
                  <c:v>35</c:v>
                </c:pt>
                <c:pt idx="976">
                  <c:v>55</c:v>
                </c:pt>
                <c:pt idx="977">
                  <c:v>38</c:v>
                </c:pt>
                <c:pt idx="978">
                  <c:v>36.9</c:v>
                </c:pt>
                <c:pt idx="979">
                  <c:v>37.799999999999997</c:v>
                </c:pt>
                <c:pt idx="980">
                  <c:v>50.3</c:v>
                </c:pt>
                <c:pt idx="981">
                  <c:v>24.5</c:v>
                </c:pt>
                <c:pt idx="982">
                  <c:v>26.8</c:v>
                </c:pt>
                <c:pt idx="983">
                  <c:v>32.200000000000003</c:v>
                </c:pt>
                <c:pt idx="984">
                  <c:v>39.6</c:v>
                </c:pt>
                <c:pt idx="985">
                  <c:v>45.9</c:v>
                </c:pt>
                <c:pt idx="986">
                  <c:v>26.8</c:v>
                </c:pt>
                <c:pt idx="987">
                  <c:v>74.7</c:v>
                </c:pt>
                <c:pt idx="988">
                  <c:v>28</c:v>
                </c:pt>
                <c:pt idx="989">
                  <c:v>37.799999999999997</c:v>
                </c:pt>
                <c:pt idx="990">
                  <c:v>41.6</c:v>
                </c:pt>
                <c:pt idx="991">
                  <c:v>40</c:v>
                </c:pt>
                <c:pt idx="992">
                  <c:v>43.9</c:v>
                </c:pt>
                <c:pt idx="993">
                  <c:v>43.8</c:v>
                </c:pt>
                <c:pt idx="994">
                  <c:v>50.9</c:v>
                </c:pt>
                <c:pt idx="995">
                  <c:v>50.9</c:v>
                </c:pt>
                <c:pt idx="996">
                  <c:v>50.9</c:v>
                </c:pt>
                <c:pt idx="997">
                  <c:v>50.9</c:v>
                </c:pt>
                <c:pt idx="998">
                  <c:v>48</c:v>
                </c:pt>
                <c:pt idx="999">
                  <c:v>48.8</c:v>
                </c:pt>
                <c:pt idx="1000">
                  <c:v>60</c:v>
                </c:pt>
                <c:pt idx="1001">
                  <c:v>30.2</c:v>
                </c:pt>
                <c:pt idx="1002">
                  <c:v>30.2</c:v>
                </c:pt>
                <c:pt idx="1003">
                  <c:v>32.5</c:v>
                </c:pt>
                <c:pt idx="1004">
                  <c:v>32.5</c:v>
                </c:pt>
                <c:pt idx="1005">
                  <c:v>35</c:v>
                </c:pt>
                <c:pt idx="1006">
                  <c:v>45.5</c:v>
                </c:pt>
                <c:pt idx="1007">
                  <c:v>42.6</c:v>
                </c:pt>
                <c:pt idx="1008">
                  <c:v>30.3</c:v>
                </c:pt>
                <c:pt idx="1009">
                  <c:v>34</c:v>
                </c:pt>
                <c:pt idx="1010">
                  <c:v>36.299999999999997</c:v>
                </c:pt>
                <c:pt idx="1011">
                  <c:v>38</c:v>
                </c:pt>
                <c:pt idx="1012">
                  <c:v>49</c:v>
                </c:pt>
                <c:pt idx="1013">
                  <c:v>45</c:v>
                </c:pt>
                <c:pt idx="1014">
                  <c:v>25.4</c:v>
                </c:pt>
                <c:pt idx="1015">
                  <c:v>53</c:v>
                </c:pt>
                <c:pt idx="1016">
                  <c:v>50.8</c:v>
                </c:pt>
                <c:pt idx="1017">
                  <c:v>53.4</c:v>
                </c:pt>
                <c:pt idx="1018">
                  <c:v>38.299999999999997</c:v>
                </c:pt>
                <c:pt idx="1019">
                  <c:v>26.1</c:v>
                </c:pt>
                <c:pt idx="1020">
                  <c:v>69.900000000000006</c:v>
                </c:pt>
                <c:pt idx="1021">
                  <c:v>36</c:v>
                </c:pt>
                <c:pt idx="1022">
                  <c:v>31</c:v>
                </c:pt>
                <c:pt idx="1023">
                  <c:v>38.6</c:v>
                </c:pt>
                <c:pt idx="1024">
                  <c:v>43.9</c:v>
                </c:pt>
                <c:pt idx="1025">
                  <c:v>51.2</c:v>
                </c:pt>
                <c:pt idx="1026">
                  <c:v>51.4</c:v>
                </c:pt>
                <c:pt idx="1027">
                  <c:v>61.3</c:v>
                </c:pt>
                <c:pt idx="1028">
                  <c:v>24</c:v>
                </c:pt>
                <c:pt idx="1029">
                  <c:v>30</c:v>
                </c:pt>
                <c:pt idx="1030">
                  <c:v>32.1</c:v>
                </c:pt>
                <c:pt idx="1031">
                  <c:v>34.9</c:v>
                </c:pt>
                <c:pt idx="1032">
                  <c:v>46</c:v>
                </c:pt>
                <c:pt idx="1033">
                  <c:v>51</c:v>
                </c:pt>
                <c:pt idx="1034">
                  <c:v>19.600000000000001</c:v>
                </c:pt>
                <c:pt idx="1035">
                  <c:v>39</c:v>
                </c:pt>
                <c:pt idx="1036">
                  <c:v>33.5</c:v>
                </c:pt>
                <c:pt idx="1037">
                  <c:v>110</c:v>
                </c:pt>
                <c:pt idx="1038">
                  <c:v>32.1</c:v>
                </c:pt>
                <c:pt idx="1039">
                  <c:v>37</c:v>
                </c:pt>
                <c:pt idx="1040">
                  <c:v>46</c:v>
                </c:pt>
                <c:pt idx="1041">
                  <c:v>58.7</c:v>
                </c:pt>
                <c:pt idx="1042">
                  <c:v>37.700000000000003</c:v>
                </c:pt>
                <c:pt idx="1043">
                  <c:v>40</c:v>
                </c:pt>
                <c:pt idx="1044">
                  <c:v>36.799999999999997</c:v>
                </c:pt>
                <c:pt idx="1045">
                  <c:v>42.1</c:v>
                </c:pt>
                <c:pt idx="1046">
                  <c:v>49.7</c:v>
                </c:pt>
                <c:pt idx="1047">
                  <c:v>61.5</c:v>
                </c:pt>
                <c:pt idx="1048">
                  <c:v>24.9</c:v>
                </c:pt>
                <c:pt idx="1049">
                  <c:v>35</c:v>
                </c:pt>
                <c:pt idx="1050">
                  <c:v>39.1</c:v>
                </c:pt>
                <c:pt idx="1051">
                  <c:v>45.8</c:v>
                </c:pt>
                <c:pt idx="1052">
                  <c:v>50</c:v>
                </c:pt>
                <c:pt idx="1053">
                  <c:v>46.8</c:v>
                </c:pt>
                <c:pt idx="1054">
                  <c:v>23.3</c:v>
                </c:pt>
                <c:pt idx="1055">
                  <c:v>28</c:v>
                </c:pt>
                <c:pt idx="1056">
                  <c:v>17.3</c:v>
                </c:pt>
                <c:pt idx="1057">
                  <c:v>59.9</c:v>
                </c:pt>
                <c:pt idx="1058">
                  <c:v>31.5</c:v>
                </c:pt>
                <c:pt idx="1059">
                  <c:v>28.5</c:v>
                </c:pt>
                <c:pt idx="1060">
                  <c:v>31.2</c:v>
                </c:pt>
                <c:pt idx="1061">
                  <c:v>36.1</c:v>
                </c:pt>
                <c:pt idx="1062">
                  <c:v>37.4</c:v>
                </c:pt>
                <c:pt idx="1063">
                  <c:v>39.299999999999997</c:v>
                </c:pt>
                <c:pt idx="1064">
                  <c:v>40</c:v>
                </c:pt>
                <c:pt idx="1065">
                  <c:v>42.1</c:v>
                </c:pt>
                <c:pt idx="1066">
                  <c:v>43.7</c:v>
                </c:pt>
              </c:numCache>
            </c:numRef>
          </c:xVal>
          <c:yVal>
            <c:numRef>
              <c:f>'DATA BASE'!$U$8:$U$1074</c:f>
              <c:numCache>
                <c:formatCode>0.0</c:formatCode>
                <c:ptCount val="1067"/>
                <c:pt idx="0">
                  <c:v>3.6</c:v>
                </c:pt>
                <c:pt idx="1">
                  <c:v>2.8</c:v>
                </c:pt>
                <c:pt idx="2">
                  <c:v>4.5999999999999996</c:v>
                </c:pt>
                <c:pt idx="3">
                  <c:v>4.2</c:v>
                </c:pt>
                <c:pt idx="4">
                  <c:v>4.0999999999999996</c:v>
                </c:pt>
                <c:pt idx="5">
                  <c:v>4.9000000000000004</c:v>
                </c:pt>
                <c:pt idx="6">
                  <c:v>2.4</c:v>
                </c:pt>
                <c:pt idx="7">
                  <c:v>2.6</c:v>
                </c:pt>
                <c:pt idx="8">
                  <c:v>2.8</c:v>
                </c:pt>
                <c:pt idx="9">
                  <c:v>4.4000000000000004</c:v>
                </c:pt>
                <c:pt idx="10">
                  <c:v>5.8</c:v>
                </c:pt>
                <c:pt idx="11">
                  <c:v>1.9</c:v>
                </c:pt>
                <c:pt idx="12">
                  <c:v>2.2999999999999998</c:v>
                </c:pt>
                <c:pt idx="13">
                  <c:v>5.0999999999999996</c:v>
                </c:pt>
                <c:pt idx="14">
                  <c:v>4.4000000000000004</c:v>
                </c:pt>
                <c:pt idx="15">
                  <c:v>2.2999999999999998</c:v>
                </c:pt>
                <c:pt idx="16">
                  <c:v>3.6</c:v>
                </c:pt>
                <c:pt idx="17">
                  <c:v>4</c:v>
                </c:pt>
                <c:pt idx="18">
                  <c:v>4.5</c:v>
                </c:pt>
                <c:pt idx="19">
                  <c:v>8.1999999999999993</c:v>
                </c:pt>
                <c:pt idx="20">
                  <c:v>4</c:v>
                </c:pt>
                <c:pt idx="21">
                  <c:v>4.5999999999999996</c:v>
                </c:pt>
                <c:pt idx="22">
                  <c:v>3.8</c:v>
                </c:pt>
                <c:pt idx="23">
                  <c:v>4.3</c:v>
                </c:pt>
                <c:pt idx="24">
                  <c:v>3.8</c:v>
                </c:pt>
                <c:pt idx="25">
                  <c:v>4.4000000000000004</c:v>
                </c:pt>
                <c:pt idx="26">
                  <c:v>4.4000000000000004</c:v>
                </c:pt>
                <c:pt idx="27">
                  <c:v>5.9</c:v>
                </c:pt>
                <c:pt idx="28">
                  <c:v>4.5999999999999996</c:v>
                </c:pt>
                <c:pt idx="29">
                  <c:v>5.0999999999999996</c:v>
                </c:pt>
                <c:pt idx="30">
                  <c:v>4.7</c:v>
                </c:pt>
                <c:pt idx="31">
                  <c:v>2.1</c:v>
                </c:pt>
                <c:pt idx="32">
                  <c:v>2.6</c:v>
                </c:pt>
                <c:pt idx="33">
                  <c:v>3.1</c:v>
                </c:pt>
                <c:pt idx="34">
                  <c:v>1.6</c:v>
                </c:pt>
                <c:pt idx="35">
                  <c:v>4</c:v>
                </c:pt>
                <c:pt idx="36">
                  <c:v>3.5</c:v>
                </c:pt>
                <c:pt idx="37">
                  <c:v>3.8</c:v>
                </c:pt>
                <c:pt idx="38">
                  <c:v>4</c:v>
                </c:pt>
                <c:pt idx="39">
                  <c:v>2.4</c:v>
                </c:pt>
                <c:pt idx="40">
                  <c:v>3.8</c:v>
                </c:pt>
                <c:pt idx="41">
                  <c:v>4.5</c:v>
                </c:pt>
                <c:pt idx="42">
                  <c:v>4.2</c:v>
                </c:pt>
                <c:pt idx="43">
                  <c:v>5.7</c:v>
                </c:pt>
                <c:pt idx="44">
                  <c:v>5.3</c:v>
                </c:pt>
                <c:pt idx="45">
                  <c:v>7.8</c:v>
                </c:pt>
                <c:pt idx="46">
                  <c:v>2.6</c:v>
                </c:pt>
                <c:pt idx="47">
                  <c:v>1.8</c:v>
                </c:pt>
                <c:pt idx="48">
                  <c:v>2.2000000000000002</c:v>
                </c:pt>
                <c:pt idx="49">
                  <c:v>2.4</c:v>
                </c:pt>
                <c:pt idx="50">
                  <c:v>3.1</c:v>
                </c:pt>
                <c:pt idx="51">
                  <c:v>5.5</c:v>
                </c:pt>
                <c:pt idx="52">
                  <c:v>8.6999999999999993</c:v>
                </c:pt>
                <c:pt idx="53">
                  <c:v>1.3</c:v>
                </c:pt>
                <c:pt idx="54">
                  <c:v>3.4</c:v>
                </c:pt>
                <c:pt idx="55">
                  <c:v>2.8</c:v>
                </c:pt>
                <c:pt idx="56">
                  <c:v>3.2</c:v>
                </c:pt>
                <c:pt idx="57">
                  <c:v>3.7</c:v>
                </c:pt>
                <c:pt idx="58">
                  <c:v>1.2</c:v>
                </c:pt>
                <c:pt idx="59">
                  <c:v>1.3</c:v>
                </c:pt>
                <c:pt idx="60">
                  <c:v>3.5</c:v>
                </c:pt>
                <c:pt idx="61">
                  <c:v>4.4000000000000004</c:v>
                </c:pt>
                <c:pt idx="62">
                  <c:v>3.2</c:v>
                </c:pt>
                <c:pt idx="63">
                  <c:v>1.1000000000000001</c:v>
                </c:pt>
                <c:pt idx="64">
                  <c:v>3.2</c:v>
                </c:pt>
                <c:pt idx="65">
                  <c:v>5.6</c:v>
                </c:pt>
                <c:pt idx="66">
                  <c:v>1.4</c:v>
                </c:pt>
                <c:pt idx="67">
                  <c:v>1.1000000000000001</c:v>
                </c:pt>
                <c:pt idx="68">
                  <c:v>3.6</c:v>
                </c:pt>
                <c:pt idx="69">
                  <c:v>4.5</c:v>
                </c:pt>
                <c:pt idx="70">
                  <c:v>1.3</c:v>
                </c:pt>
                <c:pt idx="71">
                  <c:v>1.9</c:v>
                </c:pt>
                <c:pt idx="72">
                  <c:v>2.2999999999999998</c:v>
                </c:pt>
                <c:pt idx="73">
                  <c:v>2.7</c:v>
                </c:pt>
                <c:pt idx="74">
                  <c:v>2.6</c:v>
                </c:pt>
                <c:pt idx="75">
                  <c:v>2.8</c:v>
                </c:pt>
                <c:pt idx="76">
                  <c:v>3.1</c:v>
                </c:pt>
                <c:pt idx="77">
                  <c:v>2.7</c:v>
                </c:pt>
                <c:pt idx="78">
                  <c:v>3.7</c:v>
                </c:pt>
                <c:pt idx="79">
                  <c:v>3.3</c:v>
                </c:pt>
                <c:pt idx="80">
                  <c:v>3.6</c:v>
                </c:pt>
                <c:pt idx="81">
                  <c:v>4.2</c:v>
                </c:pt>
                <c:pt idx="82">
                  <c:v>2.8</c:v>
                </c:pt>
                <c:pt idx="83">
                  <c:v>5.0999999999999996</c:v>
                </c:pt>
                <c:pt idx="84">
                  <c:v>4.5999999999999996</c:v>
                </c:pt>
                <c:pt idx="85">
                  <c:v>4.4000000000000004</c:v>
                </c:pt>
                <c:pt idx="86">
                  <c:v>2.5</c:v>
                </c:pt>
                <c:pt idx="87">
                  <c:v>2</c:v>
                </c:pt>
                <c:pt idx="88">
                  <c:v>2.4</c:v>
                </c:pt>
                <c:pt idx="89">
                  <c:v>2.7</c:v>
                </c:pt>
                <c:pt idx="90">
                  <c:v>2.7</c:v>
                </c:pt>
                <c:pt idx="91">
                  <c:v>2.8</c:v>
                </c:pt>
                <c:pt idx="92">
                  <c:v>3.6</c:v>
                </c:pt>
                <c:pt idx="93">
                  <c:v>0.6</c:v>
                </c:pt>
                <c:pt idx="94">
                  <c:v>5</c:v>
                </c:pt>
                <c:pt idx="95">
                  <c:v>1.3</c:v>
                </c:pt>
                <c:pt idx="96">
                  <c:v>2</c:v>
                </c:pt>
                <c:pt idx="97">
                  <c:v>2.2999999999999998</c:v>
                </c:pt>
                <c:pt idx="98">
                  <c:v>2.5</c:v>
                </c:pt>
                <c:pt idx="99">
                  <c:v>2.2999999999999998</c:v>
                </c:pt>
                <c:pt idx="100">
                  <c:v>2.4</c:v>
                </c:pt>
                <c:pt idx="101">
                  <c:v>3.6</c:v>
                </c:pt>
                <c:pt idx="102">
                  <c:v>3.5</c:v>
                </c:pt>
                <c:pt idx="103">
                  <c:v>4.2</c:v>
                </c:pt>
                <c:pt idx="104">
                  <c:v>1.9</c:v>
                </c:pt>
                <c:pt idx="105">
                  <c:v>2.8</c:v>
                </c:pt>
                <c:pt idx="106">
                  <c:v>2.5</c:v>
                </c:pt>
                <c:pt idx="107">
                  <c:v>2.8</c:v>
                </c:pt>
                <c:pt idx="108">
                  <c:v>2.6</c:v>
                </c:pt>
                <c:pt idx="109">
                  <c:v>2.7</c:v>
                </c:pt>
                <c:pt idx="110">
                  <c:v>2.7</c:v>
                </c:pt>
                <c:pt idx="111">
                  <c:v>3.1</c:v>
                </c:pt>
                <c:pt idx="112">
                  <c:v>3</c:v>
                </c:pt>
                <c:pt idx="113">
                  <c:v>3.9</c:v>
                </c:pt>
                <c:pt idx="114">
                  <c:v>2.2999999999999998</c:v>
                </c:pt>
                <c:pt idx="115">
                  <c:v>2.2999999999999998</c:v>
                </c:pt>
                <c:pt idx="116">
                  <c:v>2.2999999999999998</c:v>
                </c:pt>
                <c:pt idx="117">
                  <c:v>2.5</c:v>
                </c:pt>
                <c:pt idx="118">
                  <c:v>2.5</c:v>
                </c:pt>
                <c:pt idx="119">
                  <c:v>2.6</c:v>
                </c:pt>
                <c:pt idx="120">
                  <c:v>2.5</c:v>
                </c:pt>
                <c:pt idx="121">
                  <c:v>3</c:v>
                </c:pt>
                <c:pt idx="122">
                  <c:v>2.6</c:v>
                </c:pt>
                <c:pt idx="123">
                  <c:v>2.9</c:v>
                </c:pt>
                <c:pt idx="124">
                  <c:v>2.8</c:v>
                </c:pt>
                <c:pt idx="125">
                  <c:v>6.1</c:v>
                </c:pt>
                <c:pt idx="126">
                  <c:v>3.6</c:v>
                </c:pt>
                <c:pt idx="127">
                  <c:v>3.9</c:v>
                </c:pt>
                <c:pt idx="128">
                  <c:v>3</c:v>
                </c:pt>
                <c:pt idx="129">
                  <c:v>3.2</c:v>
                </c:pt>
                <c:pt idx="130">
                  <c:v>4.0999999999999996</c:v>
                </c:pt>
                <c:pt idx="131">
                  <c:v>4.0999999999999996</c:v>
                </c:pt>
                <c:pt idx="132">
                  <c:v>3.5</c:v>
                </c:pt>
                <c:pt idx="133">
                  <c:v>3.5</c:v>
                </c:pt>
                <c:pt idx="134">
                  <c:v>2.6</c:v>
                </c:pt>
                <c:pt idx="135">
                  <c:v>4.2</c:v>
                </c:pt>
                <c:pt idx="136">
                  <c:v>5.3</c:v>
                </c:pt>
                <c:pt idx="137">
                  <c:v>1.6</c:v>
                </c:pt>
                <c:pt idx="138">
                  <c:v>1.5</c:v>
                </c:pt>
                <c:pt idx="139">
                  <c:v>4</c:v>
                </c:pt>
                <c:pt idx="140">
                  <c:v>3.7</c:v>
                </c:pt>
                <c:pt idx="141">
                  <c:v>5.2</c:v>
                </c:pt>
                <c:pt idx="142">
                  <c:v>3.5</c:v>
                </c:pt>
                <c:pt idx="143">
                  <c:v>4.0999999999999996</c:v>
                </c:pt>
                <c:pt idx="144">
                  <c:v>4.5</c:v>
                </c:pt>
                <c:pt idx="145">
                  <c:v>9.6</c:v>
                </c:pt>
                <c:pt idx="146">
                  <c:v>4</c:v>
                </c:pt>
                <c:pt idx="147">
                  <c:v>4.0999999999999996</c:v>
                </c:pt>
                <c:pt idx="148">
                  <c:v>4.7</c:v>
                </c:pt>
                <c:pt idx="149">
                  <c:v>3.4</c:v>
                </c:pt>
                <c:pt idx="150">
                  <c:v>3.9</c:v>
                </c:pt>
                <c:pt idx="151">
                  <c:v>4.5</c:v>
                </c:pt>
                <c:pt idx="152">
                  <c:v>1.5</c:v>
                </c:pt>
                <c:pt idx="153">
                  <c:v>1.5</c:v>
                </c:pt>
                <c:pt idx="154">
                  <c:v>4.2</c:v>
                </c:pt>
                <c:pt idx="155">
                  <c:v>1.9</c:v>
                </c:pt>
                <c:pt idx="156">
                  <c:v>4.0999999999999996</c:v>
                </c:pt>
                <c:pt idx="157">
                  <c:v>4.9000000000000004</c:v>
                </c:pt>
                <c:pt idx="158">
                  <c:v>2.4</c:v>
                </c:pt>
                <c:pt idx="159">
                  <c:v>2.5</c:v>
                </c:pt>
                <c:pt idx="160">
                  <c:v>3.2</c:v>
                </c:pt>
                <c:pt idx="161">
                  <c:v>3.1</c:v>
                </c:pt>
                <c:pt idx="162">
                  <c:v>3.3</c:v>
                </c:pt>
                <c:pt idx="163">
                  <c:v>4</c:v>
                </c:pt>
                <c:pt idx="164">
                  <c:v>3.2</c:v>
                </c:pt>
                <c:pt idx="165">
                  <c:v>3.8</c:v>
                </c:pt>
                <c:pt idx="166">
                  <c:v>3.7</c:v>
                </c:pt>
                <c:pt idx="167">
                  <c:v>4.2</c:v>
                </c:pt>
                <c:pt idx="168">
                  <c:v>4.2</c:v>
                </c:pt>
                <c:pt idx="169">
                  <c:v>4.8</c:v>
                </c:pt>
                <c:pt idx="170">
                  <c:v>5.0999999999999996</c:v>
                </c:pt>
                <c:pt idx="171">
                  <c:v>5.0999999999999996</c:v>
                </c:pt>
                <c:pt idx="172">
                  <c:v>3.9</c:v>
                </c:pt>
                <c:pt idx="173">
                  <c:v>2.2999999999999998</c:v>
                </c:pt>
                <c:pt idx="174">
                  <c:v>5.0999999999999996</c:v>
                </c:pt>
                <c:pt idx="175">
                  <c:v>3.7</c:v>
                </c:pt>
                <c:pt idx="176">
                  <c:v>5.3</c:v>
                </c:pt>
                <c:pt idx="177">
                  <c:v>2.1</c:v>
                </c:pt>
                <c:pt idx="178">
                  <c:v>2.9</c:v>
                </c:pt>
                <c:pt idx="179">
                  <c:v>5.5</c:v>
                </c:pt>
                <c:pt idx="180">
                  <c:v>2.2000000000000002</c:v>
                </c:pt>
                <c:pt idx="181">
                  <c:v>2.2999999999999998</c:v>
                </c:pt>
                <c:pt idx="182">
                  <c:v>2.5</c:v>
                </c:pt>
                <c:pt idx="183">
                  <c:v>2.2999999999999998</c:v>
                </c:pt>
                <c:pt idx="184">
                  <c:v>2.9</c:v>
                </c:pt>
                <c:pt idx="185">
                  <c:v>3.3</c:v>
                </c:pt>
                <c:pt idx="186">
                  <c:v>3.4</c:v>
                </c:pt>
                <c:pt idx="187">
                  <c:v>3.7</c:v>
                </c:pt>
                <c:pt idx="188">
                  <c:v>2.2999999999999998</c:v>
                </c:pt>
                <c:pt idx="189">
                  <c:v>2.4</c:v>
                </c:pt>
                <c:pt idx="190">
                  <c:v>3.3</c:v>
                </c:pt>
                <c:pt idx="191">
                  <c:v>3.7</c:v>
                </c:pt>
                <c:pt idx="192">
                  <c:v>4.0999999999999996</c:v>
                </c:pt>
                <c:pt idx="193">
                  <c:v>4.4000000000000004</c:v>
                </c:pt>
                <c:pt idx="194">
                  <c:v>4.5999999999999996</c:v>
                </c:pt>
                <c:pt idx="195">
                  <c:v>4.2</c:v>
                </c:pt>
                <c:pt idx="196">
                  <c:v>4.5</c:v>
                </c:pt>
                <c:pt idx="197">
                  <c:v>5.2</c:v>
                </c:pt>
                <c:pt idx="198">
                  <c:v>1.5</c:v>
                </c:pt>
                <c:pt idx="199">
                  <c:v>2.9</c:v>
                </c:pt>
                <c:pt idx="200">
                  <c:v>4.5999999999999996</c:v>
                </c:pt>
                <c:pt idx="201">
                  <c:v>2.1</c:v>
                </c:pt>
                <c:pt idx="202">
                  <c:v>2.6</c:v>
                </c:pt>
                <c:pt idx="203">
                  <c:v>3.1</c:v>
                </c:pt>
                <c:pt idx="204">
                  <c:v>3.9</c:v>
                </c:pt>
                <c:pt idx="205">
                  <c:v>4.4000000000000004</c:v>
                </c:pt>
                <c:pt idx="206">
                  <c:v>3.9</c:v>
                </c:pt>
                <c:pt idx="207">
                  <c:v>2.9</c:v>
                </c:pt>
                <c:pt idx="208">
                  <c:v>2.9</c:v>
                </c:pt>
                <c:pt idx="209">
                  <c:v>2.9</c:v>
                </c:pt>
                <c:pt idx="210">
                  <c:v>3.7</c:v>
                </c:pt>
                <c:pt idx="211">
                  <c:v>3.3</c:v>
                </c:pt>
                <c:pt idx="212">
                  <c:v>3.6</c:v>
                </c:pt>
                <c:pt idx="213">
                  <c:v>4.2</c:v>
                </c:pt>
                <c:pt idx="214">
                  <c:v>4.5999999999999996</c:v>
                </c:pt>
                <c:pt idx="215">
                  <c:v>4.4000000000000004</c:v>
                </c:pt>
                <c:pt idx="216">
                  <c:v>4</c:v>
                </c:pt>
                <c:pt idx="217">
                  <c:v>4.0999999999999996</c:v>
                </c:pt>
                <c:pt idx="218">
                  <c:v>3</c:v>
                </c:pt>
                <c:pt idx="219">
                  <c:v>4.5</c:v>
                </c:pt>
                <c:pt idx="220">
                  <c:v>2.6</c:v>
                </c:pt>
                <c:pt idx="221">
                  <c:v>2.5</c:v>
                </c:pt>
                <c:pt idx="222">
                  <c:v>3.5</c:v>
                </c:pt>
                <c:pt idx="223">
                  <c:v>3.7</c:v>
                </c:pt>
                <c:pt idx="224">
                  <c:v>3</c:v>
                </c:pt>
                <c:pt idx="225">
                  <c:v>3.8</c:v>
                </c:pt>
                <c:pt idx="226">
                  <c:v>4</c:v>
                </c:pt>
                <c:pt idx="227">
                  <c:v>1.1000000000000001</c:v>
                </c:pt>
                <c:pt idx="228">
                  <c:v>1.3</c:v>
                </c:pt>
                <c:pt idx="229">
                  <c:v>1.8</c:v>
                </c:pt>
                <c:pt idx="230">
                  <c:v>2.2999999999999998</c:v>
                </c:pt>
                <c:pt idx="231">
                  <c:v>4.3</c:v>
                </c:pt>
                <c:pt idx="232">
                  <c:v>4.3</c:v>
                </c:pt>
                <c:pt idx="233">
                  <c:v>4.0999999999999996</c:v>
                </c:pt>
                <c:pt idx="234">
                  <c:v>4.3</c:v>
                </c:pt>
                <c:pt idx="235">
                  <c:v>1.2</c:v>
                </c:pt>
                <c:pt idx="236">
                  <c:v>1.3</c:v>
                </c:pt>
                <c:pt idx="237">
                  <c:v>2.2999999999999998</c:v>
                </c:pt>
                <c:pt idx="238">
                  <c:v>1.2</c:v>
                </c:pt>
                <c:pt idx="239">
                  <c:v>1.7</c:v>
                </c:pt>
                <c:pt idx="240">
                  <c:v>1.6</c:v>
                </c:pt>
                <c:pt idx="241">
                  <c:v>1.7</c:v>
                </c:pt>
                <c:pt idx="242">
                  <c:v>2.8</c:v>
                </c:pt>
                <c:pt idx="243">
                  <c:v>2.2999999999999998</c:v>
                </c:pt>
                <c:pt idx="244">
                  <c:v>2.5</c:v>
                </c:pt>
                <c:pt idx="245">
                  <c:v>2.7</c:v>
                </c:pt>
                <c:pt idx="246">
                  <c:v>2.5</c:v>
                </c:pt>
                <c:pt idx="247">
                  <c:v>2.5</c:v>
                </c:pt>
                <c:pt idx="248">
                  <c:v>2.5</c:v>
                </c:pt>
                <c:pt idx="249">
                  <c:v>2.8</c:v>
                </c:pt>
                <c:pt idx="250">
                  <c:v>2.8</c:v>
                </c:pt>
                <c:pt idx="251">
                  <c:v>3.2</c:v>
                </c:pt>
                <c:pt idx="252">
                  <c:v>3.5</c:v>
                </c:pt>
                <c:pt idx="253">
                  <c:v>2.7</c:v>
                </c:pt>
                <c:pt idx="254">
                  <c:v>2.9</c:v>
                </c:pt>
                <c:pt idx="255">
                  <c:v>3.4</c:v>
                </c:pt>
                <c:pt idx="256">
                  <c:v>3.7</c:v>
                </c:pt>
                <c:pt idx="257">
                  <c:v>3.7</c:v>
                </c:pt>
                <c:pt idx="258">
                  <c:v>4.3</c:v>
                </c:pt>
                <c:pt idx="259">
                  <c:v>3.3</c:v>
                </c:pt>
                <c:pt idx="260">
                  <c:v>4</c:v>
                </c:pt>
                <c:pt idx="261">
                  <c:v>3.4</c:v>
                </c:pt>
                <c:pt idx="262">
                  <c:v>4.4000000000000004</c:v>
                </c:pt>
                <c:pt idx="263">
                  <c:v>5.2</c:v>
                </c:pt>
                <c:pt idx="264">
                  <c:v>5.8</c:v>
                </c:pt>
                <c:pt idx="265">
                  <c:v>5.7</c:v>
                </c:pt>
                <c:pt idx="266">
                  <c:v>6.2</c:v>
                </c:pt>
                <c:pt idx="267">
                  <c:v>3.5</c:v>
                </c:pt>
                <c:pt idx="268">
                  <c:v>4.7</c:v>
                </c:pt>
                <c:pt idx="269">
                  <c:v>4.5</c:v>
                </c:pt>
                <c:pt idx="270">
                  <c:v>4.8</c:v>
                </c:pt>
                <c:pt idx="271">
                  <c:v>3.9</c:v>
                </c:pt>
                <c:pt idx="272">
                  <c:v>2.2000000000000002</c:v>
                </c:pt>
                <c:pt idx="273">
                  <c:v>2.5</c:v>
                </c:pt>
                <c:pt idx="274">
                  <c:v>1.4</c:v>
                </c:pt>
                <c:pt idx="275">
                  <c:v>3.2</c:v>
                </c:pt>
                <c:pt idx="276">
                  <c:v>4</c:v>
                </c:pt>
                <c:pt idx="277">
                  <c:v>1.8</c:v>
                </c:pt>
                <c:pt idx="278">
                  <c:v>2.1</c:v>
                </c:pt>
                <c:pt idx="279">
                  <c:v>4.9000000000000004</c:v>
                </c:pt>
                <c:pt idx="280">
                  <c:v>4.5</c:v>
                </c:pt>
                <c:pt idx="281">
                  <c:v>7.9</c:v>
                </c:pt>
                <c:pt idx="282">
                  <c:v>2.5</c:v>
                </c:pt>
                <c:pt idx="283">
                  <c:v>2.7</c:v>
                </c:pt>
                <c:pt idx="284">
                  <c:v>5.4</c:v>
                </c:pt>
                <c:pt idx="285">
                  <c:v>2.7</c:v>
                </c:pt>
                <c:pt idx="286">
                  <c:v>3.4</c:v>
                </c:pt>
                <c:pt idx="287">
                  <c:v>1.3</c:v>
                </c:pt>
                <c:pt idx="288">
                  <c:v>5.6</c:v>
                </c:pt>
                <c:pt idx="289">
                  <c:v>2.6</c:v>
                </c:pt>
                <c:pt idx="290">
                  <c:v>3.3</c:v>
                </c:pt>
                <c:pt idx="291">
                  <c:v>3.4</c:v>
                </c:pt>
                <c:pt idx="292">
                  <c:v>3.9</c:v>
                </c:pt>
                <c:pt idx="293">
                  <c:v>4.8</c:v>
                </c:pt>
                <c:pt idx="294">
                  <c:v>6</c:v>
                </c:pt>
                <c:pt idx="295">
                  <c:v>1.5</c:v>
                </c:pt>
                <c:pt idx="296">
                  <c:v>6.2</c:v>
                </c:pt>
                <c:pt idx="297">
                  <c:v>1.3</c:v>
                </c:pt>
                <c:pt idx="298">
                  <c:v>1.6</c:v>
                </c:pt>
                <c:pt idx="299">
                  <c:v>1.8</c:v>
                </c:pt>
                <c:pt idx="300">
                  <c:v>2.2000000000000002</c:v>
                </c:pt>
                <c:pt idx="301">
                  <c:v>2.1</c:v>
                </c:pt>
                <c:pt idx="302">
                  <c:v>2.4</c:v>
                </c:pt>
                <c:pt idx="303">
                  <c:v>2.7</c:v>
                </c:pt>
                <c:pt idx="304">
                  <c:v>6.6</c:v>
                </c:pt>
                <c:pt idx="305">
                  <c:v>2.7</c:v>
                </c:pt>
                <c:pt idx="306">
                  <c:v>3.1</c:v>
                </c:pt>
                <c:pt idx="307">
                  <c:v>3</c:v>
                </c:pt>
                <c:pt idx="308">
                  <c:v>3.3</c:v>
                </c:pt>
                <c:pt idx="309">
                  <c:v>3.7</c:v>
                </c:pt>
                <c:pt idx="310">
                  <c:v>3.8</c:v>
                </c:pt>
                <c:pt idx="311">
                  <c:v>4.7</c:v>
                </c:pt>
                <c:pt idx="312">
                  <c:v>4.0999999999999996</c:v>
                </c:pt>
                <c:pt idx="313">
                  <c:v>4.0999999999999996</c:v>
                </c:pt>
                <c:pt idx="314">
                  <c:v>4</c:v>
                </c:pt>
                <c:pt idx="315">
                  <c:v>5.4</c:v>
                </c:pt>
                <c:pt idx="316">
                  <c:v>5.5</c:v>
                </c:pt>
                <c:pt idx="317">
                  <c:v>4.0999999999999996</c:v>
                </c:pt>
                <c:pt idx="318">
                  <c:v>3.6</c:v>
                </c:pt>
                <c:pt idx="319">
                  <c:v>4</c:v>
                </c:pt>
                <c:pt idx="320">
                  <c:v>4.4000000000000004</c:v>
                </c:pt>
                <c:pt idx="321">
                  <c:v>4.7</c:v>
                </c:pt>
                <c:pt idx="322">
                  <c:v>2.9</c:v>
                </c:pt>
                <c:pt idx="323">
                  <c:v>3.3</c:v>
                </c:pt>
                <c:pt idx="324">
                  <c:v>4.7</c:v>
                </c:pt>
                <c:pt idx="325">
                  <c:v>3.6</c:v>
                </c:pt>
                <c:pt idx="326">
                  <c:v>4.9000000000000004</c:v>
                </c:pt>
                <c:pt idx="327">
                  <c:v>3</c:v>
                </c:pt>
                <c:pt idx="328">
                  <c:v>3.4</c:v>
                </c:pt>
                <c:pt idx="329">
                  <c:v>3.9</c:v>
                </c:pt>
                <c:pt idx="330">
                  <c:v>4.4000000000000004</c:v>
                </c:pt>
                <c:pt idx="331">
                  <c:v>2.2999999999999998</c:v>
                </c:pt>
                <c:pt idx="332">
                  <c:v>3.1</c:v>
                </c:pt>
                <c:pt idx="333">
                  <c:v>2.9</c:v>
                </c:pt>
                <c:pt idx="334">
                  <c:v>2.7</c:v>
                </c:pt>
                <c:pt idx="335">
                  <c:v>2.7</c:v>
                </c:pt>
                <c:pt idx="336">
                  <c:v>3.7</c:v>
                </c:pt>
                <c:pt idx="337">
                  <c:v>4.4000000000000004</c:v>
                </c:pt>
                <c:pt idx="338">
                  <c:v>4.8</c:v>
                </c:pt>
                <c:pt idx="339">
                  <c:v>3</c:v>
                </c:pt>
                <c:pt idx="340">
                  <c:v>3.2</c:v>
                </c:pt>
                <c:pt idx="341">
                  <c:v>4.4000000000000004</c:v>
                </c:pt>
                <c:pt idx="342">
                  <c:v>5.5</c:v>
                </c:pt>
                <c:pt idx="343">
                  <c:v>2.2000000000000002</c:v>
                </c:pt>
                <c:pt idx="344">
                  <c:v>7.6</c:v>
                </c:pt>
                <c:pt idx="345">
                  <c:v>3.7</c:v>
                </c:pt>
                <c:pt idx="346">
                  <c:v>3.7</c:v>
                </c:pt>
                <c:pt idx="347">
                  <c:v>5.0999999999999996</c:v>
                </c:pt>
                <c:pt idx="348">
                  <c:v>2</c:v>
                </c:pt>
                <c:pt idx="349">
                  <c:v>2</c:v>
                </c:pt>
                <c:pt idx="350">
                  <c:v>2.4</c:v>
                </c:pt>
                <c:pt idx="351">
                  <c:v>2.6</c:v>
                </c:pt>
                <c:pt idx="352">
                  <c:v>2.6</c:v>
                </c:pt>
                <c:pt idx="353">
                  <c:v>2.5</c:v>
                </c:pt>
                <c:pt idx="354">
                  <c:v>2.8</c:v>
                </c:pt>
                <c:pt idx="355">
                  <c:v>2.6</c:v>
                </c:pt>
                <c:pt idx="356">
                  <c:v>3.2</c:v>
                </c:pt>
                <c:pt idx="357">
                  <c:v>5.0999999999999996</c:v>
                </c:pt>
                <c:pt idx="358">
                  <c:v>1.4</c:v>
                </c:pt>
                <c:pt idx="359">
                  <c:v>2.2000000000000002</c:v>
                </c:pt>
                <c:pt idx="360">
                  <c:v>2.9</c:v>
                </c:pt>
                <c:pt idx="361">
                  <c:v>5.4</c:v>
                </c:pt>
                <c:pt idx="362">
                  <c:v>3.2</c:v>
                </c:pt>
                <c:pt idx="363">
                  <c:v>5.2</c:v>
                </c:pt>
                <c:pt idx="364">
                  <c:v>5.3</c:v>
                </c:pt>
                <c:pt idx="365">
                  <c:v>4.0999999999999996</c:v>
                </c:pt>
                <c:pt idx="366">
                  <c:v>3.2</c:v>
                </c:pt>
                <c:pt idx="367">
                  <c:v>3.8</c:v>
                </c:pt>
                <c:pt idx="368">
                  <c:v>3.9</c:v>
                </c:pt>
                <c:pt idx="369">
                  <c:v>3.8</c:v>
                </c:pt>
                <c:pt idx="370">
                  <c:v>5.2</c:v>
                </c:pt>
                <c:pt idx="371">
                  <c:v>5.9</c:v>
                </c:pt>
                <c:pt idx="372">
                  <c:v>4.4000000000000004</c:v>
                </c:pt>
                <c:pt idx="373">
                  <c:v>3.7</c:v>
                </c:pt>
                <c:pt idx="374">
                  <c:v>1.2</c:v>
                </c:pt>
                <c:pt idx="375">
                  <c:v>1.6</c:v>
                </c:pt>
                <c:pt idx="376">
                  <c:v>2</c:v>
                </c:pt>
                <c:pt idx="377">
                  <c:v>2.7</c:v>
                </c:pt>
                <c:pt idx="378">
                  <c:v>3.3</c:v>
                </c:pt>
                <c:pt idx="379">
                  <c:v>2.9</c:v>
                </c:pt>
                <c:pt idx="380">
                  <c:v>2.6</c:v>
                </c:pt>
                <c:pt idx="381">
                  <c:v>2.6</c:v>
                </c:pt>
                <c:pt idx="382">
                  <c:v>3</c:v>
                </c:pt>
                <c:pt idx="383">
                  <c:v>3</c:v>
                </c:pt>
                <c:pt idx="384">
                  <c:v>3</c:v>
                </c:pt>
                <c:pt idx="385">
                  <c:v>3.1</c:v>
                </c:pt>
                <c:pt idx="386">
                  <c:v>4.4000000000000004</c:v>
                </c:pt>
                <c:pt idx="387">
                  <c:v>4.2</c:v>
                </c:pt>
                <c:pt idx="388">
                  <c:v>3.2</c:v>
                </c:pt>
                <c:pt idx="389">
                  <c:v>2.7</c:v>
                </c:pt>
                <c:pt idx="390">
                  <c:v>2.5</c:v>
                </c:pt>
                <c:pt idx="391">
                  <c:v>2.2000000000000002</c:v>
                </c:pt>
                <c:pt idx="392">
                  <c:v>2.2999999999999998</c:v>
                </c:pt>
                <c:pt idx="393">
                  <c:v>4.2</c:v>
                </c:pt>
                <c:pt idx="394">
                  <c:v>2.5</c:v>
                </c:pt>
                <c:pt idx="395">
                  <c:v>1.3</c:v>
                </c:pt>
                <c:pt idx="396">
                  <c:v>2.4</c:v>
                </c:pt>
                <c:pt idx="397">
                  <c:v>1.7</c:v>
                </c:pt>
                <c:pt idx="398">
                  <c:v>3.5</c:v>
                </c:pt>
                <c:pt idx="399">
                  <c:v>5.5</c:v>
                </c:pt>
                <c:pt idx="400">
                  <c:v>3.6</c:v>
                </c:pt>
                <c:pt idx="401">
                  <c:v>1.9</c:v>
                </c:pt>
                <c:pt idx="402">
                  <c:v>4.4000000000000004</c:v>
                </c:pt>
                <c:pt idx="403">
                  <c:v>3.9</c:v>
                </c:pt>
                <c:pt idx="404">
                  <c:v>2.2999999999999998</c:v>
                </c:pt>
                <c:pt idx="405">
                  <c:v>3.2</c:v>
                </c:pt>
                <c:pt idx="406">
                  <c:v>3.2</c:v>
                </c:pt>
                <c:pt idx="407">
                  <c:v>4.2</c:v>
                </c:pt>
                <c:pt idx="408">
                  <c:v>1.9</c:v>
                </c:pt>
                <c:pt idx="409">
                  <c:v>2.2000000000000002</c:v>
                </c:pt>
                <c:pt idx="410">
                  <c:v>2.5</c:v>
                </c:pt>
                <c:pt idx="411">
                  <c:v>2.8</c:v>
                </c:pt>
                <c:pt idx="412">
                  <c:v>2.9</c:v>
                </c:pt>
                <c:pt idx="413">
                  <c:v>2.9</c:v>
                </c:pt>
                <c:pt idx="414">
                  <c:v>3.5</c:v>
                </c:pt>
                <c:pt idx="415">
                  <c:v>3.1</c:v>
                </c:pt>
                <c:pt idx="416">
                  <c:v>4.9000000000000004</c:v>
                </c:pt>
                <c:pt idx="417">
                  <c:v>2.2000000000000002</c:v>
                </c:pt>
                <c:pt idx="418">
                  <c:v>3.1</c:v>
                </c:pt>
                <c:pt idx="419">
                  <c:v>2.9</c:v>
                </c:pt>
                <c:pt idx="420">
                  <c:v>3</c:v>
                </c:pt>
                <c:pt idx="421">
                  <c:v>3.9</c:v>
                </c:pt>
                <c:pt idx="422">
                  <c:v>2.9</c:v>
                </c:pt>
                <c:pt idx="423">
                  <c:v>1.2</c:v>
                </c:pt>
                <c:pt idx="424">
                  <c:v>1.8</c:v>
                </c:pt>
                <c:pt idx="425">
                  <c:v>2.2999999999999998</c:v>
                </c:pt>
                <c:pt idx="426">
                  <c:v>3</c:v>
                </c:pt>
                <c:pt idx="427">
                  <c:v>3.5</c:v>
                </c:pt>
                <c:pt idx="428">
                  <c:v>3.7</c:v>
                </c:pt>
                <c:pt idx="429">
                  <c:v>4.4000000000000004</c:v>
                </c:pt>
                <c:pt idx="430">
                  <c:v>5.9</c:v>
                </c:pt>
                <c:pt idx="431">
                  <c:v>3.2</c:v>
                </c:pt>
                <c:pt idx="432">
                  <c:v>3.4</c:v>
                </c:pt>
                <c:pt idx="433">
                  <c:v>4.9000000000000004</c:v>
                </c:pt>
                <c:pt idx="434">
                  <c:v>3.5</c:v>
                </c:pt>
                <c:pt idx="435">
                  <c:v>1.9</c:v>
                </c:pt>
                <c:pt idx="436">
                  <c:v>2.9</c:v>
                </c:pt>
                <c:pt idx="437">
                  <c:v>2</c:v>
                </c:pt>
                <c:pt idx="438">
                  <c:v>3</c:v>
                </c:pt>
                <c:pt idx="439">
                  <c:v>2.7</c:v>
                </c:pt>
                <c:pt idx="440">
                  <c:v>3.5</c:v>
                </c:pt>
                <c:pt idx="441">
                  <c:v>4</c:v>
                </c:pt>
                <c:pt idx="442">
                  <c:v>3.4</c:v>
                </c:pt>
                <c:pt idx="443">
                  <c:v>2.4</c:v>
                </c:pt>
                <c:pt idx="444">
                  <c:v>3.3</c:v>
                </c:pt>
                <c:pt idx="445">
                  <c:v>4.7</c:v>
                </c:pt>
                <c:pt idx="446">
                  <c:v>4.4000000000000004</c:v>
                </c:pt>
                <c:pt idx="447">
                  <c:v>4.2</c:v>
                </c:pt>
                <c:pt idx="448">
                  <c:v>7</c:v>
                </c:pt>
                <c:pt idx="449">
                  <c:v>9.1</c:v>
                </c:pt>
                <c:pt idx="450">
                  <c:v>2.4</c:v>
                </c:pt>
                <c:pt idx="451">
                  <c:v>2.9</c:v>
                </c:pt>
                <c:pt idx="452">
                  <c:v>3.4</c:v>
                </c:pt>
                <c:pt idx="453">
                  <c:v>4.5</c:v>
                </c:pt>
                <c:pt idx="454">
                  <c:v>3.2</c:v>
                </c:pt>
                <c:pt idx="455">
                  <c:v>4.2</c:v>
                </c:pt>
                <c:pt idx="456">
                  <c:v>2</c:v>
                </c:pt>
                <c:pt idx="457">
                  <c:v>2.7</c:v>
                </c:pt>
                <c:pt idx="458">
                  <c:v>3.6</c:v>
                </c:pt>
                <c:pt idx="459">
                  <c:v>3.7</c:v>
                </c:pt>
                <c:pt idx="460">
                  <c:v>4</c:v>
                </c:pt>
                <c:pt idx="461">
                  <c:v>2.7</c:v>
                </c:pt>
                <c:pt idx="462">
                  <c:v>3.9</c:v>
                </c:pt>
                <c:pt idx="463">
                  <c:v>2.2999999999999998</c:v>
                </c:pt>
                <c:pt idx="464">
                  <c:v>2</c:v>
                </c:pt>
                <c:pt idx="465">
                  <c:v>1.9</c:v>
                </c:pt>
                <c:pt idx="466">
                  <c:v>2.4</c:v>
                </c:pt>
                <c:pt idx="467">
                  <c:v>2.4</c:v>
                </c:pt>
                <c:pt idx="468">
                  <c:v>4.5999999999999996</c:v>
                </c:pt>
                <c:pt idx="469">
                  <c:v>3.1</c:v>
                </c:pt>
                <c:pt idx="470">
                  <c:v>4.5999999999999996</c:v>
                </c:pt>
                <c:pt idx="471">
                  <c:v>4.5999999999999996</c:v>
                </c:pt>
                <c:pt idx="472">
                  <c:v>3.8</c:v>
                </c:pt>
                <c:pt idx="473">
                  <c:v>3.6</c:v>
                </c:pt>
                <c:pt idx="474">
                  <c:v>4.3</c:v>
                </c:pt>
                <c:pt idx="475">
                  <c:v>1.7</c:v>
                </c:pt>
                <c:pt idx="476">
                  <c:v>2.6</c:v>
                </c:pt>
                <c:pt idx="477">
                  <c:v>3</c:v>
                </c:pt>
                <c:pt idx="478">
                  <c:v>2.6</c:v>
                </c:pt>
                <c:pt idx="479">
                  <c:v>3.4</c:v>
                </c:pt>
                <c:pt idx="480">
                  <c:v>3.4</c:v>
                </c:pt>
                <c:pt idx="481">
                  <c:v>4.0999999999999996</c:v>
                </c:pt>
                <c:pt idx="482">
                  <c:v>4.4000000000000004</c:v>
                </c:pt>
                <c:pt idx="483">
                  <c:v>4.3</c:v>
                </c:pt>
                <c:pt idx="484">
                  <c:v>4.5</c:v>
                </c:pt>
                <c:pt idx="485">
                  <c:v>5</c:v>
                </c:pt>
                <c:pt idx="486">
                  <c:v>4.8</c:v>
                </c:pt>
                <c:pt idx="487">
                  <c:v>5.7</c:v>
                </c:pt>
                <c:pt idx="488">
                  <c:v>4.8</c:v>
                </c:pt>
                <c:pt idx="489">
                  <c:v>4.5999999999999996</c:v>
                </c:pt>
                <c:pt idx="490">
                  <c:v>5.9</c:v>
                </c:pt>
                <c:pt idx="491">
                  <c:v>3.8</c:v>
                </c:pt>
                <c:pt idx="492">
                  <c:v>4.7</c:v>
                </c:pt>
                <c:pt idx="493">
                  <c:v>4.5</c:v>
                </c:pt>
                <c:pt idx="494">
                  <c:v>4</c:v>
                </c:pt>
                <c:pt idx="495">
                  <c:v>1.5</c:v>
                </c:pt>
                <c:pt idx="496">
                  <c:v>7</c:v>
                </c:pt>
                <c:pt idx="497">
                  <c:v>3.7</c:v>
                </c:pt>
                <c:pt idx="498">
                  <c:v>4.4000000000000004</c:v>
                </c:pt>
                <c:pt idx="499">
                  <c:v>5</c:v>
                </c:pt>
                <c:pt idx="500">
                  <c:v>4.7</c:v>
                </c:pt>
                <c:pt idx="501">
                  <c:v>3.1</c:v>
                </c:pt>
                <c:pt idx="502">
                  <c:v>2</c:v>
                </c:pt>
                <c:pt idx="503">
                  <c:v>1.5</c:v>
                </c:pt>
                <c:pt idx="504">
                  <c:v>5.9</c:v>
                </c:pt>
                <c:pt idx="505">
                  <c:v>1.2</c:v>
                </c:pt>
                <c:pt idx="506">
                  <c:v>4.2</c:v>
                </c:pt>
                <c:pt idx="507">
                  <c:v>6.2</c:v>
                </c:pt>
                <c:pt idx="508">
                  <c:v>4</c:v>
                </c:pt>
                <c:pt idx="509">
                  <c:v>5</c:v>
                </c:pt>
                <c:pt idx="510">
                  <c:v>5.9</c:v>
                </c:pt>
                <c:pt idx="511">
                  <c:v>4.0999999999999996</c:v>
                </c:pt>
                <c:pt idx="512">
                  <c:v>4.4000000000000004</c:v>
                </c:pt>
                <c:pt idx="513">
                  <c:v>3.9</c:v>
                </c:pt>
                <c:pt idx="514">
                  <c:v>3.7</c:v>
                </c:pt>
                <c:pt idx="515">
                  <c:v>1.7</c:v>
                </c:pt>
                <c:pt idx="516">
                  <c:v>3.8</c:v>
                </c:pt>
                <c:pt idx="517">
                  <c:v>2.1</c:v>
                </c:pt>
                <c:pt idx="518">
                  <c:v>4</c:v>
                </c:pt>
                <c:pt idx="519">
                  <c:v>4.2</c:v>
                </c:pt>
                <c:pt idx="520">
                  <c:v>3.2</c:v>
                </c:pt>
                <c:pt idx="521">
                  <c:v>3.7</c:v>
                </c:pt>
                <c:pt idx="522">
                  <c:v>3.6</c:v>
                </c:pt>
                <c:pt idx="523">
                  <c:v>4.4000000000000004</c:v>
                </c:pt>
                <c:pt idx="524">
                  <c:v>1.4</c:v>
                </c:pt>
                <c:pt idx="525">
                  <c:v>2.9</c:v>
                </c:pt>
                <c:pt idx="526">
                  <c:v>1.5</c:v>
                </c:pt>
                <c:pt idx="527">
                  <c:v>1.8</c:v>
                </c:pt>
                <c:pt idx="528">
                  <c:v>2.1</c:v>
                </c:pt>
                <c:pt idx="529">
                  <c:v>2.1</c:v>
                </c:pt>
                <c:pt idx="530">
                  <c:v>2.7</c:v>
                </c:pt>
                <c:pt idx="531">
                  <c:v>2.2000000000000002</c:v>
                </c:pt>
                <c:pt idx="532">
                  <c:v>2.2000000000000002</c:v>
                </c:pt>
                <c:pt idx="533">
                  <c:v>2</c:v>
                </c:pt>
                <c:pt idx="534">
                  <c:v>2.5</c:v>
                </c:pt>
                <c:pt idx="535">
                  <c:v>2.2000000000000002</c:v>
                </c:pt>
                <c:pt idx="536">
                  <c:v>2.8</c:v>
                </c:pt>
                <c:pt idx="537">
                  <c:v>2.4</c:v>
                </c:pt>
                <c:pt idx="538">
                  <c:v>2.4</c:v>
                </c:pt>
                <c:pt idx="539">
                  <c:v>2.7</c:v>
                </c:pt>
                <c:pt idx="540">
                  <c:v>2.6</c:v>
                </c:pt>
                <c:pt idx="541">
                  <c:v>3.5</c:v>
                </c:pt>
                <c:pt idx="542">
                  <c:v>2.8</c:v>
                </c:pt>
                <c:pt idx="543">
                  <c:v>2.7</c:v>
                </c:pt>
                <c:pt idx="544">
                  <c:v>3</c:v>
                </c:pt>
                <c:pt idx="545">
                  <c:v>2.9</c:v>
                </c:pt>
                <c:pt idx="546">
                  <c:v>3.2</c:v>
                </c:pt>
                <c:pt idx="547">
                  <c:v>3.2</c:v>
                </c:pt>
                <c:pt idx="548">
                  <c:v>3.2</c:v>
                </c:pt>
                <c:pt idx="549">
                  <c:v>3.4</c:v>
                </c:pt>
                <c:pt idx="550">
                  <c:v>3.5</c:v>
                </c:pt>
                <c:pt idx="551">
                  <c:v>2.7</c:v>
                </c:pt>
                <c:pt idx="552">
                  <c:v>3.4</c:v>
                </c:pt>
                <c:pt idx="553">
                  <c:v>4.2</c:v>
                </c:pt>
                <c:pt idx="554">
                  <c:v>2.9</c:v>
                </c:pt>
                <c:pt idx="555">
                  <c:v>3.3</c:v>
                </c:pt>
                <c:pt idx="556">
                  <c:v>3.7</c:v>
                </c:pt>
                <c:pt idx="557">
                  <c:v>4</c:v>
                </c:pt>
                <c:pt idx="558">
                  <c:v>4.4000000000000004</c:v>
                </c:pt>
                <c:pt idx="559">
                  <c:v>4.3</c:v>
                </c:pt>
                <c:pt idx="560">
                  <c:v>1.6</c:v>
                </c:pt>
                <c:pt idx="561">
                  <c:v>2.6</c:v>
                </c:pt>
                <c:pt idx="562">
                  <c:v>2.4</c:v>
                </c:pt>
                <c:pt idx="563">
                  <c:v>5.2</c:v>
                </c:pt>
                <c:pt idx="564">
                  <c:v>3.6</c:v>
                </c:pt>
                <c:pt idx="565">
                  <c:v>2.9</c:v>
                </c:pt>
                <c:pt idx="566">
                  <c:v>2.7</c:v>
                </c:pt>
                <c:pt idx="567">
                  <c:v>2.9</c:v>
                </c:pt>
                <c:pt idx="568">
                  <c:v>4.4000000000000004</c:v>
                </c:pt>
                <c:pt idx="569">
                  <c:v>4.3</c:v>
                </c:pt>
                <c:pt idx="570">
                  <c:v>3</c:v>
                </c:pt>
                <c:pt idx="571">
                  <c:v>3.9</c:v>
                </c:pt>
                <c:pt idx="572">
                  <c:v>4.2</c:v>
                </c:pt>
                <c:pt idx="573">
                  <c:v>4.5999999999999996</c:v>
                </c:pt>
                <c:pt idx="574">
                  <c:v>3.1</c:v>
                </c:pt>
                <c:pt idx="575">
                  <c:v>2.5</c:v>
                </c:pt>
                <c:pt idx="576">
                  <c:v>2.7</c:v>
                </c:pt>
                <c:pt idx="577">
                  <c:v>3</c:v>
                </c:pt>
                <c:pt idx="578">
                  <c:v>3.4</c:v>
                </c:pt>
                <c:pt idx="579">
                  <c:v>3.2</c:v>
                </c:pt>
                <c:pt idx="580">
                  <c:v>3.5</c:v>
                </c:pt>
                <c:pt idx="581">
                  <c:v>3.4</c:v>
                </c:pt>
                <c:pt idx="582">
                  <c:v>3.7</c:v>
                </c:pt>
                <c:pt idx="583">
                  <c:v>3.5</c:v>
                </c:pt>
                <c:pt idx="584">
                  <c:v>3.6</c:v>
                </c:pt>
                <c:pt idx="585">
                  <c:v>4</c:v>
                </c:pt>
                <c:pt idx="586">
                  <c:v>4</c:v>
                </c:pt>
                <c:pt idx="587">
                  <c:v>2.2999999999999998</c:v>
                </c:pt>
                <c:pt idx="588">
                  <c:v>3.1</c:v>
                </c:pt>
                <c:pt idx="589">
                  <c:v>3.5</c:v>
                </c:pt>
                <c:pt idx="590">
                  <c:v>3.5</c:v>
                </c:pt>
                <c:pt idx="591">
                  <c:v>5.3</c:v>
                </c:pt>
                <c:pt idx="592">
                  <c:v>4</c:v>
                </c:pt>
                <c:pt idx="593">
                  <c:v>3.2</c:v>
                </c:pt>
                <c:pt idx="594">
                  <c:v>2.7</c:v>
                </c:pt>
                <c:pt idx="595">
                  <c:v>1.9</c:v>
                </c:pt>
                <c:pt idx="596">
                  <c:v>2.7</c:v>
                </c:pt>
                <c:pt idx="597">
                  <c:v>2.4</c:v>
                </c:pt>
                <c:pt idx="598">
                  <c:v>1.9</c:v>
                </c:pt>
                <c:pt idx="599">
                  <c:v>2.4</c:v>
                </c:pt>
                <c:pt idx="600">
                  <c:v>3.1</c:v>
                </c:pt>
                <c:pt idx="601">
                  <c:v>1.4</c:v>
                </c:pt>
                <c:pt idx="602">
                  <c:v>1.8</c:v>
                </c:pt>
                <c:pt idx="603">
                  <c:v>2.4</c:v>
                </c:pt>
                <c:pt idx="604">
                  <c:v>2.2999999999999998</c:v>
                </c:pt>
                <c:pt idx="605">
                  <c:v>3.2</c:v>
                </c:pt>
                <c:pt idx="606">
                  <c:v>3.4</c:v>
                </c:pt>
                <c:pt idx="607">
                  <c:v>3.2</c:v>
                </c:pt>
                <c:pt idx="608">
                  <c:v>3</c:v>
                </c:pt>
                <c:pt idx="609">
                  <c:v>3.2</c:v>
                </c:pt>
                <c:pt idx="610">
                  <c:v>1.5</c:v>
                </c:pt>
                <c:pt idx="611">
                  <c:v>1.3</c:v>
                </c:pt>
                <c:pt idx="612">
                  <c:v>1.7</c:v>
                </c:pt>
                <c:pt idx="613">
                  <c:v>3.9</c:v>
                </c:pt>
                <c:pt idx="614">
                  <c:v>2.9</c:v>
                </c:pt>
                <c:pt idx="615">
                  <c:v>2.6</c:v>
                </c:pt>
                <c:pt idx="616">
                  <c:v>2.2000000000000002</c:v>
                </c:pt>
                <c:pt idx="617">
                  <c:v>2.6</c:v>
                </c:pt>
                <c:pt idx="618">
                  <c:v>2.9</c:v>
                </c:pt>
                <c:pt idx="619">
                  <c:v>3.1</c:v>
                </c:pt>
                <c:pt idx="620">
                  <c:v>2.6</c:v>
                </c:pt>
                <c:pt idx="621">
                  <c:v>3.4</c:v>
                </c:pt>
                <c:pt idx="622">
                  <c:v>3.1</c:v>
                </c:pt>
                <c:pt idx="623">
                  <c:v>3.6</c:v>
                </c:pt>
                <c:pt idx="624">
                  <c:v>2</c:v>
                </c:pt>
                <c:pt idx="625">
                  <c:v>3.3</c:v>
                </c:pt>
                <c:pt idx="626">
                  <c:v>2.4</c:v>
                </c:pt>
                <c:pt idx="627">
                  <c:v>3.2</c:v>
                </c:pt>
                <c:pt idx="628">
                  <c:v>3.3</c:v>
                </c:pt>
                <c:pt idx="629">
                  <c:v>2.9</c:v>
                </c:pt>
                <c:pt idx="630">
                  <c:v>2.6</c:v>
                </c:pt>
                <c:pt idx="631">
                  <c:v>3</c:v>
                </c:pt>
                <c:pt idx="632">
                  <c:v>2.6</c:v>
                </c:pt>
                <c:pt idx="633">
                  <c:v>3.6</c:v>
                </c:pt>
                <c:pt idx="634">
                  <c:v>2.7</c:v>
                </c:pt>
                <c:pt idx="635">
                  <c:v>3.3</c:v>
                </c:pt>
                <c:pt idx="636">
                  <c:v>3.1</c:v>
                </c:pt>
                <c:pt idx="637">
                  <c:v>4.2</c:v>
                </c:pt>
                <c:pt idx="638">
                  <c:v>2.7</c:v>
                </c:pt>
                <c:pt idx="639">
                  <c:v>3.1</c:v>
                </c:pt>
                <c:pt idx="640">
                  <c:v>2.4</c:v>
                </c:pt>
                <c:pt idx="641">
                  <c:v>4.3</c:v>
                </c:pt>
                <c:pt idx="642">
                  <c:v>4.4000000000000004</c:v>
                </c:pt>
                <c:pt idx="643">
                  <c:v>5</c:v>
                </c:pt>
                <c:pt idx="644">
                  <c:v>5</c:v>
                </c:pt>
                <c:pt idx="645">
                  <c:v>6.1</c:v>
                </c:pt>
                <c:pt idx="646">
                  <c:v>3.1</c:v>
                </c:pt>
                <c:pt idx="647">
                  <c:v>2.7</c:v>
                </c:pt>
                <c:pt idx="648">
                  <c:v>1.5</c:v>
                </c:pt>
                <c:pt idx="649">
                  <c:v>3.2</c:v>
                </c:pt>
                <c:pt idx="650">
                  <c:v>2.8</c:v>
                </c:pt>
                <c:pt idx="651">
                  <c:v>2.9</c:v>
                </c:pt>
                <c:pt idx="652">
                  <c:v>4.4000000000000004</c:v>
                </c:pt>
                <c:pt idx="653">
                  <c:v>2.8</c:v>
                </c:pt>
                <c:pt idx="654">
                  <c:v>4.0999999999999996</c:v>
                </c:pt>
                <c:pt idx="655">
                  <c:v>4.0999999999999996</c:v>
                </c:pt>
                <c:pt idx="656">
                  <c:v>5.3</c:v>
                </c:pt>
                <c:pt idx="657">
                  <c:v>2.7</c:v>
                </c:pt>
                <c:pt idx="658">
                  <c:v>2.2000000000000002</c:v>
                </c:pt>
                <c:pt idx="659">
                  <c:v>3</c:v>
                </c:pt>
                <c:pt idx="660">
                  <c:v>3.3</c:v>
                </c:pt>
                <c:pt idx="661">
                  <c:v>3.2</c:v>
                </c:pt>
                <c:pt idx="662">
                  <c:v>6.6</c:v>
                </c:pt>
                <c:pt idx="663">
                  <c:v>4</c:v>
                </c:pt>
                <c:pt idx="664">
                  <c:v>4.2</c:v>
                </c:pt>
                <c:pt idx="665">
                  <c:v>4.8</c:v>
                </c:pt>
                <c:pt idx="666">
                  <c:v>4.5</c:v>
                </c:pt>
                <c:pt idx="667">
                  <c:v>5.9</c:v>
                </c:pt>
                <c:pt idx="668">
                  <c:v>7</c:v>
                </c:pt>
                <c:pt idx="669">
                  <c:v>5.2</c:v>
                </c:pt>
                <c:pt idx="670">
                  <c:v>0.9</c:v>
                </c:pt>
                <c:pt idx="671">
                  <c:v>3.1</c:v>
                </c:pt>
                <c:pt idx="672">
                  <c:v>1.5</c:v>
                </c:pt>
                <c:pt idx="673">
                  <c:v>1.9</c:v>
                </c:pt>
                <c:pt idx="674">
                  <c:v>4.0999999999999996</c:v>
                </c:pt>
                <c:pt idx="675">
                  <c:v>4</c:v>
                </c:pt>
                <c:pt idx="676">
                  <c:v>5.7</c:v>
                </c:pt>
                <c:pt idx="677">
                  <c:v>2.9</c:v>
                </c:pt>
                <c:pt idx="678">
                  <c:v>3.2</c:v>
                </c:pt>
                <c:pt idx="679">
                  <c:v>3.2</c:v>
                </c:pt>
                <c:pt idx="680">
                  <c:v>3.4</c:v>
                </c:pt>
                <c:pt idx="681">
                  <c:v>3.9</c:v>
                </c:pt>
                <c:pt idx="682">
                  <c:v>4.5</c:v>
                </c:pt>
                <c:pt idx="683">
                  <c:v>6</c:v>
                </c:pt>
                <c:pt idx="684">
                  <c:v>3.6</c:v>
                </c:pt>
                <c:pt idx="685">
                  <c:v>3.9</c:v>
                </c:pt>
                <c:pt idx="686">
                  <c:v>1.9</c:v>
                </c:pt>
                <c:pt idx="687">
                  <c:v>3.5</c:v>
                </c:pt>
                <c:pt idx="688">
                  <c:v>3.6</c:v>
                </c:pt>
                <c:pt idx="689">
                  <c:v>4.3</c:v>
                </c:pt>
                <c:pt idx="690">
                  <c:v>4.8</c:v>
                </c:pt>
                <c:pt idx="691">
                  <c:v>4.5</c:v>
                </c:pt>
                <c:pt idx="692">
                  <c:v>5.2</c:v>
                </c:pt>
                <c:pt idx="693">
                  <c:v>5.4</c:v>
                </c:pt>
                <c:pt idx="694">
                  <c:v>1.8</c:v>
                </c:pt>
                <c:pt idx="695">
                  <c:v>1</c:v>
                </c:pt>
                <c:pt idx="696">
                  <c:v>1.5</c:v>
                </c:pt>
                <c:pt idx="697">
                  <c:v>1.4</c:v>
                </c:pt>
                <c:pt idx="698">
                  <c:v>2.2999999999999998</c:v>
                </c:pt>
                <c:pt idx="699">
                  <c:v>1.7</c:v>
                </c:pt>
                <c:pt idx="700">
                  <c:v>5.2</c:v>
                </c:pt>
                <c:pt idx="701">
                  <c:v>1.6</c:v>
                </c:pt>
                <c:pt idx="702">
                  <c:v>3.3</c:v>
                </c:pt>
                <c:pt idx="703">
                  <c:v>3.5</c:v>
                </c:pt>
                <c:pt idx="704">
                  <c:v>4.3</c:v>
                </c:pt>
                <c:pt idx="705">
                  <c:v>3.6</c:v>
                </c:pt>
                <c:pt idx="706">
                  <c:v>6.9</c:v>
                </c:pt>
                <c:pt idx="707">
                  <c:v>1.8</c:v>
                </c:pt>
                <c:pt idx="708">
                  <c:v>2.9</c:v>
                </c:pt>
                <c:pt idx="709">
                  <c:v>4.5999999999999996</c:v>
                </c:pt>
                <c:pt idx="710">
                  <c:v>6.5</c:v>
                </c:pt>
                <c:pt idx="711">
                  <c:v>4.7</c:v>
                </c:pt>
                <c:pt idx="712">
                  <c:v>2</c:v>
                </c:pt>
                <c:pt idx="713">
                  <c:v>2.5</c:v>
                </c:pt>
                <c:pt idx="714">
                  <c:v>2.7</c:v>
                </c:pt>
                <c:pt idx="715">
                  <c:v>3</c:v>
                </c:pt>
                <c:pt idx="716">
                  <c:v>3.2</c:v>
                </c:pt>
                <c:pt idx="717">
                  <c:v>3.5</c:v>
                </c:pt>
                <c:pt idx="718">
                  <c:v>3.2</c:v>
                </c:pt>
                <c:pt idx="719">
                  <c:v>3.3</c:v>
                </c:pt>
                <c:pt idx="720">
                  <c:v>3.6</c:v>
                </c:pt>
                <c:pt idx="721">
                  <c:v>3.3</c:v>
                </c:pt>
                <c:pt idx="722">
                  <c:v>3.6</c:v>
                </c:pt>
                <c:pt idx="723">
                  <c:v>1.3</c:v>
                </c:pt>
                <c:pt idx="724">
                  <c:v>0.4</c:v>
                </c:pt>
                <c:pt idx="725">
                  <c:v>2.6</c:v>
                </c:pt>
                <c:pt idx="726">
                  <c:v>3</c:v>
                </c:pt>
                <c:pt idx="727">
                  <c:v>3</c:v>
                </c:pt>
                <c:pt idx="728">
                  <c:v>2.9</c:v>
                </c:pt>
                <c:pt idx="729">
                  <c:v>3.1</c:v>
                </c:pt>
                <c:pt idx="730">
                  <c:v>2.8</c:v>
                </c:pt>
                <c:pt idx="731">
                  <c:v>2.7</c:v>
                </c:pt>
                <c:pt idx="732">
                  <c:v>3.6</c:v>
                </c:pt>
                <c:pt idx="733">
                  <c:v>2.4</c:v>
                </c:pt>
                <c:pt idx="734">
                  <c:v>2.4</c:v>
                </c:pt>
                <c:pt idx="735">
                  <c:v>2.7</c:v>
                </c:pt>
                <c:pt idx="736">
                  <c:v>3</c:v>
                </c:pt>
                <c:pt idx="737">
                  <c:v>2.2000000000000002</c:v>
                </c:pt>
                <c:pt idx="738">
                  <c:v>2.9</c:v>
                </c:pt>
                <c:pt idx="739">
                  <c:v>2.5</c:v>
                </c:pt>
                <c:pt idx="740">
                  <c:v>3.6</c:v>
                </c:pt>
                <c:pt idx="741">
                  <c:v>3.4</c:v>
                </c:pt>
                <c:pt idx="742">
                  <c:v>3.5</c:v>
                </c:pt>
                <c:pt idx="743">
                  <c:v>3.3</c:v>
                </c:pt>
                <c:pt idx="744">
                  <c:v>3.4</c:v>
                </c:pt>
                <c:pt idx="745">
                  <c:v>3.5</c:v>
                </c:pt>
                <c:pt idx="746">
                  <c:v>3.4</c:v>
                </c:pt>
                <c:pt idx="747">
                  <c:v>3.1</c:v>
                </c:pt>
                <c:pt idx="748">
                  <c:v>3.1</c:v>
                </c:pt>
                <c:pt idx="749">
                  <c:v>4.4000000000000004</c:v>
                </c:pt>
                <c:pt idx="750">
                  <c:v>5</c:v>
                </c:pt>
                <c:pt idx="751">
                  <c:v>3.1</c:v>
                </c:pt>
                <c:pt idx="752">
                  <c:v>3.8</c:v>
                </c:pt>
                <c:pt idx="753">
                  <c:v>3.2</c:v>
                </c:pt>
                <c:pt idx="754">
                  <c:v>3.1</c:v>
                </c:pt>
                <c:pt idx="755">
                  <c:v>3.1</c:v>
                </c:pt>
                <c:pt idx="756">
                  <c:v>3.5</c:v>
                </c:pt>
                <c:pt idx="757">
                  <c:v>3.3</c:v>
                </c:pt>
                <c:pt idx="758">
                  <c:v>3.3</c:v>
                </c:pt>
                <c:pt idx="759">
                  <c:v>3.4</c:v>
                </c:pt>
                <c:pt idx="760">
                  <c:v>3.6</c:v>
                </c:pt>
                <c:pt idx="761">
                  <c:v>3.6</c:v>
                </c:pt>
                <c:pt idx="762">
                  <c:v>4.2</c:v>
                </c:pt>
                <c:pt idx="763">
                  <c:v>1.4</c:v>
                </c:pt>
                <c:pt idx="764">
                  <c:v>1.4</c:v>
                </c:pt>
                <c:pt idx="765">
                  <c:v>1.8</c:v>
                </c:pt>
                <c:pt idx="766">
                  <c:v>0.8</c:v>
                </c:pt>
                <c:pt idx="767">
                  <c:v>1.7</c:v>
                </c:pt>
                <c:pt idx="768">
                  <c:v>2.7</c:v>
                </c:pt>
                <c:pt idx="769">
                  <c:v>3</c:v>
                </c:pt>
                <c:pt idx="770">
                  <c:v>2.9</c:v>
                </c:pt>
                <c:pt idx="771">
                  <c:v>3.2</c:v>
                </c:pt>
                <c:pt idx="772">
                  <c:v>3.2</c:v>
                </c:pt>
                <c:pt idx="773">
                  <c:v>3.5</c:v>
                </c:pt>
                <c:pt idx="774">
                  <c:v>4.0999999999999996</c:v>
                </c:pt>
                <c:pt idx="775">
                  <c:v>4.5999999999999996</c:v>
                </c:pt>
                <c:pt idx="776">
                  <c:v>3.1</c:v>
                </c:pt>
                <c:pt idx="777">
                  <c:v>4.2</c:v>
                </c:pt>
                <c:pt idx="778">
                  <c:v>3.6</c:v>
                </c:pt>
                <c:pt idx="779">
                  <c:v>5</c:v>
                </c:pt>
                <c:pt idx="780">
                  <c:v>3.7</c:v>
                </c:pt>
                <c:pt idx="781">
                  <c:v>4.5</c:v>
                </c:pt>
                <c:pt idx="782">
                  <c:v>4.7</c:v>
                </c:pt>
                <c:pt idx="783">
                  <c:v>5.0999999999999996</c:v>
                </c:pt>
                <c:pt idx="784">
                  <c:v>5.5</c:v>
                </c:pt>
                <c:pt idx="785">
                  <c:v>5.7</c:v>
                </c:pt>
                <c:pt idx="786">
                  <c:v>2.6</c:v>
                </c:pt>
                <c:pt idx="787">
                  <c:v>2.5</c:v>
                </c:pt>
                <c:pt idx="788">
                  <c:v>2.7</c:v>
                </c:pt>
                <c:pt idx="789">
                  <c:v>2.2999999999999998</c:v>
                </c:pt>
                <c:pt idx="790">
                  <c:v>2.2999999999999998</c:v>
                </c:pt>
                <c:pt idx="791">
                  <c:v>2.5</c:v>
                </c:pt>
                <c:pt idx="792">
                  <c:v>2.2999999999999998</c:v>
                </c:pt>
                <c:pt idx="793">
                  <c:v>3.9</c:v>
                </c:pt>
                <c:pt idx="794">
                  <c:v>4</c:v>
                </c:pt>
                <c:pt idx="795">
                  <c:v>4.2</c:v>
                </c:pt>
                <c:pt idx="796">
                  <c:v>4.5999999999999996</c:v>
                </c:pt>
                <c:pt idx="797">
                  <c:v>5</c:v>
                </c:pt>
                <c:pt idx="798">
                  <c:v>3.9</c:v>
                </c:pt>
                <c:pt idx="799">
                  <c:v>1.3</c:v>
                </c:pt>
                <c:pt idx="800">
                  <c:v>2.4</c:v>
                </c:pt>
                <c:pt idx="801">
                  <c:v>2.6</c:v>
                </c:pt>
                <c:pt idx="802">
                  <c:v>2.5</c:v>
                </c:pt>
                <c:pt idx="803">
                  <c:v>2.8</c:v>
                </c:pt>
                <c:pt idx="804">
                  <c:v>2.9</c:v>
                </c:pt>
                <c:pt idx="805">
                  <c:v>3.8</c:v>
                </c:pt>
                <c:pt idx="806">
                  <c:v>3.4</c:v>
                </c:pt>
                <c:pt idx="807">
                  <c:v>3.3</c:v>
                </c:pt>
                <c:pt idx="808">
                  <c:v>3.7</c:v>
                </c:pt>
                <c:pt idx="809">
                  <c:v>3.7</c:v>
                </c:pt>
                <c:pt idx="810">
                  <c:v>3.5</c:v>
                </c:pt>
                <c:pt idx="811">
                  <c:v>3.9</c:v>
                </c:pt>
                <c:pt idx="812">
                  <c:v>2.8</c:v>
                </c:pt>
                <c:pt idx="813">
                  <c:v>3.5</c:v>
                </c:pt>
                <c:pt idx="814">
                  <c:v>3.3</c:v>
                </c:pt>
                <c:pt idx="815">
                  <c:v>3.7</c:v>
                </c:pt>
                <c:pt idx="816">
                  <c:v>4.4000000000000004</c:v>
                </c:pt>
                <c:pt idx="817">
                  <c:v>4.8</c:v>
                </c:pt>
                <c:pt idx="818">
                  <c:v>4.3</c:v>
                </c:pt>
                <c:pt idx="819">
                  <c:v>4.4000000000000004</c:v>
                </c:pt>
                <c:pt idx="820">
                  <c:v>2.1</c:v>
                </c:pt>
                <c:pt idx="821">
                  <c:v>2</c:v>
                </c:pt>
                <c:pt idx="822">
                  <c:v>2.2999999999999998</c:v>
                </c:pt>
                <c:pt idx="823">
                  <c:v>2.2999999999999998</c:v>
                </c:pt>
                <c:pt idx="824">
                  <c:v>2.5</c:v>
                </c:pt>
                <c:pt idx="825">
                  <c:v>3</c:v>
                </c:pt>
                <c:pt idx="826">
                  <c:v>2.9</c:v>
                </c:pt>
                <c:pt idx="827">
                  <c:v>3.2</c:v>
                </c:pt>
                <c:pt idx="828">
                  <c:v>2.9</c:v>
                </c:pt>
                <c:pt idx="829">
                  <c:v>4.3</c:v>
                </c:pt>
                <c:pt idx="830">
                  <c:v>2.7</c:v>
                </c:pt>
                <c:pt idx="831">
                  <c:v>1.8</c:v>
                </c:pt>
                <c:pt idx="832">
                  <c:v>2.1</c:v>
                </c:pt>
                <c:pt idx="833">
                  <c:v>2</c:v>
                </c:pt>
                <c:pt idx="834">
                  <c:v>2.5</c:v>
                </c:pt>
                <c:pt idx="835">
                  <c:v>2.2999999999999998</c:v>
                </c:pt>
                <c:pt idx="836">
                  <c:v>2.2999999999999998</c:v>
                </c:pt>
                <c:pt idx="837">
                  <c:v>2.7</c:v>
                </c:pt>
                <c:pt idx="838">
                  <c:v>2.7</c:v>
                </c:pt>
                <c:pt idx="839">
                  <c:v>3.1</c:v>
                </c:pt>
                <c:pt idx="840">
                  <c:v>3.1</c:v>
                </c:pt>
                <c:pt idx="841">
                  <c:v>3.4</c:v>
                </c:pt>
                <c:pt idx="842">
                  <c:v>3.5</c:v>
                </c:pt>
                <c:pt idx="843">
                  <c:v>3.7</c:v>
                </c:pt>
                <c:pt idx="844">
                  <c:v>4</c:v>
                </c:pt>
                <c:pt idx="845">
                  <c:v>1.4</c:v>
                </c:pt>
                <c:pt idx="846">
                  <c:v>1.3</c:v>
                </c:pt>
                <c:pt idx="847">
                  <c:v>2.4</c:v>
                </c:pt>
                <c:pt idx="848">
                  <c:v>2.7</c:v>
                </c:pt>
                <c:pt idx="849">
                  <c:v>1.5</c:v>
                </c:pt>
                <c:pt idx="850">
                  <c:v>2.2999999999999998</c:v>
                </c:pt>
                <c:pt idx="851">
                  <c:v>3.4</c:v>
                </c:pt>
                <c:pt idx="852">
                  <c:v>3.9</c:v>
                </c:pt>
                <c:pt idx="853">
                  <c:v>3.7</c:v>
                </c:pt>
                <c:pt idx="854">
                  <c:v>3.7</c:v>
                </c:pt>
                <c:pt idx="855">
                  <c:v>4.2</c:v>
                </c:pt>
                <c:pt idx="856">
                  <c:v>4.5999999999999996</c:v>
                </c:pt>
                <c:pt idx="857">
                  <c:v>4.5</c:v>
                </c:pt>
                <c:pt idx="858">
                  <c:v>4.5999999999999996</c:v>
                </c:pt>
                <c:pt idx="859">
                  <c:v>3.9</c:v>
                </c:pt>
                <c:pt idx="860">
                  <c:v>4.2</c:v>
                </c:pt>
                <c:pt idx="861">
                  <c:v>3.8</c:v>
                </c:pt>
                <c:pt idx="862">
                  <c:v>4.4000000000000004</c:v>
                </c:pt>
                <c:pt idx="863">
                  <c:v>3.9</c:v>
                </c:pt>
                <c:pt idx="864">
                  <c:v>3.9</c:v>
                </c:pt>
                <c:pt idx="865">
                  <c:v>5</c:v>
                </c:pt>
                <c:pt idx="866">
                  <c:v>5</c:v>
                </c:pt>
                <c:pt idx="867">
                  <c:v>4.8</c:v>
                </c:pt>
                <c:pt idx="868">
                  <c:v>5.6</c:v>
                </c:pt>
                <c:pt idx="869">
                  <c:v>5.9</c:v>
                </c:pt>
                <c:pt idx="870">
                  <c:v>6</c:v>
                </c:pt>
                <c:pt idx="871">
                  <c:v>6.4</c:v>
                </c:pt>
                <c:pt idx="872">
                  <c:v>6.7</c:v>
                </c:pt>
                <c:pt idx="873">
                  <c:v>4.2</c:v>
                </c:pt>
                <c:pt idx="874">
                  <c:v>3.4</c:v>
                </c:pt>
                <c:pt idx="875">
                  <c:v>3.6</c:v>
                </c:pt>
                <c:pt idx="876">
                  <c:v>3.9</c:v>
                </c:pt>
                <c:pt idx="877">
                  <c:v>4.3</c:v>
                </c:pt>
                <c:pt idx="878">
                  <c:v>4.0999999999999996</c:v>
                </c:pt>
                <c:pt idx="879">
                  <c:v>4.4000000000000004</c:v>
                </c:pt>
                <c:pt idx="880">
                  <c:v>4.4000000000000004</c:v>
                </c:pt>
                <c:pt idx="881">
                  <c:v>5.2</c:v>
                </c:pt>
                <c:pt idx="882">
                  <c:v>4.9000000000000004</c:v>
                </c:pt>
                <c:pt idx="883">
                  <c:v>3.2</c:v>
                </c:pt>
                <c:pt idx="884">
                  <c:v>3.4</c:v>
                </c:pt>
                <c:pt idx="885">
                  <c:v>3.5</c:v>
                </c:pt>
                <c:pt idx="886">
                  <c:v>3.5</c:v>
                </c:pt>
                <c:pt idx="887">
                  <c:v>3.4</c:v>
                </c:pt>
                <c:pt idx="888">
                  <c:v>2.2000000000000002</c:v>
                </c:pt>
                <c:pt idx="889">
                  <c:v>2.4</c:v>
                </c:pt>
                <c:pt idx="890">
                  <c:v>2.8</c:v>
                </c:pt>
                <c:pt idx="891">
                  <c:v>3.3</c:v>
                </c:pt>
                <c:pt idx="892">
                  <c:v>2.6</c:v>
                </c:pt>
                <c:pt idx="893">
                  <c:v>3.8</c:v>
                </c:pt>
                <c:pt idx="894">
                  <c:v>3.7</c:v>
                </c:pt>
                <c:pt idx="895">
                  <c:v>3.5</c:v>
                </c:pt>
                <c:pt idx="896">
                  <c:v>3.1</c:v>
                </c:pt>
                <c:pt idx="897">
                  <c:v>4</c:v>
                </c:pt>
                <c:pt idx="898">
                  <c:v>2.9</c:v>
                </c:pt>
                <c:pt idx="899">
                  <c:v>3.7</c:v>
                </c:pt>
                <c:pt idx="900">
                  <c:v>2.7</c:v>
                </c:pt>
                <c:pt idx="901">
                  <c:v>4.4000000000000004</c:v>
                </c:pt>
                <c:pt idx="902">
                  <c:v>4.3</c:v>
                </c:pt>
                <c:pt idx="903">
                  <c:v>4.2</c:v>
                </c:pt>
                <c:pt idx="904">
                  <c:v>4.2</c:v>
                </c:pt>
                <c:pt idx="905">
                  <c:v>1.9</c:v>
                </c:pt>
                <c:pt idx="906">
                  <c:v>2.7</c:v>
                </c:pt>
                <c:pt idx="907">
                  <c:v>3.5</c:v>
                </c:pt>
                <c:pt idx="908">
                  <c:v>1.5</c:v>
                </c:pt>
                <c:pt idx="909">
                  <c:v>1.9</c:v>
                </c:pt>
                <c:pt idx="910">
                  <c:v>2.5</c:v>
                </c:pt>
                <c:pt idx="911">
                  <c:v>3.4</c:v>
                </c:pt>
                <c:pt idx="912">
                  <c:v>4.5</c:v>
                </c:pt>
                <c:pt idx="913">
                  <c:v>3.3</c:v>
                </c:pt>
                <c:pt idx="914">
                  <c:v>5.0999999999999996</c:v>
                </c:pt>
                <c:pt idx="915">
                  <c:v>5.2</c:v>
                </c:pt>
                <c:pt idx="916">
                  <c:v>5.4</c:v>
                </c:pt>
                <c:pt idx="917">
                  <c:v>1.6</c:v>
                </c:pt>
                <c:pt idx="918">
                  <c:v>4.5999999999999996</c:v>
                </c:pt>
                <c:pt idx="919">
                  <c:v>4.7</c:v>
                </c:pt>
                <c:pt idx="920">
                  <c:v>4.7</c:v>
                </c:pt>
                <c:pt idx="921">
                  <c:v>3.4</c:v>
                </c:pt>
                <c:pt idx="922">
                  <c:v>3.4</c:v>
                </c:pt>
                <c:pt idx="923">
                  <c:v>4</c:v>
                </c:pt>
                <c:pt idx="924">
                  <c:v>1.9</c:v>
                </c:pt>
                <c:pt idx="925">
                  <c:v>3.7</c:v>
                </c:pt>
                <c:pt idx="926">
                  <c:v>4.3</c:v>
                </c:pt>
                <c:pt idx="927">
                  <c:v>4.5999999999999996</c:v>
                </c:pt>
                <c:pt idx="928">
                  <c:v>4</c:v>
                </c:pt>
                <c:pt idx="929">
                  <c:v>4.0999999999999996</c:v>
                </c:pt>
                <c:pt idx="930">
                  <c:v>5</c:v>
                </c:pt>
                <c:pt idx="931">
                  <c:v>5.3</c:v>
                </c:pt>
                <c:pt idx="932">
                  <c:v>3.7</c:v>
                </c:pt>
                <c:pt idx="933">
                  <c:v>3.5</c:v>
                </c:pt>
                <c:pt idx="934">
                  <c:v>3.3</c:v>
                </c:pt>
                <c:pt idx="935">
                  <c:v>4.5</c:v>
                </c:pt>
                <c:pt idx="936">
                  <c:v>3.7</c:v>
                </c:pt>
                <c:pt idx="937">
                  <c:v>4</c:v>
                </c:pt>
                <c:pt idx="938">
                  <c:v>2.8</c:v>
                </c:pt>
                <c:pt idx="939">
                  <c:v>4.2</c:v>
                </c:pt>
                <c:pt idx="940">
                  <c:v>4.4000000000000004</c:v>
                </c:pt>
                <c:pt idx="941">
                  <c:v>2.1</c:v>
                </c:pt>
                <c:pt idx="942">
                  <c:v>15.5</c:v>
                </c:pt>
                <c:pt idx="943">
                  <c:v>1.8</c:v>
                </c:pt>
                <c:pt idx="944">
                  <c:v>2.9</c:v>
                </c:pt>
                <c:pt idx="945">
                  <c:v>4.5</c:v>
                </c:pt>
                <c:pt idx="946">
                  <c:v>3.3</c:v>
                </c:pt>
                <c:pt idx="947">
                  <c:v>2.8</c:v>
                </c:pt>
                <c:pt idx="948">
                  <c:v>3.1</c:v>
                </c:pt>
                <c:pt idx="949">
                  <c:v>3</c:v>
                </c:pt>
                <c:pt idx="950">
                  <c:v>3</c:v>
                </c:pt>
                <c:pt idx="951">
                  <c:v>3.4</c:v>
                </c:pt>
                <c:pt idx="952">
                  <c:v>3.5</c:v>
                </c:pt>
                <c:pt idx="953">
                  <c:v>3.2</c:v>
                </c:pt>
                <c:pt idx="954">
                  <c:v>3.4</c:v>
                </c:pt>
                <c:pt idx="955">
                  <c:v>4.0999999999999996</c:v>
                </c:pt>
                <c:pt idx="956">
                  <c:v>1.8</c:v>
                </c:pt>
                <c:pt idx="957">
                  <c:v>3.9</c:v>
                </c:pt>
                <c:pt idx="958">
                  <c:v>1.5</c:v>
                </c:pt>
                <c:pt idx="959">
                  <c:v>2.1</c:v>
                </c:pt>
                <c:pt idx="960">
                  <c:v>0.7</c:v>
                </c:pt>
                <c:pt idx="961">
                  <c:v>1.2</c:v>
                </c:pt>
                <c:pt idx="962">
                  <c:v>0.9</c:v>
                </c:pt>
                <c:pt idx="963">
                  <c:v>1.5</c:v>
                </c:pt>
                <c:pt idx="964">
                  <c:v>2.5</c:v>
                </c:pt>
                <c:pt idx="965">
                  <c:v>2.6</c:v>
                </c:pt>
                <c:pt idx="966">
                  <c:v>2.2000000000000002</c:v>
                </c:pt>
                <c:pt idx="967">
                  <c:v>1.4</c:v>
                </c:pt>
                <c:pt idx="968">
                  <c:v>1.4</c:v>
                </c:pt>
                <c:pt idx="969">
                  <c:v>1.3</c:v>
                </c:pt>
                <c:pt idx="970">
                  <c:v>4.0999999999999996</c:v>
                </c:pt>
                <c:pt idx="971">
                  <c:v>3.5</c:v>
                </c:pt>
                <c:pt idx="972">
                  <c:v>3.5</c:v>
                </c:pt>
                <c:pt idx="973">
                  <c:v>3.8</c:v>
                </c:pt>
                <c:pt idx="974">
                  <c:v>2.2999999999999998</c:v>
                </c:pt>
                <c:pt idx="975">
                  <c:v>2.2000000000000002</c:v>
                </c:pt>
                <c:pt idx="976">
                  <c:v>2.8</c:v>
                </c:pt>
                <c:pt idx="977">
                  <c:v>5.6</c:v>
                </c:pt>
                <c:pt idx="978">
                  <c:v>3.6</c:v>
                </c:pt>
                <c:pt idx="979">
                  <c:v>2.4</c:v>
                </c:pt>
                <c:pt idx="980">
                  <c:v>4.7</c:v>
                </c:pt>
                <c:pt idx="981">
                  <c:v>1.4</c:v>
                </c:pt>
                <c:pt idx="982">
                  <c:v>1.8</c:v>
                </c:pt>
                <c:pt idx="983">
                  <c:v>2.2999999999999998</c:v>
                </c:pt>
                <c:pt idx="984">
                  <c:v>3.4</c:v>
                </c:pt>
                <c:pt idx="985">
                  <c:v>4.4000000000000004</c:v>
                </c:pt>
                <c:pt idx="986">
                  <c:v>1.7</c:v>
                </c:pt>
                <c:pt idx="987">
                  <c:v>4.5999999999999996</c:v>
                </c:pt>
                <c:pt idx="988">
                  <c:v>3.2</c:v>
                </c:pt>
                <c:pt idx="989">
                  <c:v>3.8</c:v>
                </c:pt>
                <c:pt idx="990">
                  <c:v>3.5</c:v>
                </c:pt>
                <c:pt idx="991">
                  <c:v>3.6</c:v>
                </c:pt>
                <c:pt idx="992">
                  <c:v>4</c:v>
                </c:pt>
                <c:pt idx="993">
                  <c:v>4</c:v>
                </c:pt>
                <c:pt idx="994">
                  <c:v>4.5</c:v>
                </c:pt>
                <c:pt idx="995">
                  <c:v>4.5</c:v>
                </c:pt>
                <c:pt idx="996">
                  <c:v>4.5</c:v>
                </c:pt>
                <c:pt idx="997">
                  <c:v>4.5</c:v>
                </c:pt>
                <c:pt idx="998">
                  <c:v>4.3</c:v>
                </c:pt>
                <c:pt idx="999">
                  <c:v>4</c:v>
                </c:pt>
                <c:pt idx="1000">
                  <c:v>5.8</c:v>
                </c:pt>
                <c:pt idx="1001">
                  <c:v>3.4</c:v>
                </c:pt>
                <c:pt idx="1002">
                  <c:v>3.3</c:v>
                </c:pt>
                <c:pt idx="1003">
                  <c:v>1.8</c:v>
                </c:pt>
                <c:pt idx="1004">
                  <c:v>1.8</c:v>
                </c:pt>
                <c:pt idx="1005">
                  <c:v>2.2000000000000002</c:v>
                </c:pt>
                <c:pt idx="1006">
                  <c:v>2.7</c:v>
                </c:pt>
                <c:pt idx="1007">
                  <c:v>4.3</c:v>
                </c:pt>
                <c:pt idx="1008">
                  <c:v>3.2</c:v>
                </c:pt>
                <c:pt idx="1009">
                  <c:v>3.5</c:v>
                </c:pt>
                <c:pt idx="1010">
                  <c:v>2.7</c:v>
                </c:pt>
                <c:pt idx="1011">
                  <c:v>3.3</c:v>
                </c:pt>
                <c:pt idx="1012">
                  <c:v>4.0999999999999996</c:v>
                </c:pt>
                <c:pt idx="1013">
                  <c:v>5.0999999999999996</c:v>
                </c:pt>
                <c:pt idx="1014">
                  <c:v>1.5</c:v>
                </c:pt>
                <c:pt idx="1015">
                  <c:v>5.2</c:v>
                </c:pt>
                <c:pt idx="1016">
                  <c:v>4.4000000000000004</c:v>
                </c:pt>
                <c:pt idx="1017">
                  <c:v>4.3</c:v>
                </c:pt>
                <c:pt idx="1018">
                  <c:v>1</c:v>
                </c:pt>
                <c:pt idx="1019">
                  <c:v>1.9</c:v>
                </c:pt>
                <c:pt idx="1020">
                  <c:v>5.6</c:v>
                </c:pt>
                <c:pt idx="1021">
                  <c:v>2.8</c:v>
                </c:pt>
                <c:pt idx="1022">
                  <c:v>4.3</c:v>
                </c:pt>
                <c:pt idx="1023">
                  <c:v>3.9</c:v>
                </c:pt>
                <c:pt idx="1024">
                  <c:v>4.0999999999999996</c:v>
                </c:pt>
                <c:pt idx="1025">
                  <c:v>5</c:v>
                </c:pt>
                <c:pt idx="1026">
                  <c:v>4.9000000000000004</c:v>
                </c:pt>
                <c:pt idx="1027">
                  <c:v>5.9</c:v>
                </c:pt>
                <c:pt idx="1028">
                  <c:v>2</c:v>
                </c:pt>
                <c:pt idx="1029">
                  <c:v>2.9</c:v>
                </c:pt>
                <c:pt idx="1030">
                  <c:v>3.6</c:v>
                </c:pt>
                <c:pt idx="1031">
                  <c:v>2.1</c:v>
                </c:pt>
                <c:pt idx="1032">
                  <c:v>3.8</c:v>
                </c:pt>
                <c:pt idx="1033">
                  <c:v>4.3</c:v>
                </c:pt>
                <c:pt idx="1034">
                  <c:v>1.5</c:v>
                </c:pt>
                <c:pt idx="1035">
                  <c:v>4.3</c:v>
                </c:pt>
                <c:pt idx="1036">
                  <c:v>4.3</c:v>
                </c:pt>
                <c:pt idx="1037">
                  <c:v>6.2</c:v>
                </c:pt>
                <c:pt idx="1038">
                  <c:v>1.5</c:v>
                </c:pt>
                <c:pt idx="1039">
                  <c:v>2.5</c:v>
                </c:pt>
                <c:pt idx="1040">
                  <c:v>2.5</c:v>
                </c:pt>
                <c:pt idx="1041">
                  <c:v>3.4</c:v>
                </c:pt>
                <c:pt idx="1042">
                  <c:v>4.5</c:v>
                </c:pt>
                <c:pt idx="1043">
                  <c:v>4.8</c:v>
                </c:pt>
                <c:pt idx="1044">
                  <c:v>5</c:v>
                </c:pt>
                <c:pt idx="1045">
                  <c:v>4.2</c:v>
                </c:pt>
                <c:pt idx="1046">
                  <c:v>3.9</c:v>
                </c:pt>
                <c:pt idx="1047">
                  <c:v>6</c:v>
                </c:pt>
                <c:pt idx="1048">
                  <c:v>3.2</c:v>
                </c:pt>
                <c:pt idx="1049">
                  <c:v>3</c:v>
                </c:pt>
                <c:pt idx="1050">
                  <c:v>3.2</c:v>
                </c:pt>
                <c:pt idx="1051">
                  <c:v>5.3</c:v>
                </c:pt>
                <c:pt idx="1052">
                  <c:v>2.7</c:v>
                </c:pt>
                <c:pt idx="1053">
                  <c:v>4</c:v>
                </c:pt>
                <c:pt idx="1054">
                  <c:v>2.9</c:v>
                </c:pt>
                <c:pt idx="1055">
                  <c:v>3.1</c:v>
                </c:pt>
                <c:pt idx="1056">
                  <c:v>1.1000000000000001</c:v>
                </c:pt>
                <c:pt idx="1057">
                  <c:v>3.8</c:v>
                </c:pt>
                <c:pt idx="1058">
                  <c:v>0</c:v>
                </c:pt>
                <c:pt idx="1059">
                  <c:v>2</c:v>
                </c:pt>
                <c:pt idx="1060">
                  <c:v>2.7</c:v>
                </c:pt>
                <c:pt idx="1061">
                  <c:v>2.4</c:v>
                </c:pt>
                <c:pt idx="1062">
                  <c:v>2.4</c:v>
                </c:pt>
                <c:pt idx="1063">
                  <c:v>2.5</c:v>
                </c:pt>
                <c:pt idx="1064">
                  <c:v>2.7</c:v>
                </c:pt>
                <c:pt idx="1065">
                  <c:v>2.9</c:v>
                </c:pt>
                <c:pt idx="1066">
                  <c:v>3.1</c:v>
                </c:pt>
              </c:numCache>
            </c:numRef>
          </c:yVal>
          <c:smooth val="0"/>
          <c:extLst>
            <c:ext xmlns:c16="http://schemas.microsoft.com/office/drawing/2014/chart" uri="{C3380CC4-5D6E-409C-BE32-E72D297353CC}">
              <c16:uniqueId val="{00000001-8AD0-4097-B5E7-FED51943D719}"/>
            </c:ext>
          </c:extLst>
        </c:ser>
        <c:dLbls>
          <c:showLegendKey val="0"/>
          <c:showVal val="0"/>
          <c:showCatName val="0"/>
          <c:showSerName val="0"/>
          <c:showPercent val="0"/>
          <c:showBubbleSize val="0"/>
        </c:dLbls>
        <c:axId val="687840688"/>
        <c:axId val="1"/>
      </c:scatterChart>
      <c:valAx>
        <c:axId val="687840688"/>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LOA vs Roll Period (seconds)</a:t>
                </a:r>
              </a:p>
            </c:rich>
          </c:tx>
          <c:layout>
            <c:manualLayout>
              <c:xMode val="edge"/>
              <c:yMode val="edge"/>
              <c:x val="0.34870346251907336"/>
              <c:y val="0.89118468722909183"/>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87840688"/>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735" b="0" i="0" u="none" strike="noStrike" baseline="0">
                <a:solidFill>
                  <a:srgbClr val="000000"/>
                </a:solidFill>
                <a:latin typeface="Arial"/>
                <a:ea typeface="Arial"/>
                <a:cs typeface="Arial"/>
              </a:defRPr>
            </a:pPr>
            <a:endParaRPr lang="en-US"/>
          </a:p>
        </c:txPr>
      </c:legendEntry>
      <c:layout>
        <c:manualLayout>
          <c:xMode val="edge"/>
          <c:yMode val="edge"/>
          <c:x val="0.88670309040564377"/>
          <c:y val="0.39683796505112229"/>
          <c:w val="9.0911974156758418E-2"/>
          <c:h val="0.1043116936705807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074618380109921E-2"/>
          <c:y val="6.5761719922757408E-2"/>
          <c:w val="0.73867672500748871"/>
          <c:h val="0.75512595635442126"/>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BASE'!$O$8:$O$1074</c:f>
              <c:numCache>
                <c:formatCode>0.0</c:formatCode>
                <c:ptCount val="1067"/>
                <c:pt idx="0">
                  <c:v>32.6</c:v>
                </c:pt>
                <c:pt idx="1">
                  <c:v>24.6</c:v>
                </c:pt>
                <c:pt idx="2">
                  <c:v>42</c:v>
                </c:pt>
                <c:pt idx="3">
                  <c:v>30.5</c:v>
                </c:pt>
                <c:pt idx="4">
                  <c:v>30.3</c:v>
                </c:pt>
                <c:pt idx="5">
                  <c:v>42.6</c:v>
                </c:pt>
                <c:pt idx="6">
                  <c:v>20.6</c:v>
                </c:pt>
                <c:pt idx="7">
                  <c:v>20.100000000000001</c:v>
                </c:pt>
                <c:pt idx="8">
                  <c:v>23.1</c:v>
                </c:pt>
                <c:pt idx="9">
                  <c:v>39.6</c:v>
                </c:pt>
                <c:pt idx="10">
                  <c:v>51.3</c:v>
                </c:pt>
                <c:pt idx="11">
                  <c:v>16.2</c:v>
                </c:pt>
                <c:pt idx="12">
                  <c:v>19</c:v>
                </c:pt>
                <c:pt idx="13">
                  <c:v>47.1</c:v>
                </c:pt>
                <c:pt idx="14">
                  <c:v>40</c:v>
                </c:pt>
                <c:pt idx="15">
                  <c:v>20</c:v>
                </c:pt>
                <c:pt idx="16">
                  <c:v>31.6</c:v>
                </c:pt>
                <c:pt idx="17">
                  <c:v>34.700000000000003</c:v>
                </c:pt>
                <c:pt idx="18">
                  <c:v>39.6</c:v>
                </c:pt>
                <c:pt idx="19">
                  <c:v>67.599999999999994</c:v>
                </c:pt>
                <c:pt idx="20">
                  <c:v>35.6</c:v>
                </c:pt>
                <c:pt idx="21">
                  <c:v>39.9</c:v>
                </c:pt>
                <c:pt idx="22">
                  <c:v>33.200000000000003</c:v>
                </c:pt>
                <c:pt idx="23">
                  <c:v>36.9</c:v>
                </c:pt>
                <c:pt idx="24">
                  <c:v>32.9</c:v>
                </c:pt>
                <c:pt idx="25">
                  <c:v>38.4</c:v>
                </c:pt>
                <c:pt idx="26">
                  <c:v>38</c:v>
                </c:pt>
                <c:pt idx="27">
                  <c:v>50.3</c:v>
                </c:pt>
                <c:pt idx="28">
                  <c:v>40</c:v>
                </c:pt>
                <c:pt idx="29">
                  <c:v>44.3</c:v>
                </c:pt>
                <c:pt idx="30">
                  <c:v>40.4</c:v>
                </c:pt>
                <c:pt idx="31">
                  <c:v>17.100000000000001</c:v>
                </c:pt>
                <c:pt idx="32">
                  <c:v>20.7</c:v>
                </c:pt>
                <c:pt idx="33">
                  <c:v>28</c:v>
                </c:pt>
                <c:pt idx="34">
                  <c:v>12.7</c:v>
                </c:pt>
                <c:pt idx="35">
                  <c:v>36.1</c:v>
                </c:pt>
                <c:pt idx="36">
                  <c:v>30.4</c:v>
                </c:pt>
                <c:pt idx="37">
                  <c:v>34.1</c:v>
                </c:pt>
                <c:pt idx="38">
                  <c:v>37.200000000000003</c:v>
                </c:pt>
                <c:pt idx="39">
                  <c:v>18.100000000000001</c:v>
                </c:pt>
                <c:pt idx="40">
                  <c:v>31.4</c:v>
                </c:pt>
                <c:pt idx="41">
                  <c:v>38.200000000000003</c:v>
                </c:pt>
                <c:pt idx="42">
                  <c:v>36.200000000000003</c:v>
                </c:pt>
                <c:pt idx="43">
                  <c:v>40.799999999999997</c:v>
                </c:pt>
                <c:pt idx="44">
                  <c:v>37.299999999999997</c:v>
                </c:pt>
                <c:pt idx="45">
                  <c:v>62</c:v>
                </c:pt>
                <c:pt idx="46">
                  <c:v>19.5</c:v>
                </c:pt>
                <c:pt idx="47">
                  <c:v>14.3</c:v>
                </c:pt>
                <c:pt idx="48">
                  <c:v>17.7</c:v>
                </c:pt>
                <c:pt idx="49">
                  <c:v>17</c:v>
                </c:pt>
                <c:pt idx="50">
                  <c:v>22.9</c:v>
                </c:pt>
                <c:pt idx="51">
                  <c:v>49.1</c:v>
                </c:pt>
                <c:pt idx="52">
                  <c:v>72.400000000000006</c:v>
                </c:pt>
                <c:pt idx="53">
                  <c:v>12.4</c:v>
                </c:pt>
                <c:pt idx="54">
                  <c:v>25.9</c:v>
                </c:pt>
                <c:pt idx="55">
                  <c:v>24</c:v>
                </c:pt>
                <c:pt idx="56">
                  <c:v>28.3</c:v>
                </c:pt>
                <c:pt idx="57">
                  <c:v>32.299999999999997</c:v>
                </c:pt>
                <c:pt idx="58">
                  <c:v>9.8000000000000007</c:v>
                </c:pt>
                <c:pt idx="59">
                  <c:v>10.4</c:v>
                </c:pt>
                <c:pt idx="60">
                  <c:v>31.1</c:v>
                </c:pt>
                <c:pt idx="61">
                  <c:v>36.9</c:v>
                </c:pt>
                <c:pt idx="62">
                  <c:v>26</c:v>
                </c:pt>
                <c:pt idx="63">
                  <c:v>6.2</c:v>
                </c:pt>
                <c:pt idx="64">
                  <c:v>24</c:v>
                </c:pt>
                <c:pt idx="65">
                  <c:v>50</c:v>
                </c:pt>
                <c:pt idx="66">
                  <c:v>10.7</c:v>
                </c:pt>
                <c:pt idx="67">
                  <c:v>8.6999999999999993</c:v>
                </c:pt>
                <c:pt idx="68">
                  <c:v>33.1</c:v>
                </c:pt>
                <c:pt idx="69">
                  <c:v>42</c:v>
                </c:pt>
                <c:pt idx="70">
                  <c:v>10.6</c:v>
                </c:pt>
                <c:pt idx="71">
                  <c:v>15.6</c:v>
                </c:pt>
                <c:pt idx="72">
                  <c:v>19.5</c:v>
                </c:pt>
                <c:pt idx="73">
                  <c:v>23.4</c:v>
                </c:pt>
                <c:pt idx="74">
                  <c:v>22.4</c:v>
                </c:pt>
                <c:pt idx="75">
                  <c:v>24.3</c:v>
                </c:pt>
                <c:pt idx="76">
                  <c:v>26.1</c:v>
                </c:pt>
                <c:pt idx="77">
                  <c:v>21.3</c:v>
                </c:pt>
                <c:pt idx="78">
                  <c:v>32</c:v>
                </c:pt>
                <c:pt idx="79">
                  <c:v>28.2</c:v>
                </c:pt>
                <c:pt idx="80">
                  <c:v>30.2</c:v>
                </c:pt>
                <c:pt idx="81">
                  <c:v>35.299999999999997</c:v>
                </c:pt>
                <c:pt idx="82">
                  <c:v>22.2</c:v>
                </c:pt>
                <c:pt idx="83">
                  <c:v>41.5</c:v>
                </c:pt>
                <c:pt idx="84">
                  <c:v>41.7</c:v>
                </c:pt>
                <c:pt idx="85">
                  <c:v>39</c:v>
                </c:pt>
                <c:pt idx="86">
                  <c:v>20.6</c:v>
                </c:pt>
                <c:pt idx="87">
                  <c:v>16.7</c:v>
                </c:pt>
                <c:pt idx="88">
                  <c:v>20.7</c:v>
                </c:pt>
                <c:pt idx="89">
                  <c:v>24</c:v>
                </c:pt>
                <c:pt idx="90">
                  <c:v>24.7</c:v>
                </c:pt>
                <c:pt idx="91">
                  <c:v>25</c:v>
                </c:pt>
                <c:pt idx="92">
                  <c:v>32.5</c:v>
                </c:pt>
                <c:pt idx="93">
                  <c:v>5.3</c:v>
                </c:pt>
                <c:pt idx="94">
                  <c:v>44.2</c:v>
                </c:pt>
                <c:pt idx="95">
                  <c:v>10.8</c:v>
                </c:pt>
                <c:pt idx="96">
                  <c:v>17</c:v>
                </c:pt>
                <c:pt idx="97">
                  <c:v>19.100000000000001</c:v>
                </c:pt>
                <c:pt idx="98">
                  <c:v>22</c:v>
                </c:pt>
                <c:pt idx="99">
                  <c:v>19.399999999999999</c:v>
                </c:pt>
                <c:pt idx="100">
                  <c:v>19.7</c:v>
                </c:pt>
                <c:pt idx="101">
                  <c:v>30.3</c:v>
                </c:pt>
                <c:pt idx="102">
                  <c:v>29.2</c:v>
                </c:pt>
                <c:pt idx="103">
                  <c:v>35.700000000000003</c:v>
                </c:pt>
                <c:pt idx="104">
                  <c:v>16</c:v>
                </c:pt>
                <c:pt idx="105">
                  <c:v>24.7</c:v>
                </c:pt>
                <c:pt idx="106">
                  <c:v>21.3</c:v>
                </c:pt>
                <c:pt idx="107">
                  <c:v>24</c:v>
                </c:pt>
                <c:pt idx="108">
                  <c:v>22.6</c:v>
                </c:pt>
                <c:pt idx="109">
                  <c:v>22.9</c:v>
                </c:pt>
                <c:pt idx="110">
                  <c:v>23.3</c:v>
                </c:pt>
                <c:pt idx="111">
                  <c:v>26.3</c:v>
                </c:pt>
                <c:pt idx="112">
                  <c:v>25</c:v>
                </c:pt>
                <c:pt idx="113">
                  <c:v>34.1</c:v>
                </c:pt>
                <c:pt idx="114">
                  <c:v>19.7</c:v>
                </c:pt>
                <c:pt idx="115">
                  <c:v>19.899999999999999</c:v>
                </c:pt>
                <c:pt idx="116">
                  <c:v>19.899999999999999</c:v>
                </c:pt>
                <c:pt idx="117">
                  <c:v>22</c:v>
                </c:pt>
                <c:pt idx="118">
                  <c:v>21.8</c:v>
                </c:pt>
                <c:pt idx="119">
                  <c:v>22.2</c:v>
                </c:pt>
                <c:pt idx="120">
                  <c:v>21.4</c:v>
                </c:pt>
                <c:pt idx="121">
                  <c:v>25.8</c:v>
                </c:pt>
                <c:pt idx="122">
                  <c:v>22.6</c:v>
                </c:pt>
                <c:pt idx="123">
                  <c:v>24.6</c:v>
                </c:pt>
                <c:pt idx="124">
                  <c:v>23.6</c:v>
                </c:pt>
                <c:pt idx="125">
                  <c:v>45.7</c:v>
                </c:pt>
                <c:pt idx="126">
                  <c:v>31.7</c:v>
                </c:pt>
                <c:pt idx="127">
                  <c:v>34.1</c:v>
                </c:pt>
                <c:pt idx="128">
                  <c:v>25.3</c:v>
                </c:pt>
                <c:pt idx="129">
                  <c:v>26.7</c:v>
                </c:pt>
                <c:pt idx="130">
                  <c:v>35.4</c:v>
                </c:pt>
                <c:pt idx="131">
                  <c:v>36.5</c:v>
                </c:pt>
                <c:pt idx="132">
                  <c:v>29.3</c:v>
                </c:pt>
                <c:pt idx="133">
                  <c:v>28.3</c:v>
                </c:pt>
                <c:pt idx="134">
                  <c:v>23</c:v>
                </c:pt>
                <c:pt idx="135">
                  <c:v>36.799999999999997</c:v>
                </c:pt>
                <c:pt idx="136">
                  <c:v>44.6</c:v>
                </c:pt>
                <c:pt idx="137">
                  <c:v>13.5</c:v>
                </c:pt>
                <c:pt idx="138">
                  <c:v>11.2</c:v>
                </c:pt>
                <c:pt idx="139">
                  <c:v>35.1</c:v>
                </c:pt>
                <c:pt idx="140">
                  <c:v>33.299999999999997</c:v>
                </c:pt>
                <c:pt idx="141">
                  <c:v>43.6</c:v>
                </c:pt>
                <c:pt idx="142">
                  <c:v>30</c:v>
                </c:pt>
                <c:pt idx="143">
                  <c:v>34</c:v>
                </c:pt>
                <c:pt idx="144">
                  <c:v>37.200000000000003</c:v>
                </c:pt>
                <c:pt idx="145">
                  <c:v>79</c:v>
                </c:pt>
                <c:pt idx="146">
                  <c:v>33.1</c:v>
                </c:pt>
                <c:pt idx="147">
                  <c:v>33</c:v>
                </c:pt>
                <c:pt idx="148">
                  <c:v>38.200000000000003</c:v>
                </c:pt>
                <c:pt idx="149">
                  <c:v>29.3</c:v>
                </c:pt>
                <c:pt idx="150">
                  <c:v>33.4</c:v>
                </c:pt>
                <c:pt idx="151">
                  <c:v>37.4</c:v>
                </c:pt>
                <c:pt idx="152">
                  <c:v>12.1</c:v>
                </c:pt>
                <c:pt idx="153">
                  <c:v>12.1</c:v>
                </c:pt>
                <c:pt idx="154">
                  <c:v>37.700000000000003</c:v>
                </c:pt>
                <c:pt idx="155">
                  <c:v>15.8</c:v>
                </c:pt>
                <c:pt idx="156">
                  <c:v>37.1</c:v>
                </c:pt>
                <c:pt idx="157">
                  <c:v>45.2</c:v>
                </c:pt>
                <c:pt idx="158">
                  <c:v>20.5</c:v>
                </c:pt>
                <c:pt idx="159">
                  <c:v>21.7</c:v>
                </c:pt>
                <c:pt idx="160">
                  <c:v>28.6</c:v>
                </c:pt>
                <c:pt idx="161">
                  <c:v>27.1</c:v>
                </c:pt>
                <c:pt idx="162">
                  <c:v>29.4</c:v>
                </c:pt>
                <c:pt idx="163">
                  <c:v>35.299999999999997</c:v>
                </c:pt>
                <c:pt idx="164">
                  <c:v>27.6</c:v>
                </c:pt>
                <c:pt idx="165">
                  <c:v>33.200000000000003</c:v>
                </c:pt>
                <c:pt idx="166">
                  <c:v>32.6</c:v>
                </c:pt>
                <c:pt idx="167">
                  <c:v>36.5</c:v>
                </c:pt>
                <c:pt idx="168">
                  <c:v>37.799999999999997</c:v>
                </c:pt>
                <c:pt idx="169">
                  <c:v>43</c:v>
                </c:pt>
                <c:pt idx="170">
                  <c:v>45.2</c:v>
                </c:pt>
                <c:pt idx="171">
                  <c:v>44.3</c:v>
                </c:pt>
                <c:pt idx="172">
                  <c:v>33.5</c:v>
                </c:pt>
                <c:pt idx="173">
                  <c:v>17.399999999999999</c:v>
                </c:pt>
                <c:pt idx="174">
                  <c:v>45.6</c:v>
                </c:pt>
                <c:pt idx="175">
                  <c:v>32.6</c:v>
                </c:pt>
                <c:pt idx="176">
                  <c:v>45</c:v>
                </c:pt>
                <c:pt idx="177">
                  <c:v>18.100000000000001</c:v>
                </c:pt>
                <c:pt idx="178">
                  <c:v>25.6</c:v>
                </c:pt>
                <c:pt idx="179">
                  <c:v>51.9</c:v>
                </c:pt>
                <c:pt idx="180">
                  <c:v>18.7</c:v>
                </c:pt>
                <c:pt idx="181">
                  <c:v>19.2</c:v>
                </c:pt>
                <c:pt idx="182">
                  <c:v>21.7</c:v>
                </c:pt>
                <c:pt idx="183">
                  <c:v>19.899999999999999</c:v>
                </c:pt>
                <c:pt idx="184">
                  <c:v>24.8</c:v>
                </c:pt>
                <c:pt idx="185">
                  <c:v>28.8</c:v>
                </c:pt>
                <c:pt idx="186">
                  <c:v>29.2</c:v>
                </c:pt>
                <c:pt idx="187">
                  <c:v>31.9</c:v>
                </c:pt>
                <c:pt idx="188">
                  <c:v>19.3</c:v>
                </c:pt>
                <c:pt idx="189">
                  <c:v>19.8</c:v>
                </c:pt>
                <c:pt idx="190">
                  <c:v>29.1</c:v>
                </c:pt>
                <c:pt idx="191">
                  <c:v>33.9</c:v>
                </c:pt>
                <c:pt idx="192">
                  <c:v>35.6</c:v>
                </c:pt>
                <c:pt idx="193">
                  <c:v>38.299999999999997</c:v>
                </c:pt>
                <c:pt idx="194">
                  <c:v>41.1</c:v>
                </c:pt>
                <c:pt idx="195">
                  <c:v>37.4</c:v>
                </c:pt>
                <c:pt idx="196">
                  <c:v>39.4</c:v>
                </c:pt>
                <c:pt idx="197">
                  <c:v>47.1</c:v>
                </c:pt>
                <c:pt idx="198">
                  <c:v>12.1</c:v>
                </c:pt>
                <c:pt idx="199">
                  <c:v>24.9</c:v>
                </c:pt>
                <c:pt idx="200">
                  <c:v>40.200000000000003</c:v>
                </c:pt>
                <c:pt idx="201">
                  <c:v>18</c:v>
                </c:pt>
                <c:pt idx="202">
                  <c:v>22.7</c:v>
                </c:pt>
                <c:pt idx="203">
                  <c:v>27.3</c:v>
                </c:pt>
                <c:pt idx="204">
                  <c:v>33.200000000000003</c:v>
                </c:pt>
                <c:pt idx="205">
                  <c:v>36.299999999999997</c:v>
                </c:pt>
                <c:pt idx="206">
                  <c:v>33.4</c:v>
                </c:pt>
                <c:pt idx="207">
                  <c:v>25.6</c:v>
                </c:pt>
                <c:pt idx="208">
                  <c:v>25.1</c:v>
                </c:pt>
                <c:pt idx="209">
                  <c:v>25.3</c:v>
                </c:pt>
                <c:pt idx="210">
                  <c:v>34.1</c:v>
                </c:pt>
                <c:pt idx="211">
                  <c:v>28</c:v>
                </c:pt>
                <c:pt idx="212">
                  <c:v>32.4</c:v>
                </c:pt>
                <c:pt idx="213">
                  <c:v>36.700000000000003</c:v>
                </c:pt>
                <c:pt idx="214">
                  <c:v>38.1</c:v>
                </c:pt>
                <c:pt idx="215">
                  <c:v>42.2</c:v>
                </c:pt>
                <c:pt idx="216">
                  <c:v>34.9</c:v>
                </c:pt>
                <c:pt idx="217">
                  <c:v>36</c:v>
                </c:pt>
                <c:pt idx="218">
                  <c:v>24.4</c:v>
                </c:pt>
                <c:pt idx="219">
                  <c:v>38.6</c:v>
                </c:pt>
                <c:pt idx="220">
                  <c:v>23</c:v>
                </c:pt>
                <c:pt idx="221">
                  <c:v>21</c:v>
                </c:pt>
                <c:pt idx="222">
                  <c:v>31.5</c:v>
                </c:pt>
                <c:pt idx="223">
                  <c:v>33</c:v>
                </c:pt>
                <c:pt idx="224">
                  <c:v>27.1</c:v>
                </c:pt>
                <c:pt idx="225">
                  <c:v>34</c:v>
                </c:pt>
                <c:pt idx="226">
                  <c:v>35.200000000000003</c:v>
                </c:pt>
                <c:pt idx="227">
                  <c:v>9.1</c:v>
                </c:pt>
                <c:pt idx="228">
                  <c:v>10.6</c:v>
                </c:pt>
                <c:pt idx="229">
                  <c:v>15.9</c:v>
                </c:pt>
                <c:pt idx="230">
                  <c:v>19.100000000000001</c:v>
                </c:pt>
                <c:pt idx="231">
                  <c:v>40</c:v>
                </c:pt>
                <c:pt idx="232">
                  <c:v>39.1</c:v>
                </c:pt>
                <c:pt idx="233">
                  <c:v>37.4</c:v>
                </c:pt>
                <c:pt idx="234">
                  <c:v>37.799999999999997</c:v>
                </c:pt>
                <c:pt idx="235">
                  <c:v>9.6</c:v>
                </c:pt>
                <c:pt idx="236">
                  <c:v>10.6</c:v>
                </c:pt>
                <c:pt idx="237">
                  <c:v>19.100000000000001</c:v>
                </c:pt>
                <c:pt idx="238">
                  <c:v>9.6</c:v>
                </c:pt>
                <c:pt idx="239">
                  <c:v>14.3</c:v>
                </c:pt>
                <c:pt idx="240">
                  <c:v>13.2</c:v>
                </c:pt>
                <c:pt idx="241">
                  <c:v>13.7</c:v>
                </c:pt>
                <c:pt idx="242">
                  <c:v>24.6</c:v>
                </c:pt>
                <c:pt idx="243">
                  <c:v>20</c:v>
                </c:pt>
                <c:pt idx="244">
                  <c:v>22.8</c:v>
                </c:pt>
                <c:pt idx="245">
                  <c:v>24.7</c:v>
                </c:pt>
                <c:pt idx="246">
                  <c:v>22.1</c:v>
                </c:pt>
                <c:pt idx="247">
                  <c:v>22.5</c:v>
                </c:pt>
                <c:pt idx="248">
                  <c:v>22.1</c:v>
                </c:pt>
                <c:pt idx="249">
                  <c:v>24.1</c:v>
                </c:pt>
                <c:pt idx="250">
                  <c:v>24.1</c:v>
                </c:pt>
                <c:pt idx="251">
                  <c:v>27.9</c:v>
                </c:pt>
                <c:pt idx="252">
                  <c:v>31.2</c:v>
                </c:pt>
                <c:pt idx="253">
                  <c:v>23.8</c:v>
                </c:pt>
                <c:pt idx="254">
                  <c:v>25.2</c:v>
                </c:pt>
                <c:pt idx="255">
                  <c:v>28.6</c:v>
                </c:pt>
                <c:pt idx="256">
                  <c:v>32</c:v>
                </c:pt>
                <c:pt idx="257">
                  <c:v>31.5</c:v>
                </c:pt>
                <c:pt idx="258">
                  <c:v>36.5</c:v>
                </c:pt>
                <c:pt idx="259">
                  <c:v>28.2</c:v>
                </c:pt>
                <c:pt idx="260">
                  <c:v>35.5</c:v>
                </c:pt>
                <c:pt idx="261">
                  <c:v>30.1</c:v>
                </c:pt>
                <c:pt idx="262">
                  <c:v>39</c:v>
                </c:pt>
                <c:pt idx="263">
                  <c:v>47.8</c:v>
                </c:pt>
                <c:pt idx="264">
                  <c:v>53</c:v>
                </c:pt>
                <c:pt idx="265">
                  <c:v>51.1</c:v>
                </c:pt>
                <c:pt idx="266">
                  <c:v>54.7</c:v>
                </c:pt>
                <c:pt idx="267">
                  <c:v>31.3</c:v>
                </c:pt>
                <c:pt idx="268">
                  <c:v>42.2</c:v>
                </c:pt>
                <c:pt idx="269">
                  <c:v>36.799999999999997</c:v>
                </c:pt>
                <c:pt idx="270">
                  <c:v>41.3</c:v>
                </c:pt>
                <c:pt idx="271">
                  <c:v>33.9</c:v>
                </c:pt>
                <c:pt idx="272">
                  <c:v>18.7</c:v>
                </c:pt>
                <c:pt idx="273">
                  <c:v>21.6</c:v>
                </c:pt>
                <c:pt idx="274">
                  <c:v>11.3</c:v>
                </c:pt>
                <c:pt idx="275">
                  <c:v>27.4</c:v>
                </c:pt>
                <c:pt idx="276">
                  <c:v>33.4</c:v>
                </c:pt>
                <c:pt idx="277">
                  <c:v>15.2</c:v>
                </c:pt>
                <c:pt idx="278">
                  <c:v>17.600000000000001</c:v>
                </c:pt>
                <c:pt idx="279">
                  <c:v>41.8</c:v>
                </c:pt>
                <c:pt idx="280">
                  <c:v>40.200000000000003</c:v>
                </c:pt>
                <c:pt idx="281">
                  <c:v>59.2</c:v>
                </c:pt>
                <c:pt idx="282">
                  <c:v>20.9</c:v>
                </c:pt>
                <c:pt idx="283">
                  <c:v>23.5</c:v>
                </c:pt>
                <c:pt idx="284">
                  <c:v>47.5</c:v>
                </c:pt>
                <c:pt idx="285">
                  <c:v>20.9</c:v>
                </c:pt>
                <c:pt idx="286">
                  <c:v>30</c:v>
                </c:pt>
                <c:pt idx="287">
                  <c:v>10.7</c:v>
                </c:pt>
                <c:pt idx="288">
                  <c:v>50.4</c:v>
                </c:pt>
                <c:pt idx="289">
                  <c:v>23.1</c:v>
                </c:pt>
                <c:pt idx="290">
                  <c:v>29.4</c:v>
                </c:pt>
                <c:pt idx="291">
                  <c:v>29.5</c:v>
                </c:pt>
                <c:pt idx="292">
                  <c:v>33.4</c:v>
                </c:pt>
                <c:pt idx="293">
                  <c:v>39.799999999999997</c:v>
                </c:pt>
                <c:pt idx="294">
                  <c:v>50.5</c:v>
                </c:pt>
                <c:pt idx="295">
                  <c:v>12.8</c:v>
                </c:pt>
                <c:pt idx="296">
                  <c:v>50.7</c:v>
                </c:pt>
                <c:pt idx="297">
                  <c:v>10.5</c:v>
                </c:pt>
                <c:pt idx="298">
                  <c:v>13.3</c:v>
                </c:pt>
                <c:pt idx="299">
                  <c:v>15.2</c:v>
                </c:pt>
                <c:pt idx="300">
                  <c:v>19.3</c:v>
                </c:pt>
                <c:pt idx="301">
                  <c:v>17.899999999999999</c:v>
                </c:pt>
                <c:pt idx="302">
                  <c:v>20.9</c:v>
                </c:pt>
                <c:pt idx="303">
                  <c:v>23.1</c:v>
                </c:pt>
                <c:pt idx="304">
                  <c:v>55.7</c:v>
                </c:pt>
                <c:pt idx="305">
                  <c:v>22.6</c:v>
                </c:pt>
                <c:pt idx="306">
                  <c:v>27</c:v>
                </c:pt>
                <c:pt idx="307">
                  <c:v>26.6</c:v>
                </c:pt>
                <c:pt idx="308">
                  <c:v>29.9</c:v>
                </c:pt>
                <c:pt idx="309">
                  <c:v>33.299999999999997</c:v>
                </c:pt>
                <c:pt idx="310">
                  <c:v>33.9</c:v>
                </c:pt>
                <c:pt idx="311">
                  <c:v>43</c:v>
                </c:pt>
                <c:pt idx="312">
                  <c:v>36.5</c:v>
                </c:pt>
                <c:pt idx="313">
                  <c:v>37</c:v>
                </c:pt>
                <c:pt idx="314">
                  <c:v>35.4</c:v>
                </c:pt>
                <c:pt idx="315">
                  <c:v>47.2</c:v>
                </c:pt>
                <c:pt idx="316">
                  <c:v>49.2</c:v>
                </c:pt>
                <c:pt idx="317">
                  <c:v>37.4</c:v>
                </c:pt>
                <c:pt idx="318">
                  <c:v>30.9</c:v>
                </c:pt>
                <c:pt idx="319">
                  <c:v>34.700000000000003</c:v>
                </c:pt>
                <c:pt idx="320">
                  <c:v>39.700000000000003</c:v>
                </c:pt>
                <c:pt idx="321">
                  <c:v>41.2</c:v>
                </c:pt>
                <c:pt idx="322">
                  <c:v>24.4</c:v>
                </c:pt>
                <c:pt idx="323">
                  <c:v>29.4</c:v>
                </c:pt>
                <c:pt idx="324">
                  <c:v>42.1</c:v>
                </c:pt>
                <c:pt idx="325">
                  <c:v>31.1</c:v>
                </c:pt>
                <c:pt idx="326">
                  <c:v>45</c:v>
                </c:pt>
                <c:pt idx="327">
                  <c:v>29.1</c:v>
                </c:pt>
                <c:pt idx="328">
                  <c:v>31.6</c:v>
                </c:pt>
                <c:pt idx="329">
                  <c:v>32.299999999999997</c:v>
                </c:pt>
                <c:pt idx="330">
                  <c:v>34.5</c:v>
                </c:pt>
                <c:pt idx="331">
                  <c:v>18.399999999999999</c:v>
                </c:pt>
                <c:pt idx="332">
                  <c:v>27</c:v>
                </c:pt>
                <c:pt idx="333">
                  <c:v>24.7</c:v>
                </c:pt>
                <c:pt idx="334">
                  <c:v>22.8</c:v>
                </c:pt>
                <c:pt idx="335">
                  <c:v>22.6</c:v>
                </c:pt>
                <c:pt idx="336">
                  <c:v>29.5</c:v>
                </c:pt>
                <c:pt idx="337">
                  <c:v>32</c:v>
                </c:pt>
                <c:pt idx="338">
                  <c:v>42.1</c:v>
                </c:pt>
                <c:pt idx="339">
                  <c:v>25.9</c:v>
                </c:pt>
                <c:pt idx="340">
                  <c:v>27.2</c:v>
                </c:pt>
                <c:pt idx="341">
                  <c:v>38.1</c:v>
                </c:pt>
                <c:pt idx="342">
                  <c:v>47.8</c:v>
                </c:pt>
                <c:pt idx="343">
                  <c:v>15.9</c:v>
                </c:pt>
                <c:pt idx="344">
                  <c:v>62.7</c:v>
                </c:pt>
                <c:pt idx="345">
                  <c:v>32.299999999999997</c:v>
                </c:pt>
                <c:pt idx="346">
                  <c:v>34.299999999999997</c:v>
                </c:pt>
                <c:pt idx="347">
                  <c:v>46.9</c:v>
                </c:pt>
                <c:pt idx="348">
                  <c:v>16.7</c:v>
                </c:pt>
                <c:pt idx="349">
                  <c:v>16.899999999999999</c:v>
                </c:pt>
                <c:pt idx="350">
                  <c:v>20.100000000000001</c:v>
                </c:pt>
                <c:pt idx="351">
                  <c:v>22.2</c:v>
                </c:pt>
                <c:pt idx="352">
                  <c:v>22.2</c:v>
                </c:pt>
                <c:pt idx="353">
                  <c:v>21.6</c:v>
                </c:pt>
                <c:pt idx="354">
                  <c:v>23.7</c:v>
                </c:pt>
                <c:pt idx="355">
                  <c:v>22.8</c:v>
                </c:pt>
                <c:pt idx="356">
                  <c:v>27.7</c:v>
                </c:pt>
                <c:pt idx="357">
                  <c:v>45.9</c:v>
                </c:pt>
                <c:pt idx="358">
                  <c:v>10.4</c:v>
                </c:pt>
                <c:pt idx="359">
                  <c:v>16.899999999999999</c:v>
                </c:pt>
                <c:pt idx="360">
                  <c:v>24.7</c:v>
                </c:pt>
                <c:pt idx="361">
                  <c:v>51.4</c:v>
                </c:pt>
                <c:pt idx="362">
                  <c:v>27.8</c:v>
                </c:pt>
                <c:pt idx="363">
                  <c:v>46.8</c:v>
                </c:pt>
                <c:pt idx="364">
                  <c:v>45.1</c:v>
                </c:pt>
                <c:pt idx="365">
                  <c:v>36.700000000000003</c:v>
                </c:pt>
                <c:pt idx="366">
                  <c:v>27.8</c:v>
                </c:pt>
                <c:pt idx="367">
                  <c:v>33.9</c:v>
                </c:pt>
                <c:pt idx="368">
                  <c:v>33.5</c:v>
                </c:pt>
                <c:pt idx="369">
                  <c:v>32.5</c:v>
                </c:pt>
                <c:pt idx="370">
                  <c:v>46.4</c:v>
                </c:pt>
                <c:pt idx="371">
                  <c:v>51.2</c:v>
                </c:pt>
                <c:pt idx="372">
                  <c:v>40.200000000000003</c:v>
                </c:pt>
                <c:pt idx="373">
                  <c:v>32.9</c:v>
                </c:pt>
                <c:pt idx="374">
                  <c:v>9.9</c:v>
                </c:pt>
                <c:pt idx="375">
                  <c:v>12.8</c:v>
                </c:pt>
                <c:pt idx="376">
                  <c:v>17.3</c:v>
                </c:pt>
                <c:pt idx="377">
                  <c:v>24.4</c:v>
                </c:pt>
                <c:pt idx="378">
                  <c:v>29.3</c:v>
                </c:pt>
                <c:pt idx="379">
                  <c:v>25.1</c:v>
                </c:pt>
                <c:pt idx="380">
                  <c:v>22.6</c:v>
                </c:pt>
                <c:pt idx="381">
                  <c:v>22.6</c:v>
                </c:pt>
                <c:pt idx="382">
                  <c:v>26.5</c:v>
                </c:pt>
                <c:pt idx="383">
                  <c:v>25.8</c:v>
                </c:pt>
                <c:pt idx="384">
                  <c:v>25.6</c:v>
                </c:pt>
                <c:pt idx="385">
                  <c:v>26.8</c:v>
                </c:pt>
                <c:pt idx="386">
                  <c:v>39.4</c:v>
                </c:pt>
                <c:pt idx="387">
                  <c:v>35.700000000000003</c:v>
                </c:pt>
                <c:pt idx="388">
                  <c:v>27.7</c:v>
                </c:pt>
                <c:pt idx="389">
                  <c:v>22.9</c:v>
                </c:pt>
                <c:pt idx="390">
                  <c:v>21.9</c:v>
                </c:pt>
                <c:pt idx="391">
                  <c:v>16.3</c:v>
                </c:pt>
                <c:pt idx="392">
                  <c:v>20</c:v>
                </c:pt>
                <c:pt idx="393">
                  <c:v>36.299999999999997</c:v>
                </c:pt>
                <c:pt idx="394">
                  <c:v>19.100000000000001</c:v>
                </c:pt>
                <c:pt idx="395">
                  <c:v>9.4</c:v>
                </c:pt>
                <c:pt idx="396">
                  <c:v>20.5</c:v>
                </c:pt>
                <c:pt idx="397">
                  <c:v>15</c:v>
                </c:pt>
                <c:pt idx="398">
                  <c:v>30.7</c:v>
                </c:pt>
                <c:pt idx="399">
                  <c:v>53.1</c:v>
                </c:pt>
                <c:pt idx="400">
                  <c:v>30.1</c:v>
                </c:pt>
                <c:pt idx="401">
                  <c:v>15.1</c:v>
                </c:pt>
                <c:pt idx="402">
                  <c:v>38.6</c:v>
                </c:pt>
                <c:pt idx="403">
                  <c:v>34.799999999999997</c:v>
                </c:pt>
                <c:pt idx="404">
                  <c:v>19.399999999999999</c:v>
                </c:pt>
                <c:pt idx="405">
                  <c:v>29</c:v>
                </c:pt>
                <c:pt idx="406">
                  <c:v>26.9</c:v>
                </c:pt>
                <c:pt idx="407">
                  <c:v>36.200000000000003</c:v>
                </c:pt>
                <c:pt idx="408">
                  <c:v>16.399999999999999</c:v>
                </c:pt>
                <c:pt idx="409">
                  <c:v>18.5</c:v>
                </c:pt>
                <c:pt idx="410">
                  <c:v>21.9</c:v>
                </c:pt>
                <c:pt idx="411">
                  <c:v>24.2</c:v>
                </c:pt>
                <c:pt idx="412">
                  <c:v>25.1</c:v>
                </c:pt>
                <c:pt idx="413">
                  <c:v>24.4</c:v>
                </c:pt>
                <c:pt idx="414">
                  <c:v>30.3</c:v>
                </c:pt>
                <c:pt idx="415">
                  <c:v>26.9</c:v>
                </c:pt>
                <c:pt idx="416">
                  <c:v>44.3</c:v>
                </c:pt>
                <c:pt idx="417">
                  <c:v>18.5</c:v>
                </c:pt>
                <c:pt idx="418">
                  <c:v>26</c:v>
                </c:pt>
                <c:pt idx="419">
                  <c:v>24.2</c:v>
                </c:pt>
                <c:pt idx="420">
                  <c:v>25.7</c:v>
                </c:pt>
                <c:pt idx="421">
                  <c:v>32.9</c:v>
                </c:pt>
                <c:pt idx="422">
                  <c:v>24.4</c:v>
                </c:pt>
                <c:pt idx="423">
                  <c:v>10.199999999999999</c:v>
                </c:pt>
                <c:pt idx="424">
                  <c:v>14.9</c:v>
                </c:pt>
                <c:pt idx="425">
                  <c:v>19.399999999999999</c:v>
                </c:pt>
                <c:pt idx="426">
                  <c:v>25.1</c:v>
                </c:pt>
                <c:pt idx="427">
                  <c:v>28.8</c:v>
                </c:pt>
                <c:pt idx="428">
                  <c:v>35.5</c:v>
                </c:pt>
                <c:pt idx="429">
                  <c:v>41.1</c:v>
                </c:pt>
                <c:pt idx="430">
                  <c:v>55.8</c:v>
                </c:pt>
                <c:pt idx="431">
                  <c:v>29.1</c:v>
                </c:pt>
                <c:pt idx="432">
                  <c:v>30.2</c:v>
                </c:pt>
                <c:pt idx="433">
                  <c:v>45</c:v>
                </c:pt>
                <c:pt idx="434">
                  <c:v>26.7</c:v>
                </c:pt>
                <c:pt idx="435">
                  <c:v>15</c:v>
                </c:pt>
                <c:pt idx="436">
                  <c:v>23.3</c:v>
                </c:pt>
                <c:pt idx="437">
                  <c:v>17.8</c:v>
                </c:pt>
                <c:pt idx="438">
                  <c:v>26.9</c:v>
                </c:pt>
                <c:pt idx="439">
                  <c:v>23.7</c:v>
                </c:pt>
                <c:pt idx="440">
                  <c:v>31.2</c:v>
                </c:pt>
                <c:pt idx="441">
                  <c:v>35.4</c:v>
                </c:pt>
                <c:pt idx="442">
                  <c:v>29.7</c:v>
                </c:pt>
                <c:pt idx="443">
                  <c:v>20.7</c:v>
                </c:pt>
                <c:pt idx="444">
                  <c:v>28.7</c:v>
                </c:pt>
                <c:pt idx="445">
                  <c:v>41.5</c:v>
                </c:pt>
                <c:pt idx="446">
                  <c:v>39.299999999999997</c:v>
                </c:pt>
                <c:pt idx="447">
                  <c:v>38.299999999999997</c:v>
                </c:pt>
                <c:pt idx="448">
                  <c:v>54</c:v>
                </c:pt>
                <c:pt idx="449">
                  <c:v>74.900000000000006</c:v>
                </c:pt>
                <c:pt idx="450">
                  <c:v>20.6</c:v>
                </c:pt>
                <c:pt idx="451">
                  <c:v>25.1</c:v>
                </c:pt>
                <c:pt idx="452">
                  <c:v>28.8</c:v>
                </c:pt>
                <c:pt idx="453">
                  <c:v>38.1</c:v>
                </c:pt>
                <c:pt idx="454">
                  <c:v>29</c:v>
                </c:pt>
                <c:pt idx="455">
                  <c:v>38.4</c:v>
                </c:pt>
                <c:pt idx="456">
                  <c:v>16.399999999999999</c:v>
                </c:pt>
                <c:pt idx="457">
                  <c:v>22.9</c:v>
                </c:pt>
                <c:pt idx="458">
                  <c:v>30.8</c:v>
                </c:pt>
                <c:pt idx="459">
                  <c:v>32.799999999999997</c:v>
                </c:pt>
                <c:pt idx="460">
                  <c:v>35.700000000000003</c:v>
                </c:pt>
                <c:pt idx="461">
                  <c:v>23.5</c:v>
                </c:pt>
                <c:pt idx="462">
                  <c:v>33.1</c:v>
                </c:pt>
                <c:pt idx="463">
                  <c:v>18.600000000000001</c:v>
                </c:pt>
                <c:pt idx="464">
                  <c:v>16.100000000000001</c:v>
                </c:pt>
                <c:pt idx="465">
                  <c:v>15.9</c:v>
                </c:pt>
                <c:pt idx="466">
                  <c:v>21.3</c:v>
                </c:pt>
                <c:pt idx="467">
                  <c:v>21.4</c:v>
                </c:pt>
                <c:pt idx="468">
                  <c:v>38.799999999999997</c:v>
                </c:pt>
                <c:pt idx="469">
                  <c:v>27</c:v>
                </c:pt>
                <c:pt idx="470">
                  <c:v>42.1</c:v>
                </c:pt>
                <c:pt idx="471">
                  <c:v>38.5</c:v>
                </c:pt>
                <c:pt idx="472">
                  <c:v>33.6</c:v>
                </c:pt>
                <c:pt idx="473">
                  <c:v>29.6</c:v>
                </c:pt>
                <c:pt idx="474">
                  <c:v>37</c:v>
                </c:pt>
                <c:pt idx="475">
                  <c:v>14.5</c:v>
                </c:pt>
                <c:pt idx="476">
                  <c:v>23</c:v>
                </c:pt>
                <c:pt idx="477">
                  <c:v>26.4</c:v>
                </c:pt>
                <c:pt idx="478">
                  <c:v>22.5</c:v>
                </c:pt>
                <c:pt idx="479">
                  <c:v>30.5</c:v>
                </c:pt>
                <c:pt idx="480">
                  <c:v>31</c:v>
                </c:pt>
                <c:pt idx="481">
                  <c:v>37.1</c:v>
                </c:pt>
                <c:pt idx="482">
                  <c:v>39</c:v>
                </c:pt>
                <c:pt idx="483">
                  <c:v>38.200000000000003</c:v>
                </c:pt>
                <c:pt idx="484">
                  <c:v>40.200000000000003</c:v>
                </c:pt>
                <c:pt idx="485">
                  <c:v>44.4</c:v>
                </c:pt>
                <c:pt idx="486">
                  <c:v>40.799999999999997</c:v>
                </c:pt>
                <c:pt idx="487">
                  <c:v>51.6</c:v>
                </c:pt>
                <c:pt idx="488">
                  <c:v>41.2</c:v>
                </c:pt>
                <c:pt idx="489">
                  <c:v>39.9</c:v>
                </c:pt>
                <c:pt idx="490">
                  <c:v>49.3</c:v>
                </c:pt>
                <c:pt idx="491">
                  <c:v>32.5</c:v>
                </c:pt>
                <c:pt idx="492">
                  <c:v>41.4</c:v>
                </c:pt>
                <c:pt idx="493">
                  <c:v>39.9</c:v>
                </c:pt>
                <c:pt idx="494">
                  <c:v>33.9</c:v>
                </c:pt>
                <c:pt idx="495">
                  <c:v>12.2</c:v>
                </c:pt>
                <c:pt idx="496">
                  <c:v>53</c:v>
                </c:pt>
                <c:pt idx="497">
                  <c:v>34.9</c:v>
                </c:pt>
                <c:pt idx="498">
                  <c:v>38.5</c:v>
                </c:pt>
                <c:pt idx="499">
                  <c:v>46.5</c:v>
                </c:pt>
                <c:pt idx="500">
                  <c:v>42.1</c:v>
                </c:pt>
                <c:pt idx="501">
                  <c:v>26.7</c:v>
                </c:pt>
                <c:pt idx="502">
                  <c:v>17.2</c:v>
                </c:pt>
                <c:pt idx="503">
                  <c:v>13.5</c:v>
                </c:pt>
                <c:pt idx="504">
                  <c:v>51.2</c:v>
                </c:pt>
                <c:pt idx="505">
                  <c:v>7.8</c:v>
                </c:pt>
                <c:pt idx="506">
                  <c:v>37</c:v>
                </c:pt>
                <c:pt idx="507">
                  <c:v>53.4</c:v>
                </c:pt>
                <c:pt idx="508">
                  <c:v>35.5</c:v>
                </c:pt>
                <c:pt idx="509">
                  <c:v>44.2</c:v>
                </c:pt>
                <c:pt idx="510">
                  <c:v>52</c:v>
                </c:pt>
                <c:pt idx="511">
                  <c:v>36.200000000000003</c:v>
                </c:pt>
                <c:pt idx="512">
                  <c:v>39.5</c:v>
                </c:pt>
                <c:pt idx="513">
                  <c:v>35.6</c:v>
                </c:pt>
                <c:pt idx="514">
                  <c:v>33</c:v>
                </c:pt>
                <c:pt idx="515">
                  <c:v>12.4</c:v>
                </c:pt>
                <c:pt idx="516">
                  <c:v>33</c:v>
                </c:pt>
                <c:pt idx="517">
                  <c:v>17.2</c:v>
                </c:pt>
                <c:pt idx="518">
                  <c:v>34.799999999999997</c:v>
                </c:pt>
                <c:pt idx="519">
                  <c:v>37.4</c:v>
                </c:pt>
                <c:pt idx="520">
                  <c:v>28.4</c:v>
                </c:pt>
                <c:pt idx="521">
                  <c:v>32.9</c:v>
                </c:pt>
                <c:pt idx="522">
                  <c:v>29.8</c:v>
                </c:pt>
                <c:pt idx="523">
                  <c:v>40.9</c:v>
                </c:pt>
                <c:pt idx="524">
                  <c:v>12.1</c:v>
                </c:pt>
                <c:pt idx="525">
                  <c:v>24.6</c:v>
                </c:pt>
                <c:pt idx="526">
                  <c:v>12.5</c:v>
                </c:pt>
                <c:pt idx="527">
                  <c:v>14.9</c:v>
                </c:pt>
                <c:pt idx="528">
                  <c:v>17.600000000000001</c:v>
                </c:pt>
                <c:pt idx="529">
                  <c:v>17.600000000000001</c:v>
                </c:pt>
                <c:pt idx="530">
                  <c:v>23.5</c:v>
                </c:pt>
                <c:pt idx="531">
                  <c:v>19.3</c:v>
                </c:pt>
                <c:pt idx="532">
                  <c:v>19.399999999999999</c:v>
                </c:pt>
                <c:pt idx="533">
                  <c:v>17.5</c:v>
                </c:pt>
                <c:pt idx="534">
                  <c:v>22.2</c:v>
                </c:pt>
                <c:pt idx="535">
                  <c:v>19</c:v>
                </c:pt>
                <c:pt idx="536">
                  <c:v>24.6</c:v>
                </c:pt>
                <c:pt idx="537">
                  <c:v>21.2</c:v>
                </c:pt>
                <c:pt idx="538">
                  <c:v>21.3</c:v>
                </c:pt>
                <c:pt idx="539">
                  <c:v>23.7</c:v>
                </c:pt>
                <c:pt idx="540">
                  <c:v>22.6</c:v>
                </c:pt>
                <c:pt idx="541">
                  <c:v>31.7</c:v>
                </c:pt>
                <c:pt idx="542">
                  <c:v>25.1</c:v>
                </c:pt>
                <c:pt idx="543">
                  <c:v>23.6</c:v>
                </c:pt>
                <c:pt idx="544">
                  <c:v>26.5</c:v>
                </c:pt>
                <c:pt idx="545">
                  <c:v>24.9</c:v>
                </c:pt>
                <c:pt idx="546">
                  <c:v>28.1</c:v>
                </c:pt>
                <c:pt idx="547">
                  <c:v>27.8</c:v>
                </c:pt>
                <c:pt idx="548">
                  <c:v>27.2</c:v>
                </c:pt>
                <c:pt idx="549">
                  <c:v>29.6</c:v>
                </c:pt>
                <c:pt idx="550">
                  <c:v>30.8</c:v>
                </c:pt>
                <c:pt idx="551">
                  <c:v>22.9</c:v>
                </c:pt>
                <c:pt idx="552">
                  <c:v>29.6</c:v>
                </c:pt>
                <c:pt idx="553">
                  <c:v>37.200000000000003</c:v>
                </c:pt>
                <c:pt idx="554">
                  <c:v>24.8</c:v>
                </c:pt>
                <c:pt idx="555">
                  <c:v>28.9</c:v>
                </c:pt>
                <c:pt idx="556">
                  <c:v>31.4</c:v>
                </c:pt>
                <c:pt idx="557">
                  <c:v>34.700000000000003</c:v>
                </c:pt>
                <c:pt idx="558">
                  <c:v>38.299999999999997</c:v>
                </c:pt>
                <c:pt idx="559">
                  <c:v>38.1</c:v>
                </c:pt>
                <c:pt idx="560">
                  <c:v>12.6</c:v>
                </c:pt>
                <c:pt idx="561">
                  <c:v>21.5</c:v>
                </c:pt>
                <c:pt idx="562">
                  <c:v>19.899999999999999</c:v>
                </c:pt>
                <c:pt idx="563">
                  <c:v>47</c:v>
                </c:pt>
                <c:pt idx="564">
                  <c:v>30.8</c:v>
                </c:pt>
                <c:pt idx="565">
                  <c:v>22.1</c:v>
                </c:pt>
                <c:pt idx="566">
                  <c:v>19.5</c:v>
                </c:pt>
                <c:pt idx="567">
                  <c:v>24.8</c:v>
                </c:pt>
                <c:pt idx="568">
                  <c:v>34.1</c:v>
                </c:pt>
                <c:pt idx="569">
                  <c:v>38.200000000000003</c:v>
                </c:pt>
                <c:pt idx="570">
                  <c:v>26.2</c:v>
                </c:pt>
                <c:pt idx="571">
                  <c:v>34</c:v>
                </c:pt>
                <c:pt idx="572">
                  <c:v>38.299999999999997</c:v>
                </c:pt>
                <c:pt idx="573">
                  <c:v>41.3</c:v>
                </c:pt>
                <c:pt idx="574">
                  <c:v>27.7</c:v>
                </c:pt>
                <c:pt idx="575">
                  <c:v>23</c:v>
                </c:pt>
                <c:pt idx="576">
                  <c:v>23.2</c:v>
                </c:pt>
                <c:pt idx="577">
                  <c:v>27.6</c:v>
                </c:pt>
                <c:pt idx="578">
                  <c:v>31.3</c:v>
                </c:pt>
                <c:pt idx="579">
                  <c:v>28.6</c:v>
                </c:pt>
                <c:pt idx="580">
                  <c:v>30.8</c:v>
                </c:pt>
                <c:pt idx="581">
                  <c:v>30.5</c:v>
                </c:pt>
                <c:pt idx="582">
                  <c:v>32.299999999999997</c:v>
                </c:pt>
                <c:pt idx="583">
                  <c:v>30.5</c:v>
                </c:pt>
                <c:pt idx="584">
                  <c:v>32.200000000000003</c:v>
                </c:pt>
                <c:pt idx="585">
                  <c:v>35.200000000000003</c:v>
                </c:pt>
                <c:pt idx="586">
                  <c:v>35.1</c:v>
                </c:pt>
                <c:pt idx="587">
                  <c:v>20.399999999999999</c:v>
                </c:pt>
                <c:pt idx="588">
                  <c:v>27.2</c:v>
                </c:pt>
                <c:pt idx="589">
                  <c:v>32</c:v>
                </c:pt>
                <c:pt idx="590">
                  <c:v>31.5</c:v>
                </c:pt>
                <c:pt idx="591">
                  <c:v>47.7</c:v>
                </c:pt>
                <c:pt idx="592">
                  <c:v>36.5</c:v>
                </c:pt>
                <c:pt idx="593">
                  <c:v>27.4</c:v>
                </c:pt>
                <c:pt idx="594">
                  <c:v>21</c:v>
                </c:pt>
                <c:pt idx="595">
                  <c:v>15.8</c:v>
                </c:pt>
                <c:pt idx="596">
                  <c:v>22.9</c:v>
                </c:pt>
                <c:pt idx="597">
                  <c:v>20</c:v>
                </c:pt>
                <c:pt idx="598">
                  <c:v>14.2</c:v>
                </c:pt>
                <c:pt idx="599">
                  <c:v>19.399999999999999</c:v>
                </c:pt>
                <c:pt idx="600">
                  <c:v>25.1</c:v>
                </c:pt>
                <c:pt idx="601">
                  <c:v>11.9</c:v>
                </c:pt>
                <c:pt idx="602">
                  <c:v>16</c:v>
                </c:pt>
                <c:pt idx="603">
                  <c:v>21.1</c:v>
                </c:pt>
                <c:pt idx="604">
                  <c:v>19.5</c:v>
                </c:pt>
                <c:pt idx="605">
                  <c:v>27.2</c:v>
                </c:pt>
                <c:pt idx="606">
                  <c:v>29.3</c:v>
                </c:pt>
                <c:pt idx="607">
                  <c:v>26.9</c:v>
                </c:pt>
                <c:pt idx="608">
                  <c:v>25.8</c:v>
                </c:pt>
                <c:pt idx="609">
                  <c:v>25.9</c:v>
                </c:pt>
                <c:pt idx="610">
                  <c:v>11.7</c:v>
                </c:pt>
                <c:pt idx="611">
                  <c:v>9.5</c:v>
                </c:pt>
                <c:pt idx="612">
                  <c:v>14.2</c:v>
                </c:pt>
                <c:pt idx="613">
                  <c:v>35.700000000000003</c:v>
                </c:pt>
                <c:pt idx="614">
                  <c:v>24.6</c:v>
                </c:pt>
                <c:pt idx="615">
                  <c:v>21.7</c:v>
                </c:pt>
                <c:pt idx="616">
                  <c:v>19.2</c:v>
                </c:pt>
                <c:pt idx="617">
                  <c:v>22.7</c:v>
                </c:pt>
                <c:pt idx="618">
                  <c:v>25.5</c:v>
                </c:pt>
                <c:pt idx="619">
                  <c:v>27.3</c:v>
                </c:pt>
                <c:pt idx="620">
                  <c:v>21.9</c:v>
                </c:pt>
                <c:pt idx="621">
                  <c:v>29.2</c:v>
                </c:pt>
                <c:pt idx="622">
                  <c:v>26.7</c:v>
                </c:pt>
                <c:pt idx="623">
                  <c:v>31</c:v>
                </c:pt>
                <c:pt idx="624">
                  <c:v>17</c:v>
                </c:pt>
                <c:pt idx="625">
                  <c:v>28</c:v>
                </c:pt>
                <c:pt idx="626">
                  <c:v>20.399999999999999</c:v>
                </c:pt>
                <c:pt idx="627">
                  <c:v>28.7</c:v>
                </c:pt>
                <c:pt idx="628">
                  <c:v>28.2</c:v>
                </c:pt>
                <c:pt idx="629">
                  <c:v>24.8</c:v>
                </c:pt>
                <c:pt idx="630">
                  <c:v>22.5</c:v>
                </c:pt>
                <c:pt idx="631">
                  <c:v>25.3</c:v>
                </c:pt>
                <c:pt idx="632">
                  <c:v>21.7</c:v>
                </c:pt>
                <c:pt idx="633">
                  <c:v>31</c:v>
                </c:pt>
                <c:pt idx="634">
                  <c:v>23.4</c:v>
                </c:pt>
                <c:pt idx="635">
                  <c:v>29.8</c:v>
                </c:pt>
                <c:pt idx="636">
                  <c:v>26.5</c:v>
                </c:pt>
                <c:pt idx="637">
                  <c:v>37.700000000000003</c:v>
                </c:pt>
                <c:pt idx="638">
                  <c:v>24.8</c:v>
                </c:pt>
                <c:pt idx="639">
                  <c:v>28.3</c:v>
                </c:pt>
                <c:pt idx="640">
                  <c:v>21.2</c:v>
                </c:pt>
                <c:pt idx="641">
                  <c:v>36.299999999999997</c:v>
                </c:pt>
                <c:pt idx="642">
                  <c:v>37.4</c:v>
                </c:pt>
                <c:pt idx="643">
                  <c:v>44.8</c:v>
                </c:pt>
                <c:pt idx="644">
                  <c:v>43.4</c:v>
                </c:pt>
                <c:pt idx="645">
                  <c:v>53.5</c:v>
                </c:pt>
                <c:pt idx="646">
                  <c:v>26.9</c:v>
                </c:pt>
                <c:pt idx="647">
                  <c:v>23.5</c:v>
                </c:pt>
                <c:pt idx="648">
                  <c:v>11.7</c:v>
                </c:pt>
                <c:pt idx="649">
                  <c:v>28.8</c:v>
                </c:pt>
                <c:pt idx="650">
                  <c:v>22.6</c:v>
                </c:pt>
                <c:pt idx="651">
                  <c:v>23.8</c:v>
                </c:pt>
                <c:pt idx="652">
                  <c:v>38.5</c:v>
                </c:pt>
                <c:pt idx="653">
                  <c:v>23</c:v>
                </c:pt>
                <c:pt idx="654">
                  <c:v>34.700000000000003</c:v>
                </c:pt>
                <c:pt idx="655">
                  <c:v>34.200000000000003</c:v>
                </c:pt>
                <c:pt idx="656">
                  <c:v>44.3</c:v>
                </c:pt>
                <c:pt idx="657">
                  <c:v>22.4</c:v>
                </c:pt>
                <c:pt idx="658">
                  <c:v>18.600000000000001</c:v>
                </c:pt>
                <c:pt idx="659">
                  <c:v>26.5</c:v>
                </c:pt>
                <c:pt idx="660">
                  <c:v>29.3</c:v>
                </c:pt>
                <c:pt idx="661">
                  <c:v>27.8</c:v>
                </c:pt>
                <c:pt idx="662">
                  <c:v>58.2</c:v>
                </c:pt>
                <c:pt idx="663">
                  <c:v>35.9</c:v>
                </c:pt>
                <c:pt idx="664">
                  <c:v>37</c:v>
                </c:pt>
                <c:pt idx="665">
                  <c:v>43</c:v>
                </c:pt>
                <c:pt idx="666">
                  <c:v>39.4</c:v>
                </c:pt>
                <c:pt idx="667">
                  <c:v>51.8</c:v>
                </c:pt>
                <c:pt idx="668">
                  <c:v>63.5</c:v>
                </c:pt>
                <c:pt idx="669">
                  <c:v>43.8</c:v>
                </c:pt>
                <c:pt idx="670">
                  <c:v>7.7</c:v>
                </c:pt>
                <c:pt idx="671">
                  <c:v>25.9</c:v>
                </c:pt>
                <c:pt idx="672">
                  <c:v>11.3</c:v>
                </c:pt>
                <c:pt idx="673">
                  <c:v>15.5</c:v>
                </c:pt>
                <c:pt idx="674">
                  <c:v>29.3</c:v>
                </c:pt>
                <c:pt idx="675">
                  <c:v>36.200000000000003</c:v>
                </c:pt>
                <c:pt idx="676">
                  <c:v>51.3</c:v>
                </c:pt>
                <c:pt idx="677">
                  <c:v>25</c:v>
                </c:pt>
                <c:pt idx="678">
                  <c:v>27.8</c:v>
                </c:pt>
                <c:pt idx="679">
                  <c:v>27.5</c:v>
                </c:pt>
                <c:pt idx="680">
                  <c:v>29.7</c:v>
                </c:pt>
                <c:pt idx="681">
                  <c:v>34.299999999999997</c:v>
                </c:pt>
                <c:pt idx="682">
                  <c:v>39.4</c:v>
                </c:pt>
                <c:pt idx="683">
                  <c:v>51.2</c:v>
                </c:pt>
                <c:pt idx="684">
                  <c:v>31.9</c:v>
                </c:pt>
                <c:pt idx="685">
                  <c:v>35</c:v>
                </c:pt>
                <c:pt idx="686">
                  <c:v>18.399999999999999</c:v>
                </c:pt>
                <c:pt idx="687">
                  <c:v>30.9</c:v>
                </c:pt>
                <c:pt idx="688">
                  <c:v>32.200000000000003</c:v>
                </c:pt>
                <c:pt idx="689">
                  <c:v>37.299999999999997</c:v>
                </c:pt>
                <c:pt idx="690">
                  <c:v>42.2</c:v>
                </c:pt>
                <c:pt idx="691">
                  <c:v>39</c:v>
                </c:pt>
                <c:pt idx="692">
                  <c:v>45.4</c:v>
                </c:pt>
                <c:pt idx="693">
                  <c:v>46.4</c:v>
                </c:pt>
                <c:pt idx="694">
                  <c:v>14.8</c:v>
                </c:pt>
                <c:pt idx="695">
                  <c:v>7.3</c:v>
                </c:pt>
                <c:pt idx="696">
                  <c:v>11</c:v>
                </c:pt>
                <c:pt idx="697">
                  <c:v>12.8</c:v>
                </c:pt>
                <c:pt idx="698">
                  <c:v>21.6</c:v>
                </c:pt>
                <c:pt idx="699">
                  <c:v>15.1</c:v>
                </c:pt>
                <c:pt idx="700">
                  <c:v>45.6</c:v>
                </c:pt>
                <c:pt idx="701">
                  <c:v>12.9</c:v>
                </c:pt>
                <c:pt idx="702">
                  <c:v>23.9</c:v>
                </c:pt>
                <c:pt idx="703">
                  <c:v>30.6</c:v>
                </c:pt>
                <c:pt idx="704">
                  <c:v>39.6</c:v>
                </c:pt>
                <c:pt idx="705">
                  <c:v>32.200000000000003</c:v>
                </c:pt>
                <c:pt idx="706">
                  <c:v>61</c:v>
                </c:pt>
                <c:pt idx="707">
                  <c:v>15.2</c:v>
                </c:pt>
                <c:pt idx="708">
                  <c:v>26.1</c:v>
                </c:pt>
                <c:pt idx="709">
                  <c:v>39.6</c:v>
                </c:pt>
                <c:pt idx="710">
                  <c:v>51.7</c:v>
                </c:pt>
                <c:pt idx="711">
                  <c:v>41</c:v>
                </c:pt>
                <c:pt idx="712">
                  <c:v>19.3</c:v>
                </c:pt>
                <c:pt idx="713">
                  <c:v>22.1</c:v>
                </c:pt>
                <c:pt idx="714">
                  <c:v>24.2</c:v>
                </c:pt>
                <c:pt idx="715">
                  <c:v>26.1</c:v>
                </c:pt>
                <c:pt idx="716">
                  <c:v>28.3</c:v>
                </c:pt>
                <c:pt idx="717">
                  <c:v>32.200000000000003</c:v>
                </c:pt>
                <c:pt idx="718">
                  <c:v>28.3</c:v>
                </c:pt>
                <c:pt idx="719">
                  <c:v>28.9</c:v>
                </c:pt>
                <c:pt idx="720">
                  <c:v>31.9</c:v>
                </c:pt>
                <c:pt idx="721">
                  <c:v>28.8</c:v>
                </c:pt>
                <c:pt idx="722">
                  <c:v>33.200000000000003</c:v>
                </c:pt>
                <c:pt idx="723">
                  <c:v>10.199999999999999</c:v>
                </c:pt>
                <c:pt idx="724">
                  <c:v>3.4</c:v>
                </c:pt>
                <c:pt idx="725">
                  <c:v>22.3</c:v>
                </c:pt>
                <c:pt idx="726">
                  <c:v>25.5</c:v>
                </c:pt>
                <c:pt idx="727">
                  <c:v>24.8</c:v>
                </c:pt>
                <c:pt idx="728">
                  <c:v>24.6</c:v>
                </c:pt>
                <c:pt idx="729">
                  <c:v>26.2</c:v>
                </c:pt>
                <c:pt idx="730">
                  <c:v>24</c:v>
                </c:pt>
                <c:pt idx="731">
                  <c:v>24.2</c:v>
                </c:pt>
                <c:pt idx="732">
                  <c:v>32</c:v>
                </c:pt>
                <c:pt idx="733">
                  <c:v>21.7</c:v>
                </c:pt>
                <c:pt idx="734">
                  <c:v>21.7</c:v>
                </c:pt>
                <c:pt idx="735">
                  <c:v>24.3</c:v>
                </c:pt>
                <c:pt idx="736">
                  <c:v>25.6</c:v>
                </c:pt>
                <c:pt idx="737">
                  <c:v>18.2</c:v>
                </c:pt>
                <c:pt idx="738">
                  <c:v>25.5</c:v>
                </c:pt>
                <c:pt idx="739">
                  <c:v>21.9</c:v>
                </c:pt>
                <c:pt idx="740">
                  <c:v>31.9</c:v>
                </c:pt>
                <c:pt idx="741">
                  <c:v>30.4</c:v>
                </c:pt>
                <c:pt idx="742">
                  <c:v>30.9</c:v>
                </c:pt>
                <c:pt idx="743">
                  <c:v>29.8</c:v>
                </c:pt>
                <c:pt idx="744">
                  <c:v>29.9</c:v>
                </c:pt>
                <c:pt idx="745">
                  <c:v>30</c:v>
                </c:pt>
                <c:pt idx="746">
                  <c:v>29.1</c:v>
                </c:pt>
                <c:pt idx="747">
                  <c:v>26.5</c:v>
                </c:pt>
                <c:pt idx="748">
                  <c:v>26.1</c:v>
                </c:pt>
                <c:pt idx="749">
                  <c:v>38.4</c:v>
                </c:pt>
                <c:pt idx="750">
                  <c:v>44.6</c:v>
                </c:pt>
                <c:pt idx="751">
                  <c:v>27</c:v>
                </c:pt>
                <c:pt idx="752">
                  <c:v>34.6</c:v>
                </c:pt>
                <c:pt idx="753">
                  <c:v>29</c:v>
                </c:pt>
                <c:pt idx="754">
                  <c:v>27.8</c:v>
                </c:pt>
                <c:pt idx="755">
                  <c:v>27.5</c:v>
                </c:pt>
                <c:pt idx="756">
                  <c:v>31.3</c:v>
                </c:pt>
                <c:pt idx="757">
                  <c:v>29.2</c:v>
                </c:pt>
                <c:pt idx="758">
                  <c:v>28.9</c:v>
                </c:pt>
                <c:pt idx="759">
                  <c:v>29.6</c:v>
                </c:pt>
                <c:pt idx="760">
                  <c:v>31.2</c:v>
                </c:pt>
                <c:pt idx="761">
                  <c:v>30.9</c:v>
                </c:pt>
                <c:pt idx="762">
                  <c:v>38.799999999999997</c:v>
                </c:pt>
                <c:pt idx="763">
                  <c:v>10.8</c:v>
                </c:pt>
                <c:pt idx="764">
                  <c:v>11.4</c:v>
                </c:pt>
                <c:pt idx="765">
                  <c:v>14.5</c:v>
                </c:pt>
                <c:pt idx="766">
                  <c:v>6</c:v>
                </c:pt>
                <c:pt idx="767">
                  <c:v>15.3</c:v>
                </c:pt>
                <c:pt idx="768">
                  <c:v>22.4</c:v>
                </c:pt>
                <c:pt idx="769">
                  <c:v>26.3</c:v>
                </c:pt>
                <c:pt idx="770">
                  <c:v>25.4</c:v>
                </c:pt>
                <c:pt idx="771">
                  <c:v>28.7</c:v>
                </c:pt>
                <c:pt idx="772">
                  <c:v>28.5</c:v>
                </c:pt>
                <c:pt idx="773">
                  <c:v>30.6</c:v>
                </c:pt>
                <c:pt idx="774">
                  <c:v>36.299999999999997</c:v>
                </c:pt>
                <c:pt idx="775">
                  <c:v>41.6</c:v>
                </c:pt>
                <c:pt idx="776">
                  <c:v>27.7</c:v>
                </c:pt>
                <c:pt idx="777">
                  <c:v>38.200000000000003</c:v>
                </c:pt>
                <c:pt idx="778">
                  <c:v>32.5</c:v>
                </c:pt>
                <c:pt idx="779">
                  <c:v>46.1</c:v>
                </c:pt>
                <c:pt idx="780">
                  <c:v>31.7</c:v>
                </c:pt>
                <c:pt idx="781">
                  <c:v>41</c:v>
                </c:pt>
                <c:pt idx="782">
                  <c:v>44.1</c:v>
                </c:pt>
                <c:pt idx="783">
                  <c:v>44.7</c:v>
                </c:pt>
                <c:pt idx="784">
                  <c:v>50.9</c:v>
                </c:pt>
                <c:pt idx="785">
                  <c:v>52.6</c:v>
                </c:pt>
                <c:pt idx="786">
                  <c:v>21.5</c:v>
                </c:pt>
                <c:pt idx="787">
                  <c:v>20.100000000000001</c:v>
                </c:pt>
                <c:pt idx="788">
                  <c:v>21.8</c:v>
                </c:pt>
                <c:pt idx="789">
                  <c:v>19.600000000000001</c:v>
                </c:pt>
                <c:pt idx="790">
                  <c:v>20.3</c:v>
                </c:pt>
                <c:pt idx="791">
                  <c:v>22</c:v>
                </c:pt>
                <c:pt idx="792">
                  <c:v>20.399999999999999</c:v>
                </c:pt>
                <c:pt idx="793">
                  <c:v>33.1</c:v>
                </c:pt>
                <c:pt idx="794">
                  <c:v>36.4</c:v>
                </c:pt>
                <c:pt idx="795">
                  <c:v>39.1</c:v>
                </c:pt>
                <c:pt idx="796">
                  <c:v>41.2</c:v>
                </c:pt>
                <c:pt idx="797">
                  <c:v>44.8</c:v>
                </c:pt>
                <c:pt idx="798">
                  <c:v>33.9</c:v>
                </c:pt>
                <c:pt idx="799">
                  <c:v>9.6</c:v>
                </c:pt>
                <c:pt idx="800">
                  <c:v>19.899999999999999</c:v>
                </c:pt>
                <c:pt idx="801">
                  <c:v>20.7</c:v>
                </c:pt>
                <c:pt idx="802">
                  <c:v>22.5</c:v>
                </c:pt>
                <c:pt idx="803">
                  <c:v>25.5</c:v>
                </c:pt>
                <c:pt idx="804">
                  <c:v>25.9</c:v>
                </c:pt>
                <c:pt idx="805">
                  <c:v>33.5</c:v>
                </c:pt>
                <c:pt idx="806">
                  <c:v>28.9</c:v>
                </c:pt>
                <c:pt idx="807">
                  <c:v>29</c:v>
                </c:pt>
                <c:pt idx="808">
                  <c:v>31.8</c:v>
                </c:pt>
                <c:pt idx="809">
                  <c:v>31.8</c:v>
                </c:pt>
                <c:pt idx="810">
                  <c:v>30.6</c:v>
                </c:pt>
                <c:pt idx="811">
                  <c:v>35.9</c:v>
                </c:pt>
                <c:pt idx="812">
                  <c:v>25.5</c:v>
                </c:pt>
                <c:pt idx="813">
                  <c:v>30.9</c:v>
                </c:pt>
                <c:pt idx="814">
                  <c:v>29.5</c:v>
                </c:pt>
                <c:pt idx="815">
                  <c:v>32.1</c:v>
                </c:pt>
                <c:pt idx="816">
                  <c:v>38.200000000000003</c:v>
                </c:pt>
                <c:pt idx="817">
                  <c:v>40.799999999999997</c:v>
                </c:pt>
                <c:pt idx="818">
                  <c:v>37.9</c:v>
                </c:pt>
                <c:pt idx="819">
                  <c:v>38.5</c:v>
                </c:pt>
                <c:pt idx="820">
                  <c:v>17.600000000000001</c:v>
                </c:pt>
                <c:pt idx="821">
                  <c:v>17</c:v>
                </c:pt>
                <c:pt idx="822">
                  <c:v>19.8</c:v>
                </c:pt>
                <c:pt idx="823">
                  <c:v>19.899999999999999</c:v>
                </c:pt>
                <c:pt idx="824">
                  <c:v>21.8</c:v>
                </c:pt>
                <c:pt idx="825">
                  <c:v>25.2</c:v>
                </c:pt>
                <c:pt idx="826">
                  <c:v>24.6</c:v>
                </c:pt>
                <c:pt idx="827">
                  <c:v>28.7</c:v>
                </c:pt>
                <c:pt idx="828">
                  <c:v>26.6</c:v>
                </c:pt>
                <c:pt idx="829">
                  <c:v>37.799999999999997</c:v>
                </c:pt>
                <c:pt idx="830">
                  <c:v>23.8</c:v>
                </c:pt>
                <c:pt idx="831">
                  <c:v>14.9</c:v>
                </c:pt>
                <c:pt idx="832">
                  <c:v>17.899999999999999</c:v>
                </c:pt>
                <c:pt idx="833">
                  <c:v>17.600000000000001</c:v>
                </c:pt>
                <c:pt idx="834">
                  <c:v>21.3</c:v>
                </c:pt>
                <c:pt idx="835">
                  <c:v>20.6</c:v>
                </c:pt>
                <c:pt idx="836">
                  <c:v>20.6</c:v>
                </c:pt>
                <c:pt idx="837">
                  <c:v>24.6</c:v>
                </c:pt>
                <c:pt idx="838">
                  <c:v>23.2</c:v>
                </c:pt>
                <c:pt idx="839">
                  <c:v>26.8</c:v>
                </c:pt>
                <c:pt idx="840">
                  <c:v>27.2</c:v>
                </c:pt>
                <c:pt idx="841">
                  <c:v>25.8</c:v>
                </c:pt>
                <c:pt idx="842">
                  <c:v>29.8</c:v>
                </c:pt>
                <c:pt idx="843">
                  <c:v>32</c:v>
                </c:pt>
                <c:pt idx="844">
                  <c:v>34.799999999999997</c:v>
                </c:pt>
                <c:pt idx="845">
                  <c:v>11.1</c:v>
                </c:pt>
                <c:pt idx="846">
                  <c:v>10.1</c:v>
                </c:pt>
                <c:pt idx="847">
                  <c:v>18.5</c:v>
                </c:pt>
                <c:pt idx="848">
                  <c:v>22.3</c:v>
                </c:pt>
                <c:pt idx="849">
                  <c:v>11.8</c:v>
                </c:pt>
                <c:pt idx="850">
                  <c:v>18.8</c:v>
                </c:pt>
                <c:pt idx="851">
                  <c:v>29.6</c:v>
                </c:pt>
                <c:pt idx="852">
                  <c:v>34.6</c:v>
                </c:pt>
                <c:pt idx="853">
                  <c:v>32.799999999999997</c:v>
                </c:pt>
                <c:pt idx="854">
                  <c:v>34</c:v>
                </c:pt>
                <c:pt idx="855">
                  <c:v>36.4</c:v>
                </c:pt>
                <c:pt idx="856">
                  <c:v>39.5</c:v>
                </c:pt>
                <c:pt idx="857">
                  <c:v>36.5</c:v>
                </c:pt>
                <c:pt idx="858">
                  <c:v>40.6</c:v>
                </c:pt>
                <c:pt idx="859">
                  <c:v>34.700000000000003</c:v>
                </c:pt>
                <c:pt idx="860">
                  <c:v>37.700000000000003</c:v>
                </c:pt>
                <c:pt idx="861">
                  <c:v>33.5</c:v>
                </c:pt>
                <c:pt idx="862">
                  <c:v>39.9</c:v>
                </c:pt>
                <c:pt idx="863">
                  <c:v>34.6</c:v>
                </c:pt>
                <c:pt idx="864">
                  <c:v>34.6</c:v>
                </c:pt>
                <c:pt idx="865">
                  <c:v>45</c:v>
                </c:pt>
                <c:pt idx="866">
                  <c:v>44.5</c:v>
                </c:pt>
                <c:pt idx="867">
                  <c:v>42.5</c:v>
                </c:pt>
                <c:pt idx="868">
                  <c:v>48.5</c:v>
                </c:pt>
                <c:pt idx="869">
                  <c:v>50.8</c:v>
                </c:pt>
                <c:pt idx="870">
                  <c:v>51</c:v>
                </c:pt>
                <c:pt idx="871">
                  <c:v>53.9</c:v>
                </c:pt>
                <c:pt idx="872">
                  <c:v>56.5</c:v>
                </c:pt>
                <c:pt idx="873">
                  <c:v>37</c:v>
                </c:pt>
                <c:pt idx="874">
                  <c:v>30.2</c:v>
                </c:pt>
                <c:pt idx="875">
                  <c:v>31.5</c:v>
                </c:pt>
                <c:pt idx="876">
                  <c:v>34</c:v>
                </c:pt>
                <c:pt idx="877">
                  <c:v>38</c:v>
                </c:pt>
                <c:pt idx="878">
                  <c:v>36</c:v>
                </c:pt>
                <c:pt idx="879">
                  <c:v>39.299999999999997</c:v>
                </c:pt>
                <c:pt idx="880">
                  <c:v>39.299999999999997</c:v>
                </c:pt>
                <c:pt idx="881">
                  <c:v>47.1</c:v>
                </c:pt>
                <c:pt idx="882">
                  <c:v>42</c:v>
                </c:pt>
                <c:pt idx="883">
                  <c:v>28.1</c:v>
                </c:pt>
                <c:pt idx="884">
                  <c:v>29.6</c:v>
                </c:pt>
                <c:pt idx="885">
                  <c:v>31.1</c:v>
                </c:pt>
                <c:pt idx="886">
                  <c:v>31.5</c:v>
                </c:pt>
                <c:pt idx="887">
                  <c:v>29.3</c:v>
                </c:pt>
                <c:pt idx="888">
                  <c:v>18.100000000000001</c:v>
                </c:pt>
                <c:pt idx="889">
                  <c:v>20.3</c:v>
                </c:pt>
                <c:pt idx="890">
                  <c:v>24.2</c:v>
                </c:pt>
                <c:pt idx="891">
                  <c:v>28.7</c:v>
                </c:pt>
                <c:pt idx="892">
                  <c:v>22.8</c:v>
                </c:pt>
                <c:pt idx="893">
                  <c:v>33.6</c:v>
                </c:pt>
                <c:pt idx="894">
                  <c:v>33.1</c:v>
                </c:pt>
                <c:pt idx="895">
                  <c:v>30.8</c:v>
                </c:pt>
                <c:pt idx="896">
                  <c:v>26.9</c:v>
                </c:pt>
                <c:pt idx="897">
                  <c:v>36</c:v>
                </c:pt>
                <c:pt idx="898">
                  <c:v>25</c:v>
                </c:pt>
                <c:pt idx="899">
                  <c:v>32.1</c:v>
                </c:pt>
                <c:pt idx="900">
                  <c:v>22.1</c:v>
                </c:pt>
                <c:pt idx="901">
                  <c:v>38.200000000000003</c:v>
                </c:pt>
                <c:pt idx="902">
                  <c:v>36.200000000000003</c:v>
                </c:pt>
                <c:pt idx="903">
                  <c:v>37.5</c:v>
                </c:pt>
                <c:pt idx="904">
                  <c:v>38.5</c:v>
                </c:pt>
                <c:pt idx="905">
                  <c:v>16.600000000000001</c:v>
                </c:pt>
                <c:pt idx="906">
                  <c:v>20.8</c:v>
                </c:pt>
                <c:pt idx="907">
                  <c:v>31.1</c:v>
                </c:pt>
                <c:pt idx="908">
                  <c:v>12.2</c:v>
                </c:pt>
                <c:pt idx="909">
                  <c:v>16</c:v>
                </c:pt>
                <c:pt idx="910">
                  <c:v>21.9</c:v>
                </c:pt>
                <c:pt idx="911">
                  <c:v>29.9</c:v>
                </c:pt>
                <c:pt idx="912">
                  <c:v>40.5</c:v>
                </c:pt>
                <c:pt idx="913">
                  <c:v>25</c:v>
                </c:pt>
                <c:pt idx="914">
                  <c:v>45.3</c:v>
                </c:pt>
                <c:pt idx="915">
                  <c:v>45.6</c:v>
                </c:pt>
                <c:pt idx="916">
                  <c:v>46</c:v>
                </c:pt>
                <c:pt idx="917">
                  <c:v>13.6</c:v>
                </c:pt>
                <c:pt idx="918">
                  <c:v>38.9</c:v>
                </c:pt>
                <c:pt idx="919">
                  <c:v>42.9</c:v>
                </c:pt>
                <c:pt idx="920">
                  <c:v>42.9</c:v>
                </c:pt>
                <c:pt idx="921">
                  <c:v>27.8</c:v>
                </c:pt>
                <c:pt idx="922">
                  <c:v>29.6</c:v>
                </c:pt>
                <c:pt idx="923">
                  <c:v>34.4</c:v>
                </c:pt>
                <c:pt idx="924">
                  <c:v>15.3</c:v>
                </c:pt>
                <c:pt idx="925">
                  <c:v>32.6</c:v>
                </c:pt>
                <c:pt idx="926">
                  <c:v>38.299999999999997</c:v>
                </c:pt>
                <c:pt idx="927">
                  <c:v>40.9</c:v>
                </c:pt>
                <c:pt idx="928">
                  <c:v>35.6</c:v>
                </c:pt>
                <c:pt idx="929">
                  <c:v>35.4</c:v>
                </c:pt>
                <c:pt idx="930">
                  <c:v>43.3</c:v>
                </c:pt>
                <c:pt idx="931">
                  <c:v>45.7</c:v>
                </c:pt>
                <c:pt idx="932">
                  <c:v>33</c:v>
                </c:pt>
                <c:pt idx="933">
                  <c:v>30.1</c:v>
                </c:pt>
                <c:pt idx="934">
                  <c:v>28.6</c:v>
                </c:pt>
                <c:pt idx="935">
                  <c:v>39.1</c:v>
                </c:pt>
                <c:pt idx="936">
                  <c:v>31.7</c:v>
                </c:pt>
                <c:pt idx="937">
                  <c:v>36.5</c:v>
                </c:pt>
                <c:pt idx="938">
                  <c:v>23.7</c:v>
                </c:pt>
                <c:pt idx="939">
                  <c:v>37.200000000000003</c:v>
                </c:pt>
                <c:pt idx="940">
                  <c:v>38.9</c:v>
                </c:pt>
                <c:pt idx="941">
                  <c:v>19</c:v>
                </c:pt>
                <c:pt idx="942">
                  <c:v>128.19999999999999</c:v>
                </c:pt>
                <c:pt idx="943">
                  <c:v>15.5</c:v>
                </c:pt>
                <c:pt idx="944">
                  <c:v>25.6</c:v>
                </c:pt>
                <c:pt idx="945">
                  <c:v>36.9</c:v>
                </c:pt>
                <c:pt idx="946">
                  <c:v>28.1</c:v>
                </c:pt>
                <c:pt idx="947">
                  <c:v>24.3</c:v>
                </c:pt>
                <c:pt idx="948">
                  <c:v>27.5</c:v>
                </c:pt>
                <c:pt idx="949">
                  <c:v>25.8</c:v>
                </c:pt>
                <c:pt idx="950">
                  <c:v>25.9</c:v>
                </c:pt>
                <c:pt idx="951">
                  <c:v>28.7</c:v>
                </c:pt>
                <c:pt idx="952">
                  <c:v>30.2</c:v>
                </c:pt>
                <c:pt idx="953">
                  <c:v>27.8</c:v>
                </c:pt>
                <c:pt idx="954">
                  <c:v>27.9</c:v>
                </c:pt>
                <c:pt idx="955">
                  <c:v>37.700000000000003</c:v>
                </c:pt>
                <c:pt idx="956">
                  <c:v>13.9</c:v>
                </c:pt>
                <c:pt idx="957">
                  <c:v>34.5</c:v>
                </c:pt>
                <c:pt idx="958">
                  <c:v>12.4</c:v>
                </c:pt>
                <c:pt idx="959">
                  <c:v>18.399999999999999</c:v>
                </c:pt>
                <c:pt idx="960">
                  <c:v>3.8</c:v>
                </c:pt>
                <c:pt idx="961">
                  <c:v>10.9</c:v>
                </c:pt>
                <c:pt idx="962">
                  <c:v>8.1</c:v>
                </c:pt>
                <c:pt idx="963">
                  <c:v>11.7</c:v>
                </c:pt>
                <c:pt idx="964">
                  <c:v>19.100000000000001</c:v>
                </c:pt>
                <c:pt idx="965">
                  <c:v>19.899999999999999</c:v>
                </c:pt>
                <c:pt idx="966">
                  <c:v>15.6</c:v>
                </c:pt>
                <c:pt idx="967">
                  <c:v>11.1</c:v>
                </c:pt>
                <c:pt idx="968">
                  <c:v>12</c:v>
                </c:pt>
                <c:pt idx="969">
                  <c:v>10.6</c:v>
                </c:pt>
                <c:pt idx="970">
                  <c:v>36.299999999999997</c:v>
                </c:pt>
                <c:pt idx="971">
                  <c:v>29.5</c:v>
                </c:pt>
                <c:pt idx="972">
                  <c:v>29.5</c:v>
                </c:pt>
                <c:pt idx="973">
                  <c:v>32.299999999999997</c:v>
                </c:pt>
                <c:pt idx="974">
                  <c:v>19.5</c:v>
                </c:pt>
                <c:pt idx="975">
                  <c:v>18.600000000000001</c:v>
                </c:pt>
                <c:pt idx="976">
                  <c:v>20.9</c:v>
                </c:pt>
                <c:pt idx="977">
                  <c:v>50.3</c:v>
                </c:pt>
                <c:pt idx="978">
                  <c:v>31.8</c:v>
                </c:pt>
                <c:pt idx="979">
                  <c:v>20.3</c:v>
                </c:pt>
                <c:pt idx="980">
                  <c:v>40.6</c:v>
                </c:pt>
                <c:pt idx="981">
                  <c:v>11.3</c:v>
                </c:pt>
                <c:pt idx="982">
                  <c:v>14</c:v>
                </c:pt>
                <c:pt idx="983">
                  <c:v>19.8</c:v>
                </c:pt>
                <c:pt idx="984">
                  <c:v>29.4</c:v>
                </c:pt>
                <c:pt idx="985">
                  <c:v>38.1</c:v>
                </c:pt>
                <c:pt idx="986">
                  <c:v>13.7</c:v>
                </c:pt>
                <c:pt idx="987">
                  <c:v>38</c:v>
                </c:pt>
                <c:pt idx="988">
                  <c:v>29.3</c:v>
                </c:pt>
                <c:pt idx="989">
                  <c:v>33.5</c:v>
                </c:pt>
                <c:pt idx="990">
                  <c:v>29.7</c:v>
                </c:pt>
                <c:pt idx="991">
                  <c:v>31.9</c:v>
                </c:pt>
                <c:pt idx="992">
                  <c:v>35.299999999999997</c:v>
                </c:pt>
                <c:pt idx="993">
                  <c:v>35.4</c:v>
                </c:pt>
                <c:pt idx="994">
                  <c:v>38.6</c:v>
                </c:pt>
                <c:pt idx="995">
                  <c:v>38.6</c:v>
                </c:pt>
                <c:pt idx="996">
                  <c:v>38.799999999999997</c:v>
                </c:pt>
                <c:pt idx="997">
                  <c:v>38.799999999999997</c:v>
                </c:pt>
                <c:pt idx="998">
                  <c:v>36.700000000000003</c:v>
                </c:pt>
                <c:pt idx="999">
                  <c:v>33.5</c:v>
                </c:pt>
                <c:pt idx="1000">
                  <c:v>48.2</c:v>
                </c:pt>
                <c:pt idx="1001">
                  <c:v>26</c:v>
                </c:pt>
                <c:pt idx="1002">
                  <c:v>25.5</c:v>
                </c:pt>
                <c:pt idx="1003">
                  <c:v>16.100000000000001</c:v>
                </c:pt>
                <c:pt idx="1004">
                  <c:v>16.100000000000001</c:v>
                </c:pt>
                <c:pt idx="1005">
                  <c:v>18.600000000000001</c:v>
                </c:pt>
                <c:pt idx="1006">
                  <c:v>22.1</c:v>
                </c:pt>
                <c:pt idx="1007">
                  <c:v>38</c:v>
                </c:pt>
                <c:pt idx="1008">
                  <c:v>27.9</c:v>
                </c:pt>
                <c:pt idx="1009">
                  <c:v>31.1</c:v>
                </c:pt>
                <c:pt idx="1010">
                  <c:v>23.2</c:v>
                </c:pt>
                <c:pt idx="1011">
                  <c:v>28.6</c:v>
                </c:pt>
                <c:pt idx="1012">
                  <c:v>36.700000000000003</c:v>
                </c:pt>
                <c:pt idx="1013">
                  <c:v>45.6</c:v>
                </c:pt>
                <c:pt idx="1014">
                  <c:v>12</c:v>
                </c:pt>
                <c:pt idx="1015">
                  <c:v>46.8</c:v>
                </c:pt>
                <c:pt idx="1016">
                  <c:v>38.5</c:v>
                </c:pt>
                <c:pt idx="1017">
                  <c:v>36.799999999999997</c:v>
                </c:pt>
                <c:pt idx="1018">
                  <c:v>8</c:v>
                </c:pt>
                <c:pt idx="1019">
                  <c:v>14.1</c:v>
                </c:pt>
                <c:pt idx="1020">
                  <c:v>46.5</c:v>
                </c:pt>
                <c:pt idx="1021">
                  <c:v>24.5</c:v>
                </c:pt>
                <c:pt idx="1022">
                  <c:v>39.1</c:v>
                </c:pt>
                <c:pt idx="1023">
                  <c:v>35.200000000000003</c:v>
                </c:pt>
                <c:pt idx="1024">
                  <c:v>36.200000000000003</c:v>
                </c:pt>
                <c:pt idx="1025">
                  <c:v>44.3</c:v>
                </c:pt>
                <c:pt idx="1026">
                  <c:v>43.1</c:v>
                </c:pt>
                <c:pt idx="1027">
                  <c:v>51.4</c:v>
                </c:pt>
                <c:pt idx="1028">
                  <c:v>17.3</c:v>
                </c:pt>
                <c:pt idx="1029">
                  <c:v>24.6</c:v>
                </c:pt>
                <c:pt idx="1030">
                  <c:v>33.299999999999997</c:v>
                </c:pt>
                <c:pt idx="1031">
                  <c:v>17.600000000000001</c:v>
                </c:pt>
                <c:pt idx="1032">
                  <c:v>32.1</c:v>
                </c:pt>
                <c:pt idx="1033">
                  <c:v>35.9</c:v>
                </c:pt>
                <c:pt idx="1034">
                  <c:v>12.7</c:v>
                </c:pt>
                <c:pt idx="1035">
                  <c:v>38.200000000000003</c:v>
                </c:pt>
                <c:pt idx="1036">
                  <c:v>36.299999999999997</c:v>
                </c:pt>
                <c:pt idx="1037">
                  <c:v>47.4</c:v>
                </c:pt>
                <c:pt idx="1038">
                  <c:v>9.5</c:v>
                </c:pt>
                <c:pt idx="1039">
                  <c:v>17.600000000000001</c:v>
                </c:pt>
                <c:pt idx="1040">
                  <c:v>17.2</c:v>
                </c:pt>
                <c:pt idx="1041">
                  <c:v>24.2</c:v>
                </c:pt>
                <c:pt idx="1042">
                  <c:v>41.5</c:v>
                </c:pt>
                <c:pt idx="1043">
                  <c:v>46.7</c:v>
                </c:pt>
                <c:pt idx="1044">
                  <c:v>49.9</c:v>
                </c:pt>
                <c:pt idx="1045">
                  <c:v>37.200000000000003</c:v>
                </c:pt>
                <c:pt idx="1046">
                  <c:v>33.700000000000003</c:v>
                </c:pt>
                <c:pt idx="1047">
                  <c:v>53.7</c:v>
                </c:pt>
                <c:pt idx="1048">
                  <c:v>26.6</c:v>
                </c:pt>
                <c:pt idx="1049">
                  <c:v>26.1</c:v>
                </c:pt>
                <c:pt idx="1050">
                  <c:v>27.8</c:v>
                </c:pt>
                <c:pt idx="1051">
                  <c:v>44.8</c:v>
                </c:pt>
                <c:pt idx="1052">
                  <c:v>20.9</c:v>
                </c:pt>
                <c:pt idx="1053">
                  <c:v>35.299999999999997</c:v>
                </c:pt>
                <c:pt idx="1054">
                  <c:v>25.6</c:v>
                </c:pt>
                <c:pt idx="1055">
                  <c:v>23.3</c:v>
                </c:pt>
                <c:pt idx="1056">
                  <c:v>9.6999999999999993</c:v>
                </c:pt>
                <c:pt idx="1057">
                  <c:v>28.8</c:v>
                </c:pt>
                <c:pt idx="1058">
                  <c:v>15.4</c:v>
                </c:pt>
                <c:pt idx="1059">
                  <c:v>16.8</c:v>
                </c:pt>
                <c:pt idx="1060">
                  <c:v>22.7</c:v>
                </c:pt>
                <c:pt idx="1061">
                  <c:v>21</c:v>
                </c:pt>
                <c:pt idx="1062">
                  <c:v>20.8</c:v>
                </c:pt>
                <c:pt idx="1063">
                  <c:v>21.6</c:v>
                </c:pt>
                <c:pt idx="1064">
                  <c:v>22.8</c:v>
                </c:pt>
                <c:pt idx="1065">
                  <c:v>25.5</c:v>
                </c:pt>
                <c:pt idx="1066">
                  <c:v>27.4</c:v>
                </c:pt>
              </c:numCache>
            </c:numRef>
          </c:xVal>
          <c:yVal>
            <c:numRef>
              <c:f>'DATA BASE'!$U$8:$U$1074</c:f>
              <c:numCache>
                <c:formatCode>0.0</c:formatCode>
                <c:ptCount val="1067"/>
                <c:pt idx="0">
                  <c:v>3.6</c:v>
                </c:pt>
                <c:pt idx="1">
                  <c:v>2.8</c:v>
                </c:pt>
                <c:pt idx="2">
                  <c:v>4.5999999999999996</c:v>
                </c:pt>
                <c:pt idx="3">
                  <c:v>4.2</c:v>
                </c:pt>
                <c:pt idx="4">
                  <c:v>4.0999999999999996</c:v>
                </c:pt>
                <c:pt idx="5">
                  <c:v>4.9000000000000004</c:v>
                </c:pt>
                <c:pt idx="6">
                  <c:v>2.4</c:v>
                </c:pt>
                <c:pt idx="7">
                  <c:v>2.6</c:v>
                </c:pt>
                <c:pt idx="8">
                  <c:v>2.8</c:v>
                </c:pt>
                <c:pt idx="9">
                  <c:v>4.4000000000000004</c:v>
                </c:pt>
                <c:pt idx="10">
                  <c:v>5.8</c:v>
                </c:pt>
                <c:pt idx="11">
                  <c:v>1.9</c:v>
                </c:pt>
                <c:pt idx="12">
                  <c:v>2.2999999999999998</c:v>
                </c:pt>
                <c:pt idx="13">
                  <c:v>5.0999999999999996</c:v>
                </c:pt>
                <c:pt idx="14">
                  <c:v>4.4000000000000004</c:v>
                </c:pt>
                <c:pt idx="15">
                  <c:v>2.2999999999999998</c:v>
                </c:pt>
                <c:pt idx="16">
                  <c:v>3.6</c:v>
                </c:pt>
                <c:pt idx="17">
                  <c:v>4</c:v>
                </c:pt>
                <c:pt idx="18">
                  <c:v>4.5</c:v>
                </c:pt>
                <c:pt idx="19">
                  <c:v>8.1999999999999993</c:v>
                </c:pt>
                <c:pt idx="20">
                  <c:v>4</c:v>
                </c:pt>
                <c:pt idx="21">
                  <c:v>4.5999999999999996</c:v>
                </c:pt>
                <c:pt idx="22">
                  <c:v>3.8</c:v>
                </c:pt>
                <c:pt idx="23">
                  <c:v>4.3</c:v>
                </c:pt>
                <c:pt idx="24">
                  <c:v>3.8</c:v>
                </c:pt>
                <c:pt idx="25">
                  <c:v>4.4000000000000004</c:v>
                </c:pt>
                <c:pt idx="26">
                  <c:v>4.4000000000000004</c:v>
                </c:pt>
                <c:pt idx="27">
                  <c:v>5.9</c:v>
                </c:pt>
                <c:pt idx="28">
                  <c:v>4.5999999999999996</c:v>
                </c:pt>
                <c:pt idx="29">
                  <c:v>5.0999999999999996</c:v>
                </c:pt>
                <c:pt idx="30">
                  <c:v>4.7</c:v>
                </c:pt>
                <c:pt idx="31">
                  <c:v>2.1</c:v>
                </c:pt>
                <c:pt idx="32">
                  <c:v>2.6</c:v>
                </c:pt>
                <c:pt idx="33">
                  <c:v>3.1</c:v>
                </c:pt>
                <c:pt idx="34">
                  <c:v>1.6</c:v>
                </c:pt>
                <c:pt idx="35">
                  <c:v>4</c:v>
                </c:pt>
                <c:pt idx="36">
                  <c:v>3.5</c:v>
                </c:pt>
                <c:pt idx="37">
                  <c:v>3.8</c:v>
                </c:pt>
                <c:pt idx="38">
                  <c:v>4</c:v>
                </c:pt>
                <c:pt idx="39">
                  <c:v>2.4</c:v>
                </c:pt>
                <c:pt idx="40">
                  <c:v>3.8</c:v>
                </c:pt>
                <c:pt idx="41">
                  <c:v>4.5</c:v>
                </c:pt>
                <c:pt idx="42">
                  <c:v>4.2</c:v>
                </c:pt>
                <c:pt idx="43">
                  <c:v>5.7</c:v>
                </c:pt>
                <c:pt idx="44">
                  <c:v>5.3</c:v>
                </c:pt>
                <c:pt idx="45">
                  <c:v>7.8</c:v>
                </c:pt>
                <c:pt idx="46">
                  <c:v>2.6</c:v>
                </c:pt>
                <c:pt idx="47">
                  <c:v>1.8</c:v>
                </c:pt>
                <c:pt idx="48">
                  <c:v>2.2000000000000002</c:v>
                </c:pt>
                <c:pt idx="49">
                  <c:v>2.4</c:v>
                </c:pt>
                <c:pt idx="50">
                  <c:v>3.1</c:v>
                </c:pt>
                <c:pt idx="51">
                  <c:v>5.5</c:v>
                </c:pt>
                <c:pt idx="52">
                  <c:v>8.6999999999999993</c:v>
                </c:pt>
                <c:pt idx="53">
                  <c:v>1.3</c:v>
                </c:pt>
                <c:pt idx="54">
                  <c:v>3.4</c:v>
                </c:pt>
                <c:pt idx="55">
                  <c:v>2.8</c:v>
                </c:pt>
                <c:pt idx="56">
                  <c:v>3.2</c:v>
                </c:pt>
                <c:pt idx="57">
                  <c:v>3.7</c:v>
                </c:pt>
                <c:pt idx="58">
                  <c:v>1.2</c:v>
                </c:pt>
                <c:pt idx="59">
                  <c:v>1.3</c:v>
                </c:pt>
                <c:pt idx="60">
                  <c:v>3.5</c:v>
                </c:pt>
                <c:pt idx="61">
                  <c:v>4.4000000000000004</c:v>
                </c:pt>
                <c:pt idx="62">
                  <c:v>3.2</c:v>
                </c:pt>
                <c:pt idx="63">
                  <c:v>1.1000000000000001</c:v>
                </c:pt>
                <c:pt idx="64">
                  <c:v>3.2</c:v>
                </c:pt>
                <c:pt idx="65">
                  <c:v>5.6</c:v>
                </c:pt>
                <c:pt idx="66">
                  <c:v>1.4</c:v>
                </c:pt>
                <c:pt idx="67">
                  <c:v>1.1000000000000001</c:v>
                </c:pt>
                <c:pt idx="68">
                  <c:v>3.6</c:v>
                </c:pt>
                <c:pt idx="69">
                  <c:v>4.5</c:v>
                </c:pt>
                <c:pt idx="70">
                  <c:v>1.3</c:v>
                </c:pt>
                <c:pt idx="71">
                  <c:v>1.9</c:v>
                </c:pt>
                <c:pt idx="72">
                  <c:v>2.2999999999999998</c:v>
                </c:pt>
                <c:pt idx="73">
                  <c:v>2.7</c:v>
                </c:pt>
                <c:pt idx="74">
                  <c:v>2.6</c:v>
                </c:pt>
                <c:pt idx="75">
                  <c:v>2.8</c:v>
                </c:pt>
                <c:pt idx="76">
                  <c:v>3.1</c:v>
                </c:pt>
                <c:pt idx="77">
                  <c:v>2.7</c:v>
                </c:pt>
                <c:pt idx="78">
                  <c:v>3.7</c:v>
                </c:pt>
                <c:pt idx="79">
                  <c:v>3.3</c:v>
                </c:pt>
                <c:pt idx="80">
                  <c:v>3.6</c:v>
                </c:pt>
                <c:pt idx="81">
                  <c:v>4.2</c:v>
                </c:pt>
                <c:pt idx="82">
                  <c:v>2.8</c:v>
                </c:pt>
                <c:pt idx="83">
                  <c:v>5.0999999999999996</c:v>
                </c:pt>
                <c:pt idx="84">
                  <c:v>4.5999999999999996</c:v>
                </c:pt>
                <c:pt idx="85">
                  <c:v>4.4000000000000004</c:v>
                </c:pt>
                <c:pt idx="86">
                  <c:v>2.5</c:v>
                </c:pt>
                <c:pt idx="87">
                  <c:v>2</c:v>
                </c:pt>
                <c:pt idx="88">
                  <c:v>2.4</c:v>
                </c:pt>
                <c:pt idx="89">
                  <c:v>2.7</c:v>
                </c:pt>
                <c:pt idx="90">
                  <c:v>2.7</c:v>
                </c:pt>
                <c:pt idx="91">
                  <c:v>2.8</c:v>
                </c:pt>
                <c:pt idx="92">
                  <c:v>3.6</c:v>
                </c:pt>
                <c:pt idx="93">
                  <c:v>0.6</c:v>
                </c:pt>
                <c:pt idx="94">
                  <c:v>5</c:v>
                </c:pt>
                <c:pt idx="95">
                  <c:v>1.3</c:v>
                </c:pt>
                <c:pt idx="96">
                  <c:v>2</c:v>
                </c:pt>
                <c:pt idx="97">
                  <c:v>2.2999999999999998</c:v>
                </c:pt>
                <c:pt idx="98">
                  <c:v>2.5</c:v>
                </c:pt>
                <c:pt idx="99">
                  <c:v>2.2999999999999998</c:v>
                </c:pt>
                <c:pt idx="100">
                  <c:v>2.4</c:v>
                </c:pt>
                <c:pt idx="101">
                  <c:v>3.6</c:v>
                </c:pt>
                <c:pt idx="102">
                  <c:v>3.5</c:v>
                </c:pt>
                <c:pt idx="103">
                  <c:v>4.2</c:v>
                </c:pt>
                <c:pt idx="104">
                  <c:v>1.9</c:v>
                </c:pt>
                <c:pt idx="105">
                  <c:v>2.8</c:v>
                </c:pt>
                <c:pt idx="106">
                  <c:v>2.5</c:v>
                </c:pt>
                <c:pt idx="107">
                  <c:v>2.8</c:v>
                </c:pt>
                <c:pt idx="108">
                  <c:v>2.6</c:v>
                </c:pt>
                <c:pt idx="109">
                  <c:v>2.7</c:v>
                </c:pt>
                <c:pt idx="110">
                  <c:v>2.7</c:v>
                </c:pt>
                <c:pt idx="111">
                  <c:v>3.1</c:v>
                </c:pt>
                <c:pt idx="112">
                  <c:v>3</c:v>
                </c:pt>
                <c:pt idx="113">
                  <c:v>3.9</c:v>
                </c:pt>
                <c:pt idx="114">
                  <c:v>2.2999999999999998</c:v>
                </c:pt>
                <c:pt idx="115">
                  <c:v>2.2999999999999998</c:v>
                </c:pt>
                <c:pt idx="116">
                  <c:v>2.2999999999999998</c:v>
                </c:pt>
                <c:pt idx="117">
                  <c:v>2.5</c:v>
                </c:pt>
                <c:pt idx="118">
                  <c:v>2.5</c:v>
                </c:pt>
                <c:pt idx="119">
                  <c:v>2.6</c:v>
                </c:pt>
                <c:pt idx="120">
                  <c:v>2.5</c:v>
                </c:pt>
                <c:pt idx="121">
                  <c:v>3</c:v>
                </c:pt>
                <c:pt idx="122">
                  <c:v>2.6</c:v>
                </c:pt>
                <c:pt idx="123">
                  <c:v>2.9</c:v>
                </c:pt>
                <c:pt idx="124">
                  <c:v>2.8</c:v>
                </c:pt>
                <c:pt idx="125">
                  <c:v>6.1</c:v>
                </c:pt>
                <c:pt idx="126">
                  <c:v>3.6</c:v>
                </c:pt>
                <c:pt idx="127">
                  <c:v>3.9</c:v>
                </c:pt>
                <c:pt idx="128">
                  <c:v>3</c:v>
                </c:pt>
                <c:pt idx="129">
                  <c:v>3.2</c:v>
                </c:pt>
                <c:pt idx="130">
                  <c:v>4.0999999999999996</c:v>
                </c:pt>
                <c:pt idx="131">
                  <c:v>4.0999999999999996</c:v>
                </c:pt>
                <c:pt idx="132">
                  <c:v>3.5</c:v>
                </c:pt>
                <c:pt idx="133">
                  <c:v>3.5</c:v>
                </c:pt>
                <c:pt idx="134">
                  <c:v>2.6</c:v>
                </c:pt>
                <c:pt idx="135">
                  <c:v>4.2</c:v>
                </c:pt>
                <c:pt idx="136">
                  <c:v>5.3</c:v>
                </c:pt>
                <c:pt idx="137">
                  <c:v>1.6</c:v>
                </c:pt>
                <c:pt idx="138">
                  <c:v>1.5</c:v>
                </c:pt>
                <c:pt idx="139">
                  <c:v>4</c:v>
                </c:pt>
                <c:pt idx="140">
                  <c:v>3.7</c:v>
                </c:pt>
                <c:pt idx="141">
                  <c:v>5.2</c:v>
                </c:pt>
                <c:pt idx="142">
                  <c:v>3.5</c:v>
                </c:pt>
                <c:pt idx="143">
                  <c:v>4.0999999999999996</c:v>
                </c:pt>
                <c:pt idx="144">
                  <c:v>4.5</c:v>
                </c:pt>
                <c:pt idx="145">
                  <c:v>9.6</c:v>
                </c:pt>
                <c:pt idx="146">
                  <c:v>4</c:v>
                </c:pt>
                <c:pt idx="147">
                  <c:v>4.0999999999999996</c:v>
                </c:pt>
                <c:pt idx="148">
                  <c:v>4.7</c:v>
                </c:pt>
                <c:pt idx="149">
                  <c:v>3.4</c:v>
                </c:pt>
                <c:pt idx="150">
                  <c:v>3.9</c:v>
                </c:pt>
                <c:pt idx="151">
                  <c:v>4.5</c:v>
                </c:pt>
                <c:pt idx="152">
                  <c:v>1.5</c:v>
                </c:pt>
                <c:pt idx="153">
                  <c:v>1.5</c:v>
                </c:pt>
                <c:pt idx="154">
                  <c:v>4.2</c:v>
                </c:pt>
                <c:pt idx="155">
                  <c:v>1.9</c:v>
                </c:pt>
                <c:pt idx="156">
                  <c:v>4.0999999999999996</c:v>
                </c:pt>
                <c:pt idx="157">
                  <c:v>4.9000000000000004</c:v>
                </c:pt>
                <c:pt idx="158">
                  <c:v>2.4</c:v>
                </c:pt>
                <c:pt idx="159">
                  <c:v>2.5</c:v>
                </c:pt>
                <c:pt idx="160">
                  <c:v>3.2</c:v>
                </c:pt>
                <c:pt idx="161">
                  <c:v>3.1</c:v>
                </c:pt>
                <c:pt idx="162">
                  <c:v>3.3</c:v>
                </c:pt>
                <c:pt idx="163">
                  <c:v>4</c:v>
                </c:pt>
                <c:pt idx="164">
                  <c:v>3.2</c:v>
                </c:pt>
                <c:pt idx="165">
                  <c:v>3.8</c:v>
                </c:pt>
                <c:pt idx="166">
                  <c:v>3.7</c:v>
                </c:pt>
                <c:pt idx="167">
                  <c:v>4.2</c:v>
                </c:pt>
                <c:pt idx="168">
                  <c:v>4.2</c:v>
                </c:pt>
                <c:pt idx="169">
                  <c:v>4.8</c:v>
                </c:pt>
                <c:pt idx="170">
                  <c:v>5.0999999999999996</c:v>
                </c:pt>
                <c:pt idx="171">
                  <c:v>5.0999999999999996</c:v>
                </c:pt>
                <c:pt idx="172">
                  <c:v>3.9</c:v>
                </c:pt>
                <c:pt idx="173">
                  <c:v>2.2999999999999998</c:v>
                </c:pt>
                <c:pt idx="174">
                  <c:v>5.0999999999999996</c:v>
                </c:pt>
                <c:pt idx="175">
                  <c:v>3.7</c:v>
                </c:pt>
                <c:pt idx="176">
                  <c:v>5.3</c:v>
                </c:pt>
                <c:pt idx="177">
                  <c:v>2.1</c:v>
                </c:pt>
                <c:pt idx="178">
                  <c:v>2.9</c:v>
                </c:pt>
                <c:pt idx="179">
                  <c:v>5.5</c:v>
                </c:pt>
                <c:pt idx="180">
                  <c:v>2.2000000000000002</c:v>
                </c:pt>
                <c:pt idx="181">
                  <c:v>2.2999999999999998</c:v>
                </c:pt>
                <c:pt idx="182">
                  <c:v>2.5</c:v>
                </c:pt>
                <c:pt idx="183">
                  <c:v>2.2999999999999998</c:v>
                </c:pt>
                <c:pt idx="184">
                  <c:v>2.9</c:v>
                </c:pt>
                <c:pt idx="185">
                  <c:v>3.3</c:v>
                </c:pt>
                <c:pt idx="186">
                  <c:v>3.4</c:v>
                </c:pt>
                <c:pt idx="187">
                  <c:v>3.7</c:v>
                </c:pt>
                <c:pt idx="188">
                  <c:v>2.2999999999999998</c:v>
                </c:pt>
                <c:pt idx="189">
                  <c:v>2.4</c:v>
                </c:pt>
                <c:pt idx="190">
                  <c:v>3.3</c:v>
                </c:pt>
                <c:pt idx="191">
                  <c:v>3.7</c:v>
                </c:pt>
                <c:pt idx="192">
                  <c:v>4.0999999999999996</c:v>
                </c:pt>
                <c:pt idx="193">
                  <c:v>4.4000000000000004</c:v>
                </c:pt>
                <c:pt idx="194">
                  <c:v>4.5999999999999996</c:v>
                </c:pt>
                <c:pt idx="195">
                  <c:v>4.2</c:v>
                </c:pt>
                <c:pt idx="196">
                  <c:v>4.5</c:v>
                </c:pt>
                <c:pt idx="197">
                  <c:v>5.2</c:v>
                </c:pt>
                <c:pt idx="198">
                  <c:v>1.5</c:v>
                </c:pt>
                <c:pt idx="199">
                  <c:v>2.9</c:v>
                </c:pt>
                <c:pt idx="200">
                  <c:v>4.5999999999999996</c:v>
                </c:pt>
                <c:pt idx="201">
                  <c:v>2.1</c:v>
                </c:pt>
                <c:pt idx="202">
                  <c:v>2.6</c:v>
                </c:pt>
                <c:pt idx="203">
                  <c:v>3.1</c:v>
                </c:pt>
                <c:pt idx="204">
                  <c:v>3.9</c:v>
                </c:pt>
                <c:pt idx="205">
                  <c:v>4.4000000000000004</c:v>
                </c:pt>
                <c:pt idx="206">
                  <c:v>3.9</c:v>
                </c:pt>
                <c:pt idx="207">
                  <c:v>2.9</c:v>
                </c:pt>
                <c:pt idx="208">
                  <c:v>2.9</c:v>
                </c:pt>
                <c:pt idx="209">
                  <c:v>2.9</c:v>
                </c:pt>
                <c:pt idx="210">
                  <c:v>3.7</c:v>
                </c:pt>
                <c:pt idx="211">
                  <c:v>3.3</c:v>
                </c:pt>
                <c:pt idx="212">
                  <c:v>3.6</c:v>
                </c:pt>
                <c:pt idx="213">
                  <c:v>4.2</c:v>
                </c:pt>
                <c:pt idx="214">
                  <c:v>4.5999999999999996</c:v>
                </c:pt>
                <c:pt idx="215">
                  <c:v>4.4000000000000004</c:v>
                </c:pt>
                <c:pt idx="216">
                  <c:v>4</c:v>
                </c:pt>
                <c:pt idx="217">
                  <c:v>4.0999999999999996</c:v>
                </c:pt>
                <c:pt idx="218">
                  <c:v>3</c:v>
                </c:pt>
                <c:pt idx="219">
                  <c:v>4.5</c:v>
                </c:pt>
                <c:pt idx="220">
                  <c:v>2.6</c:v>
                </c:pt>
                <c:pt idx="221">
                  <c:v>2.5</c:v>
                </c:pt>
                <c:pt idx="222">
                  <c:v>3.5</c:v>
                </c:pt>
                <c:pt idx="223">
                  <c:v>3.7</c:v>
                </c:pt>
                <c:pt idx="224">
                  <c:v>3</c:v>
                </c:pt>
                <c:pt idx="225">
                  <c:v>3.8</c:v>
                </c:pt>
                <c:pt idx="226">
                  <c:v>4</c:v>
                </c:pt>
                <c:pt idx="227">
                  <c:v>1.1000000000000001</c:v>
                </c:pt>
                <c:pt idx="228">
                  <c:v>1.3</c:v>
                </c:pt>
                <c:pt idx="229">
                  <c:v>1.8</c:v>
                </c:pt>
                <c:pt idx="230">
                  <c:v>2.2999999999999998</c:v>
                </c:pt>
                <c:pt idx="231">
                  <c:v>4.3</c:v>
                </c:pt>
                <c:pt idx="232">
                  <c:v>4.3</c:v>
                </c:pt>
                <c:pt idx="233">
                  <c:v>4.0999999999999996</c:v>
                </c:pt>
                <c:pt idx="234">
                  <c:v>4.3</c:v>
                </c:pt>
                <c:pt idx="235">
                  <c:v>1.2</c:v>
                </c:pt>
                <c:pt idx="236">
                  <c:v>1.3</c:v>
                </c:pt>
                <c:pt idx="237">
                  <c:v>2.2999999999999998</c:v>
                </c:pt>
                <c:pt idx="238">
                  <c:v>1.2</c:v>
                </c:pt>
                <c:pt idx="239">
                  <c:v>1.7</c:v>
                </c:pt>
                <c:pt idx="240">
                  <c:v>1.6</c:v>
                </c:pt>
                <c:pt idx="241">
                  <c:v>1.7</c:v>
                </c:pt>
                <c:pt idx="242">
                  <c:v>2.8</c:v>
                </c:pt>
                <c:pt idx="243">
                  <c:v>2.2999999999999998</c:v>
                </c:pt>
                <c:pt idx="244">
                  <c:v>2.5</c:v>
                </c:pt>
                <c:pt idx="245">
                  <c:v>2.7</c:v>
                </c:pt>
                <c:pt idx="246">
                  <c:v>2.5</c:v>
                </c:pt>
                <c:pt idx="247">
                  <c:v>2.5</c:v>
                </c:pt>
                <c:pt idx="248">
                  <c:v>2.5</c:v>
                </c:pt>
                <c:pt idx="249">
                  <c:v>2.8</c:v>
                </c:pt>
                <c:pt idx="250">
                  <c:v>2.8</c:v>
                </c:pt>
                <c:pt idx="251">
                  <c:v>3.2</c:v>
                </c:pt>
                <c:pt idx="252">
                  <c:v>3.5</c:v>
                </c:pt>
                <c:pt idx="253">
                  <c:v>2.7</c:v>
                </c:pt>
                <c:pt idx="254">
                  <c:v>2.9</c:v>
                </c:pt>
                <c:pt idx="255">
                  <c:v>3.4</c:v>
                </c:pt>
                <c:pt idx="256">
                  <c:v>3.7</c:v>
                </c:pt>
                <c:pt idx="257">
                  <c:v>3.7</c:v>
                </c:pt>
                <c:pt idx="258">
                  <c:v>4.3</c:v>
                </c:pt>
                <c:pt idx="259">
                  <c:v>3.3</c:v>
                </c:pt>
                <c:pt idx="260">
                  <c:v>4</c:v>
                </c:pt>
                <c:pt idx="261">
                  <c:v>3.4</c:v>
                </c:pt>
                <c:pt idx="262">
                  <c:v>4.4000000000000004</c:v>
                </c:pt>
                <c:pt idx="263">
                  <c:v>5.2</c:v>
                </c:pt>
                <c:pt idx="264">
                  <c:v>5.8</c:v>
                </c:pt>
                <c:pt idx="265">
                  <c:v>5.7</c:v>
                </c:pt>
                <c:pt idx="266">
                  <c:v>6.2</c:v>
                </c:pt>
                <c:pt idx="267">
                  <c:v>3.5</c:v>
                </c:pt>
                <c:pt idx="268">
                  <c:v>4.7</c:v>
                </c:pt>
                <c:pt idx="269">
                  <c:v>4.5</c:v>
                </c:pt>
                <c:pt idx="270">
                  <c:v>4.8</c:v>
                </c:pt>
                <c:pt idx="271">
                  <c:v>3.9</c:v>
                </c:pt>
                <c:pt idx="272">
                  <c:v>2.2000000000000002</c:v>
                </c:pt>
                <c:pt idx="273">
                  <c:v>2.5</c:v>
                </c:pt>
                <c:pt idx="274">
                  <c:v>1.4</c:v>
                </c:pt>
                <c:pt idx="275">
                  <c:v>3.2</c:v>
                </c:pt>
                <c:pt idx="276">
                  <c:v>4</c:v>
                </c:pt>
                <c:pt idx="277">
                  <c:v>1.8</c:v>
                </c:pt>
                <c:pt idx="278">
                  <c:v>2.1</c:v>
                </c:pt>
                <c:pt idx="279">
                  <c:v>4.9000000000000004</c:v>
                </c:pt>
                <c:pt idx="280">
                  <c:v>4.5</c:v>
                </c:pt>
                <c:pt idx="281">
                  <c:v>7.9</c:v>
                </c:pt>
                <c:pt idx="282">
                  <c:v>2.5</c:v>
                </c:pt>
                <c:pt idx="283">
                  <c:v>2.7</c:v>
                </c:pt>
                <c:pt idx="284">
                  <c:v>5.4</c:v>
                </c:pt>
                <c:pt idx="285">
                  <c:v>2.7</c:v>
                </c:pt>
                <c:pt idx="286">
                  <c:v>3.4</c:v>
                </c:pt>
                <c:pt idx="287">
                  <c:v>1.3</c:v>
                </c:pt>
                <c:pt idx="288">
                  <c:v>5.6</c:v>
                </c:pt>
                <c:pt idx="289">
                  <c:v>2.6</c:v>
                </c:pt>
                <c:pt idx="290">
                  <c:v>3.3</c:v>
                </c:pt>
                <c:pt idx="291">
                  <c:v>3.4</c:v>
                </c:pt>
                <c:pt idx="292">
                  <c:v>3.9</c:v>
                </c:pt>
                <c:pt idx="293">
                  <c:v>4.8</c:v>
                </c:pt>
                <c:pt idx="294">
                  <c:v>6</c:v>
                </c:pt>
                <c:pt idx="295">
                  <c:v>1.5</c:v>
                </c:pt>
                <c:pt idx="296">
                  <c:v>6.2</c:v>
                </c:pt>
                <c:pt idx="297">
                  <c:v>1.3</c:v>
                </c:pt>
                <c:pt idx="298">
                  <c:v>1.6</c:v>
                </c:pt>
                <c:pt idx="299">
                  <c:v>1.8</c:v>
                </c:pt>
                <c:pt idx="300">
                  <c:v>2.2000000000000002</c:v>
                </c:pt>
                <c:pt idx="301">
                  <c:v>2.1</c:v>
                </c:pt>
                <c:pt idx="302">
                  <c:v>2.4</c:v>
                </c:pt>
                <c:pt idx="303">
                  <c:v>2.7</c:v>
                </c:pt>
                <c:pt idx="304">
                  <c:v>6.6</c:v>
                </c:pt>
                <c:pt idx="305">
                  <c:v>2.7</c:v>
                </c:pt>
                <c:pt idx="306">
                  <c:v>3.1</c:v>
                </c:pt>
                <c:pt idx="307">
                  <c:v>3</c:v>
                </c:pt>
                <c:pt idx="308">
                  <c:v>3.3</c:v>
                </c:pt>
                <c:pt idx="309">
                  <c:v>3.7</c:v>
                </c:pt>
                <c:pt idx="310">
                  <c:v>3.8</c:v>
                </c:pt>
                <c:pt idx="311">
                  <c:v>4.7</c:v>
                </c:pt>
                <c:pt idx="312">
                  <c:v>4.0999999999999996</c:v>
                </c:pt>
                <c:pt idx="313">
                  <c:v>4.0999999999999996</c:v>
                </c:pt>
                <c:pt idx="314">
                  <c:v>4</c:v>
                </c:pt>
                <c:pt idx="315">
                  <c:v>5.4</c:v>
                </c:pt>
                <c:pt idx="316">
                  <c:v>5.5</c:v>
                </c:pt>
                <c:pt idx="317">
                  <c:v>4.0999999999999996</c:v>
                </c:pt>
                <c:pt idx="318">
                  <c:v>3.6</c:v>
                </c:pt>
                <c:pt idx="319">
                  <c:v>4</c:v>
                </c:pt>
                <c:pt idx="320">
                  <c:v>4.4000000000000004</c:v>
                </c:pt>
                <c:pt idx="321">
                  <c:v>4.7</c:v>
                </c:pt>
                <c:pt idx="322">
                  <c:v>2.9</c:v>
                </c:pt>
                <c:pt idx="323">
                  <c:v>3.3</c:v>
                </c:pt>
                <c:pt idx="324">
                  <c:v>4.7</c:v>
                </c:pt>
                <c:pt idx="325">
                  <c:v>3.6</c:v>
                </c:pt>
                <c:pt idx="326">
                  <c:v>4.9000000000000004</c:v>
                </c:pt>
                <c:pt idx="327">
                  <c:v>3</c:v>
                </c:pt>
                <c:pt idx="328">
                  <c:v>3.4</c:v>
                </c:pt>
                <c:pt idx="329">
                  <c:v>3.9</c:v>
                </c:pt>
                <c:pt idx="330">
                  <c:v>4.4000000000000004</c:v>
                </c:pt>
                <c:pt idx="331">
                  <c:v>2.2999999999999998</c:v>
                </c:pt>
                <c:pt idx="332">
                  <c:v>3.1</c:v>
                </c:pt>
                <c:pt idx="333">
                  <c:v>2.9</c:v>
                </c:pt>
                <c:pt idx="334">
                  <c:v>2.7</c:v>
                </c:pt>
                <c:pt idx="335">
                  <c:v>2.7</c:v>
                </c:pt>
                <c:pt idx="336">
                  <c:v>3.7</c:v>
                </c:pt>
                <c:pt idx="337">
                  <c:v>4.4000000000000004</c:v>
                </c:pt>
                <c:pt idx="338">
                  <c:v>4.8</c:v>
                </c:pt>
                <c:pt idx="339">
                  <c:v>3</c:v>
                </c:pt>
                <c:pt idx="340">
                  <c:v>3.2</c:v>
                </c:pt>
                <c:pt idx="341">
                  <c:v>4.4000000000000004</c:v>
                </c:pt>
                <c:pt idx="342">
                  <c:v>5.5</c:v>
                </c:pt>
                <c:pt idx="343">
                  <c:v>2.2000000000000002</c:v>
                </c:pt>
                <c:pt idx="344">
                  <c:v>7.6</c:v>
                </c:pt>
                <c:pt idx="345">
                  <c:v>3.7</c:v>
                </c:pt>
                <c:pt idx="346">
                  <c:v>3.7</c:v>
                </c:pt>
                <c:pt idx="347">
                  <c:v>5.0999999999999996</c:v>
                </c:pt>
                <c:pt idx="348">
                  <c:v>2</c:v>
                </c:pt>
                <c:pt idx="349">
                  <c:v>2</c:v>
                </c:pt>
                <c:pt idx="350">
                  <c:v>2.4</c:v>
                </c:pt>
                <c:pt idx="351">
                  <c:v>2.6</c:v>
                </c:pt>
                <c:pt idx="352">
                  <c:v>2.6</c:v>
                </c:pt>
                <c:pt idx="353">
                  <c:v>2.5</c:v>
                </c:pt>
                <c:pt idx="354">
                  <c:v>2.8</c:v>
                </c:pt>
                <c:pt idx="355">
                  <c:v>2.6</c:v>
                </c:pt>
                <c:pt idx="356">
                  <c:v>3.2</c:v>
                </c:pt>
                <c:pt idx="357">
                  <c:v>5.0999999999999996</c:v>
                </c:pt>
                <c:pt idx="358">
                  <c:v>1.4</c:v>
                </c:pt>
                <c:pt idx="359">
                  <c:v>2.2000000000000002</c:v>
                </c:pt>
                <c:pt idx="360">
                  <c:v>2.9</c:v>
                </c:pt>
                <c:pt idx="361">
                  <c:v>5.4</c:v>
                </c:pt>
                <c:pt idx="362">
                  <c:v>3.2</c:v>
                </c:pt>
                <c:pt idx="363">
                  <c:v>5.2</c:v>
                </c:pt>
                <c:pt idx="364">
                  <c:v>5.3</c:v>
                </c:pt>
                <c:pt idx="365">
                  <c:v>4.0999999999999996</c:v>
                </c:pt>
                <c:pt idx="366">
                  <c:v>3.2</c:v>
                </c:pt>
                <c:pt idx="367">
                  <c:v>3.8</c:v>
                </c:pt>
                <c:pt idx="368">
                  <c:v>3.9</c:v>
                </c:pt>
                <c:pt idx="369">
                  <c:v>3.8</c:v>
                </c:pt>
                <c:pt idx="370">
                  <c:v>5.2</c:v>
                </c:pt>
                <c:pt idx="371">
                  <c:v>5.9</c:v>
                </c:pt>
                <c:pt idx="372">
                  <c:v>4.4000000000000004</c:v>
                </c:pt>
                <c:pt idx="373">
                  <c:v>3.7</c:v>
                </c:pt>
                <c:pt idx="374">
                  <c:v>1.2</c:v>
                </c:pt>
                <c:pt idx="375">
                  <c:v>1.6</c:v>
                </c:pt>
                <c:pt idx="376">
                  <c:v>2</c:v>
                </c:pt>
                <c:pt idx="377">
                  <c:v>2.7</c:v>
                </c:pt>
                <c:pt idx="378">
                  <c:v>3.3</c:v>
                </c:pt>
                <c:pt idx="379">
                  <c:v>2.9</c:v>
                </c:pt>
                <c:pt idx="380">
                  <c:v>2.6</c:v>
                </c:pt>
                <c:pt idx="381">
                  <c:v>2.6</c:v>
                </c:pt>
                <c:pt idx="382">
                  <c:v>3</c:v>
                </c:pt>
                <c:pt idx="383">
                  <c:v>3</c:v>
                </c:pt>
                <c:pt idx="384">
                  <c:v>3</c:v>
                </c:pt>
                <c:pt idx="385">
                  <c:v>3.1</c:v>
                </c:pt>
                <c:pt idx="386">
                  <c:v>4.4000000000000004</c:v>
                </c:pt>
                <c:pt idx="387">
                  <c:v>4.2</c:v>
                </c:pt>
                <c:pt idx="388">
                  <c:v>3.2</c:v>
                </c:pt>
                <c:pt idx="389">
                  <c:v>2.7</c:v>
                </c:pt>
                <c:pt idx="390">
                  <c:v>2.5</c:v>
                </c:pt>
                <c:pt idx="391">
                  <c:v>2.2000000000000002</c:v>
                </c:pt>
                <c:pt idx="392">
                  <c:v>2.2999999999999998</c:v>
                </c:pt>
                <c:pt idx="393">
                  <c:v>4.2</c:v>
                </c:pt>
                <c:pt idx="394">
                  <c:v>2.5</c:v>
                </c:pt>
                <c:pt idx="395">
                  <c:v>1.3</c:v>
                </c:pt>
                <c:pt idx="396">
                  <c:v>2.4</c:v>
                </c:pt>
                <c:pt idx="397">
                  <c:v>1.7</c:v>
                </c:pt>
                <c:pt idx="398">
                  <c:v>3.5</c:v>
                </c:pt>
                <c:pt idx="399">
                  <c:v>5.5</c:v>
                </c:pt>
                <c:pt idx="400">
                  <c:v>3.6</c:v>
                </c:pt>
                <c:pt idx="401">
                  <c:v>1.9</c:v>
                </c:pt>
                <c:pt idx="402">
                  <c:v>4.4000000000000004</c:v>
                </c:pt>
                <c:pt idx="403">
                  <c:v>3.9</c:v>
                </c:pt>
                <c:pt idx="404">
                  <c:v>2.2999999999999998</c:v>
                </c:pt>
                <c:pt idx="405">
                  <c:v>3.2</c:v>
                </c:pt>
                <c:pt idx="406">
                  <c:v>3.2</c:v>
                </c:pt>
                <c:pt idx="407">
                  <c:v>4.2</c:v>
                </c:pt>
                <c:pt idx="408">
                  <c:v>1.9</c:v>
                </c:pt>
                <c:pt idx="409">
                  <c:v>2.2000000000000002</c:v>
                </c:pt>
                <c:pt idx="410">
                  <c:v>2.5</c:v>
                </c:pt>
                <c:pt idx="411">
                  <c:v>2.8</c:v>
                </c:pt>
                <c:pt idx="412">
                  <c:v>2.9</c:v>
                </c:pt>
                <c:pt idx="413">
                  <c:v>2.9</c:v>
                </c:pt>
                <c:pt idx="414">
                  <c:v>3.5</c:v>
                </c:pt>
                <c:pt idx="415">
                  <c:v>3.1</c:v>
                </c:pt>
                <c:pt idx="416">
                  <c:v>4.9000000000000004</c:v>
                </c:pt>
                <c:pt idx="417">
                  <c:v>2.2000000000000002</c:v>
                </c:pt>
                <c:pt idx="418">
                  <c:v>3.1</c:v>
                </c:pt>
                <c:pt idx="419">
                  <c:v>2.9</c:v>
                </c:pt>
                <c:pt idx="420">
                  <c:v>3</c:v>
                </c:pt>
                <c:pt idx="421">
                  <c:v>3.9</c:v>
                </c:pt>
                <c:pt idx="422">
                  <c:v>2.9</c:v>
                </c:pt>
                <c:pt idx="423">
                  <c:v>1.2</c:v>
                </c:pt>
                <c:pt idx="424">
                  <c:v>1.8</c:v>
                </c:pt>
                <c:pt idx="425">
                  <c:v>2.2999999999999998</c:v>
                </c:pt>
                <c:pt idx="426">
                  <c:v>3</c:v>
                </c:pt>
                <c:pt idx="427">
                  <c:v>3.5</c:v>
                </c:pt>
                <c:pt idx="428">
                  <c:v>3.7</c:v>
                </c:pt>
                <c:pt idx="429">
                  <c:v>4.4000000000000004</c:v>
                </c:pt>
                <c:pt idx="430">
                  <c:v>5.9</c:v>
                </c:pt>
                <c:pt idx="431">
                  <c:v>3.2</c:v>
                </c:pt>
                <c:pt idx="432">
                  <c:v>3.4</c:v>
                </c:pt>
                <c:pt idx="433">
                  <c:v>4.9000000000000004</c:v>
                </c:pt>
                <c:pt idx="434">
                  <c:v>3.5</c:v>
                </c:pt>
                <c:pt idx="435">
                  <c:v>1.9</c:v>
                </c:pt>
                <c:pt idx="436">
                  <c:v>2.9</c:v>
                </c:pt>
                <c:pt idx="437">
                  <c:v>2</c:v>
                </c:pt>
                <c:pt idx="438">
                  <c:v>3</c:v>
                </c:pt>
                <c:pt idx="439">
                  <c:v>2.7</c:v>
                </c:pt>
                <c:pt idx="440">
                  <c:v>3.5</c:v>
                </c:pt>
                <c:pt idx="441">
                  <c:v>4</c:v>
                </c:pt>
                <c:pt idx="442">
                  <c:v>3.4</c:v>
                </c:pt>
                <c:pt idx="443">
                  <c:v>2.4</c:v>
                </c:pt>
                <c:pt idx="444">
                  <c:v>3.3</c:v>
                </c:pt>
                <c:pt idx="445">
                  <c:v>4.7</c:v>
                </c:pt>
                <c:pt idx="446">
                  <c:v>4.4000000000000004</c:v>
                </c:pt>
                <c:pt idx="447">
                  <c:v>4.2</c:v>
                </c:pt>
                <c:pt idx="448">
                  <c:v>7</c:v>
                </c:pt>
                <c:pt idx="449">
                  <c:v>9.1</c:v>
                </c:pt>
                <c:pt idx="450">
                  <c:v>2.4</c:v>
                </c:pt>
                <c:pt idx="451">
                  <c:v>2.9</c:v>
                </c:pt>
                <c:pt idx="452">
                  <c:v>3.4</c:v>
                </c:pt>
                <c:pt idx="453">
                  <c:v>4.5</c:v>
                </c:pt>
                <c:pt idx="454">
                  <c:v>3.2</c:v>
                </c:pt>
                <c:pt idx="455">
                  <c:v>4.2</c:v>
                </c:pt>
                <c:pt idx="456">
                  <c:v>2</c:v>
                </c:pt>
                <c:pt idx="457">
                  <c:v>2.7</c:v>
                </c:pt>
                <c:pt idx="458">
                  <c:v>3.6</c:v>
                </c:pt>
                <c:pt idx="459">
                  <c:v>3.7</c:v>
                </c:pt>
                <c:pt idx="460">
                  <c:v>4</c:v>
                </c:pt>
                <c:pt idx="461">
                  <c:v>2.7</c:v>
                </c:pt>
                <c:pt idx="462">
                  <c:v>3.9</c:v>
                </c:pt>
                <c:pt idx="463">
                  <c:v>2.2999999999999998</c:v>
                </c:pt>
                <c:pt idx="464">
                  <c:v>2</c:v>
                </c:pt>
                <c:pt idx="465">
                  <c:v>1.9</c:v>
                </c:pt>
                <c:pt idx="466">
                  <c:v>2.4</c:v>
                </c:pt>
                <c:pt idx="467">
                  <c:v>2.4</c:v>
                </c:pt>
                <c:pt idx="468">
                  <c:v>4.5999999999999996</c:v>
                </c:pt>
                <c:pt idx="469">
                  <c:v>3.1</c:v>
                </c:pt>
                <c:pt idx="470">
                  <c:v>4.5999999999999996</c:v>
                </c:pt>
                <c:pt idx="471">
                  <c:v>4.5999999999999996</c:v>
                </c:pt>
                <c:pt idx="472">
                  <c:v>3.8</c:v>
                </c:pt>
                <c:pt idx="473">
                  <c:v>3.6</c:v>
                </c:pt>
                <c:pt idx="474">
                  <c:v>4.3</c:v>
                </c:pt>
                <c:pt idx="475">
                  <c:v>1.7</c:v>
                </c:pt>
                <c:pt idx="476">
                  <c:v>2.6</c:v>
                </c:pt>
                <c:pt idx="477">
                  <c:v>3</c:v>
                </c:pt>
                <c:pt idx="478">
                  <c:v>2.6</c:v>
                </c:pt>
                <c:pt idx="479">
                  <c:v>3.4</c:v>
                </c:pt>
                <c:pt idx="480">
                  <c:v>3.4</c:v>
                </c:pt>
                <c:pt idx="481">
                  <c:v>4.0999999999999996</c:v>
                </c:pt>
                <c:pt idx="482">
                  <c:v>4.4000000000000004</c:v>
                </c:pt>
                <c:pt idx="483">
                  <c:v>4.3</c:v>
                </c:pt>
                <c:pt idx="484">
                  <c:v>4.5</c:v>
                </c:pt>
                <c:pt idx="485">
                  <c:v>5</c:v>
                </c:pt>
                <c:pt idx="486">
                  <c:v>4.8</c:v>
                </c:pt>
                <c:pt idx="487">
                  <c:v>5.7</c:v>
                </c:pt>
                <c:pt idx="488">
                  <c:v>4.8</c:v>
                </c:pt>
                <c:pt idx="489">
                  <c:v>4.5999999999999996</c:v>
                </c:pt>
                <c:pt idx="490">
                  <c:v>5.9</c:v>
                </c:pt>
                <c:pt idx="491">
                  <c:v>3.8</c:v>
                </c:pt>
                <c:pt idx="492">
                  <c:v>4.7</c:v>
                </c:pt>
                <c:pt idx="493">
                  <c:v>4.5</c:v>
                </c:pt>
                <c:pt idx="494">
                  <c:v>4</c:v>
                </c:pt>
                <c:pt idx="495">
                  <c:v>1.5</c:v>
                </c:pt>
                <c:pt idx="496">
                  <c:v>7</c:v>
                </c:pt>
                <c:pt idx="497">
                  <c:v>3.7</c:v>
                </c:pt>
                <c:pt idx="498">
                  <c:v>4.4000000000000004</c:v>
                </c:pt>
                <c:pt idx="499">
                  <c:v>5</c:v>
                </c:pt>
                <c:pt idx="500">
                  <c:v>4.7</c:v>
                </c:pt>
                <c:pt idx="501">
                  <c:v>3.1</c:v>
                </c:pt>
                <c:pt idx="502">
                  <c:v>2</c:v>
                </c:pt>
                <c:pt idx="503">
                  <c:v>1.5</c:v>
                </c:pt>
                <c:pt idx="504">
                  <c:v>5.9</c:v>
                </c:pt>
                <c:pt idx="505">
                  <c:v>1.2</c:v>
                </c:pt>
                <c:pt idx="506">
                  <c:v>4.2</c:v>
                </c:pt>
                <c:pt idx="507">
                  <c:v>6.2</c:v>
                </c:pt>
                <c:pt idx="508">
                  <c:v>4</c:v>
                </c:pt>
                <c:pt idx="509">
                  <c:v>5</c:v>
                </c:pt>
                <c:pt idx="510">
                  <c:v>5.9</c:v>
                </c:pt>
                <c:pt idx="511">
                  <c:v>4.0999999999999996</c:v>
                </c:pt>
                <c:pt idx="512">
                  <c:v>4.4000000000000004</c:v>
                </c:pt>
                <c:pt idx="513">
                  <c:v>3.9</c:v>
                </c:pt>
                <c:pt idx="514">
                  <c:v>3.7</c:v>
                </c:pt>
                <c:pt idx="515">
                  <c:v>1.7</c:v>
                </c:pt>
                <c:pt idx="516">
                  <c:v>3.8</c:v>
                </c:pt>
                <c:pt idx="517">
                  <c:v>2.1</c:v>
                </c:pt>
                <c:pt idx="518">
                  <c:v>4</c:v>
                </c:pt>
                <c:pt idx="519">
                  <c:v>4.2</c:v>
                </c:pt>
                <c:pt idx="520">
                  <c:v>3.2</c:v>
                </c:pt>
                <c:pt idx="521">
                  <c:v>3.7</c:v>
                </c:pt>
                <c:pt idx="522">
                  <c:v>3.6</c:v>
                </c:pt>
                <c:pt idx="523">
                  <c:v>4.4000000000000004</c:v>
                </c:pt>
                <c:pt idx="524">
                  <c:v>1.4</c:v>
                </c:pt>
                <c:pt idx="525">
                  <c:v>2.9</c:v>
                </c:pt>
                <c:pt idx="526">
                  <c:v>1.5</c:v>
                </c:pt>
                <c:pt idx="527">
                  <c:v>1.8</c:v>
                </c:pt>
                <c:pt idx="528">
                  <c:v>2.1</c:v>
                </c:pt>
                <c:pt idx="529">
                  <c:v>2.1</c:v>
                </c:pt>
                <c:pt idx="530">
                  <c:v>2.7</c:v>
                </c:pt>
                <c:pt idx="531">
                  <c:v>2.2000000000000002</c:v>
                </c:pt>
                <c:pt idx="532">
                  <c:v>2.2000000000000002</c:v>
                </c:pt>
                <c:pt idx="533">
                  <c:v>2</c:v>
                </c:pt>
                <c:pt idx="534">
                  <c:v>2.5</c:v>
                </c:pt>
                <c:pt idx="535">
                  <c:v>2.2000000000000002</c:v>
                </c:pt>
                <c:pt idx="536">
                  <c:v>2.8</c:v>
                </c:pt>
                <c:pt idx="537">
                  <c:v>2.4</c:v>
                </c:pt>
                <c:pt idx="538">
                  <c:v>2.4</c:v>
                </c:pt>
                <c:pt idx="539">
                  <c:v>2.7</c:v>
                </c:pt>
                <c:pt idx="540">
                  <c:v>2.6</c:v>
                </c:pt>
                <c:pt idx="541">
                  <c:v>3.5</c:v>
                </c:pt>
                <c:pt idx="542">
                  <c:v>2.8</c:v>
                </c:pt>
                <c:pt idx="543">
                  <c:v>2.7</c:v>
                </c:pt>
                <c:pt idx="544">
                  <c:v>3</c:v>
                </c:pt>
                <c:pt idx="545">
                  <c:v>2.9</c:v>
                </c:pt>
                <c:pt idx="546">
                  <c:v>3.2</c:v>
                </c:pt>
                <c:pt idx="547">
                  <c:v>3.2</c:v>
                </c:pt>
                <c:pt idx="548">
                  <c:v>3.2</c:v>
                </c:pt>
                <c:pt idx="549">
                  <c:v>3.4</c:v>
                </c:pt>
                <c:pt idx="550">
                  <c:v>3.5</c:v>
                </c:pt>
                <c:pt idx="551">
                  <c:v>2.7</c:v>
                </c:pt>
                <c:pt idx="552">
                  <c:v>3.4</c:v>
                </c:pt>
                <c:pt idx="553">
                  <c:v>4.2</c:v>
                </c:pt>
                <c:pt idx="554">
                  <c:v>2.9</c:v>
                </c:pt>
                <c:pt idx="555">
                  <c:v>3.3</c:v>
                </c:pt>
                <c:pt idx="556">
                  <c:v>3.7</c:v>
                </c:pt>
                <c:pt idx="557">
                  <c:v>4</c:v>
                </c:pt>
                <c:pt idx="558">
                  <c:v>4.4000000000000004</c:v>
                </c:pt>
                <c:pt idx="559">
                  <c:v>4.3</c:v>
                </c:pt>
                <c:pt idx="560">
                  <c:v>1.6</c:v>
                </c:pt>
                <c:pt idx="561">
                  <c:v>2.6</c:v>
                </c:pt>
                <c:pt idx="562">
                  <c:v>2.4</c:v>
                </c:pt>
                <c:pt idx="563">
                  <c:v>5.2</c:v>
                </c:pt>
                <c:pt idx="564">
                  <c:v>3.6</c:v>
                </c:pt>
                <c:pt idx="565">
                  <c:v>2.9</c:v>
                </c:pt>
                <c:pt idx="566">
                  <c:v>2.7</c:v>
                </c:pt>
                <c:pt idx="567">
                  <c:v>2.9</c:v>
                </c:pt>
                <c:pt idx="568">
                  <c:v>4.4000000000000004</c:v>
                </c:pt>
                <c:pt idx="569">
                  <c:v>4.3</c:v>
                </c:pt>
                <c:pt idx="570">
                  <c:v>3</c:v>
                </c:pt>
                <c:pt idx="571">
                  <c:v>3.9</c:v>
                </c:pt>
                <c:pt idx="572">
                  <c:v>4.2</c:v>
                </c:pt>
                <c:pt idx="573">
                  <c:v>4.5999999999999996</c:v>
                </c:pt>
                <c:pt idx="574">
                  <c:v>3.1</c:v>
                </c:pt>
                <c:pt idx="575">
                  <c:v>2.5</c:v>
                </c:pt>
                <c:pt idx="576">
                  <c:v>2.7</c:v>
                </c:pt>
                <c:pt idx="577">
                  <c:v>3</c:v>
                </c:pt>
                <c:pt idx="578">
                  <c:v>3.4</c:v>
                </c:pt>
                <c:pt idx="579">
                  <c:v>3.2</c:v>
                </c:pt>
                <c:pt idx="580">
                  <c:v>3.5</c:v>
                </c:pt>
                <c:pt idx="581">
                  <c:v>3.4</c:v>
                </c:pt>
                <c:pt idx="582">
                  <c:v>3.7</c:v>
                </c:pt>
                <c:pt idx="583">
                  <c:v>3.5</c:v>
                </c:pt>
                <c:pt idx="584">
                  <c:v>3.6</c:v>
                </c:pt>
                <c:pt idx="585">
                  <c:v>4</c:v>
                </c:pt>
                <c:pt idx="586">
                  <c:v>4</c:v>
                </c:pt>
                <c:pt idx="587">
                  <c:v>2.2999999999999998</c:v>
                </c:pt>
                <c:pt idx="588">
                  <c:v>3.1</c:v>
                </c:pt>
                <c:pt idx="589">
                  <c:v>3.5</c:v>
                </c:pt>
                <c:pt idx="590">
                  <c:v>3.5</c:v>
                </c:pt>
                <c:pt idx="591">
                  <c:v>5.3</c:v>
                </c:pt>
                <c:pt idx="592">
                  <c:v>4</c:v>
                </c:pt>
                <c:pt idx="593">
                  <c:v>3.2</c:v>
                </c:pt>
                <c:pt idx="594">
                  <c:v>2.7</c:v>
                </c:pt>
                <c:pt idx="595">
                  <c:v>1.9</c:v>
                </c:pt>
                <c:pt idx="596">
                  <c:v>2.7</c:v>
                </c:pt>
                <c:pt idx="597">
                  <c:v>2.4</c:v>
                </c:pt>
                <c:pt idx="598">
                  <c:v>1.9</c:v>
                </c:pt>
                <c:pt idx="599">
                  <c:v>2.4</c:v>
                </c:pt>
                <c:pt idx="600">
                  <c:v>3.1</c:v>
                </c:pt>
                <c:pt idx="601">
                  <c:v>1.4</c:v>
                </c:pt>
                <c:pt idx="602">
                  <c:v>1.8</c:v>
                </c:pt>
                <c:pt idx="603">
                  <c:v>2.4</c:v>
                </c:pt>
                <c:pt idx="604">
                  <c:v>2.2999999999999998</c:v>
                </c:pt>
                <c:pt idx="605">
                  <c:v>3.2</c:v>
                </c:pt>
                <c:pt idx="606">
                  <c:v>3.4</c:v>
                </c:pt>
                <c:pt idx="607">
                  <c:v>3.2</c:v>
                </c:pt>
                <c:pt idx="608">
                  <c:v>3</c:v>
                </c:pt>
                <c:pt idx="609">
                  <c:v>3.2</c:v>
                </c:pt>
                <c:pt idx="610">
                  <c:v>1.5</c:v>
                </c:pt>
                <c:pt idx="611">
                  <c:v>1.3</c:v>
                </c:pt>
                <c:pt idx="612">
                  <c:v>1.7</c:v>
                </c:pt>
                <c:pt idx="613">
                  <c:v>3.9</c:v>
                </c:pt>
                <c:pt idx="614">
                  <c:v>2.9</c:v>
                </c:pt>
                <c:pt idx="615">
                  <c:v>2.6</c:v>
                </c:pt>
                <c:pt idx="616">
                  <c:v>2.2000000000000002</c:v>
                </c:pt>
                <c:pt idx="617">
                  <c:v>2.6</c:v>
                </c:pt>
                <c:pt idx="618">
                  <c:v>2.9</c:v>
                </c:pt>
                <c:pt idx="619">
                  <c:v>3.1</c:v>
                </c:pt>
                <c:pt idx="620">
                  <c:v>2.6</c:v>
                </c:pt>
                <c:pt idx="621">
                  <c:v>3.4</c:v>
                </c:pt>
                <c:pt idx="622">
                  <c:v>3.1</c:v>
                </c:pt>
                <c:pt idx="623">
                  <c:v>3.6</c:v>
                </c:pt>
                <c:pt idx="624">
                  <c:v>2</c:v>
                </c:pt>
                <c:pt idx="625">
                  <c:v>3.3</c:v>
                </c:pt>
                <c:pt idx="626">
                  <c:v>2.4</c:v>
                </c:pt>
                <c:pt idx="627">
                  <c:v>3.2</c:v>
                </c:pt>
                <c:pt idx="628">
                  <c:v>3.3</c:v>
                </c:pt>
                <c:pt idx="629">
                  <c:v>2.9</c:v>
                </c:pt>
                <c:pt idx="630">
                  <c:v>2.6</c:v>
                </c:pt>
                <c:pt idx="631">
                  <c:v>3</c:v>
                </c:pt>
                <c:pt idx="632">
                  <c:v>2.6</c:v>
                </c:pt>
                <c:pt idx="633">
                  <c:v>3.6</c:v>
                </c:pt>
                <c:pt idx="634">
                  <c:v>2.7</c:v>
                </c:pt>
                <c:pt idx="635">
                  <c:v>3.3</c:v>
                </c:pt>
                <c:pt idx="636">
                  <c:v>3.1</c:v>
                </c:pt>
                <c:pt idx="637">
                  <c:v>4.2</c:v>
                </c:pt>
                <c:pt idx="638">
                  <c:v>2.7</c:v>
                </c:pt>
                <c:pt idx="639">
                  <c:v>3.1</c:v>
                </c:pt>
                <c:pt idx="640">
                  <c:v>2.4</c:v>
                </c:pt>
                <c:pt idx="641">
                  <c:v>4.3</c:v>
                </c:pt>
                <c:pt idx="642">
                  <c:v>4.4000000000000004</c:v>
                </c:pt>
                <c:pt idx="643">
                  <c:v>5</c:v>
                </c:pt>
                <c:pt idx="644">
                  <c:v>5</c:v>
                </c:pt>
                <c:pt idx="645">
                  <c:v>6.1</c:v>
                </c:pt>
                <c:pt idx="646">
                  <c:v>3.1</c:v>
                </c:pt>
                <c:pt idx="647">
                  <c:v>2.7</c:v>
                </c:pt>
                <c:pt idx="648">
                  <c:v>1.5</c:v>
                </c:pt>
                <c:pt idx="649">
                  <c:v>3.2</c:v>
                </c:pt>
                <c:pt idx="650">
                  <c:v>2.8</c:v>
                </c:pt>
                <c:pt idx="651">
                  <c:v>2.9</c:v>
                </c:pt>
                <c:pt idx="652">
                  <c:v>4.4000000000000004</c:v>
                </c:pt>
                <c:pt idx="653">
                  <c:v>2.8</c:v>
                </c:pt>
                <c:pt idx="654">
                  <c:v>4.0999999999999996</c:v>
                </c:pt>
                <c:pt idx="655">
                  <c:v>4.0999999999999996</c:v>
                </c:pt>
                <c:pt idx="656">
                  <c:v>5.3</c:v>
                </c:pt>
                <c:pt idx="657">
                  <c:v>2.7</c:v>
                </c:pt>
                <c:pt idx="658">
                  <c:v>2.2000000000000002</c:v>
                </c:pt>
                <c:pt idx="659">
                  <c:v>3</c:v>
                </c:pt>
                <c:pt idx="660">
                  <c:v>3.3</c:v>
                </c:pt>
                <c:pt idx="661">
                  <c:v>3.2</c:v>
                </c:pt>
                <c:pt idx="662">
                  <c:v>6.6</c:v>
                </c:pt>
                <c:pt idx="663">
                  <c:v>4</c:v>
                </c:pt>
                <c:pt idx="664">
                  <c:v>4.2</c:v>
                </c:pt>
                <c:pt idx="665">
                  <c:v>4.8</c:v>
                </c:pt>
                <c:pt idx="666">
                  <c:v>4.5</c:v>
                </c:pt>
                <c:pt idx="667">
                  <c:v>5.9</c:v>
                </c:pt>
                <c:pt idx="668">
                  <c:v>7</c:v>
                </c:pt>
                <c:pt idx="669">
                  <c:v>5.2</c:v>
                </c:pt>
                <c:pt idx="670">
                  <c:v>0.9</c:v>
                </c:pt>
                <c:pt idx="671">
                  <c:v>3.1</c:v>
                </c:pt>
                <c:pt idx="672">
                  <c:v>1.5</c:v>
                </c:pt>
                <c:pt idx="673">
                  <c:v>1.9</c:v>
                </c:pt>
                <c:pt idx="674">
                  <c:v>4.0999999999999996</c:v>
                </c:pt>
                <c:pt idx="675">
                  <c:v>4</c:v>
                </c:pt>
                <c:pt idx="676">
                  <c:v>5.7</c:v>
                </c:pt>
                <c:pt idx="677">
                  <c:v>2.9</c:v>
                </c:pt>
                <c:pt idx="678">
                  <c:v>3.2</c:v>
                </c:pt>
                <c:pt idx="679">
                  <c:v>3.2</c:v>
                </c:pt>
                <c:pt idx="680">
                  <c:v>3.4</c:v>
                </c:pt>
                <c:pt idx="681">
                  <c:v>3.9</c:v>
                </c:pt>
                <c:pt idx="682">
                  <c:v>4.5</c:v>
                </c:pt>
                <c:pt idx="683">
                  <c:v>6</c:v>
                </c:pt>
                <c:pt idx="684">
                  <c:v>3.6</c:v>
                </c:pt>
                <c:pt idx="685">
                  <c:v>3.9</c:v>
                </c:pt>
                <c:pt idx="686">
                  <c:v>1.9</c:v>
                </c:pt>
                <c:pt idx="687">
                  <c:v>3.5</c:v>
                </c:pt>
                <c:pt idx="688">
                  <c:v>3.6</c:v>
                </c:pt>
                <c:pt idx="689">
                  <c:v>4.3</c:v>
                </c:pt>
                <c:pt idx="690">
                  <c:v>4.8</c:v>
                </c:pt>
                <c:pt idx="691">
                  <c:v>4.5</c:v>
                </c:pt>
                <c:pt idx="692">
                  <c:v>5.2</c:v>
                </c:pt>
                <c:pt idx="693">
                  <c:v>5.4</c:v>
                </c:pt>
                <c:pt idx="694">
                  <c:v>1.8</c:v>
                </c:pt>
                <c:pt idx="695">
                  <c:v>1</c:v>
                </c:pt>
                <c:pt idx="696">
                  <c:v>1.5</c:v>
                </c:pt>
                <c:pt idx="697">
                  <c:v>1.4</c:v>
                </c:pt>
                <c:pt idx="698">
                  <c:v>2.2999999999999998</c:v>
                </c:pt>
                <c:pt idx="699">
                  <c:v>1.7</c:v>
                </c:pt>
                <c:pt idx="700">
                  <c:v>5.2</c:v>
                </c:pt>
                <c:pt idx="701">
                  <c:v>1.6</c:v>
                </c:pt>
                <c:pt idx="702">
                  <c:v>3.3</c:v>
                </c:pt>
                <c:pt idx="703">
                  <c:v>3.5</c:v>
                </c:pt>
                <c:pt idx="704">
                  <c:v>4.3</c:v>
                </c:pt>
                <c:pt idx="705">
                  <c:v>3.6</c:v>
                </c:pt>
                <c:pt idx="706">
                  <c:v>6.9</c:v>
                </c:pt>
                <c:pt idx="707">
                  <c:v>1.8</c:v>
                </c:pt>
                <c:pt idx="708">
                  <c:v>2.9</c:v>
                </c:pt>
                <c:pt idx="709">
                  <c:v>4.5999999999999996</c:v>
                </c:pt>
                <c:pt idx="710">
                  <c:v>6.5</c:v>
                </c:pt>
                <c:pt idx="711">
                  <c:v>4.7</c:v>
                </c:pt>
                <c:pt idx="712">
                  <c:v>2</c:v>
                </c:pt>
                <c:pt idx="713">
                  <c:v>2.5</c:v>
                </c:pt>
                <c:pt idx="714">
                  <c:v>2.7</c:v>
                </c:pt>
                <c:pt idx="715">
                  <c:v>3</c:v>
                </c:pt>
                <c:pt idx="716">
                  <c:v>3.2</c:v>
                </c:pt>
                <c:pt idx="717">
                  <c:v>3.5</c:v>
                </c:pt>
                <c:pt idx="718">
                  <c:v>3.2</c:v>
                </c:pt>
                <c:pt idx="719">
                  <c:v>3.3</c:v>
                </c:pt>
                <c:pt idx="720">
                  <c:v>3.6</c:v>
                </c:pt>
                <c:pt idx="721">
                  <c:v>3.3</c:v>
                </c:pt>
                <c:pt idx="722">
                  <c:v>3.6</c:v>
                </c:pt>
                <c:pt idx="723">
                  <c:v>1.3</c:v>
                </c:pt>
                <c:pt idx="724">
                  <c:v>0.4</c:v>
                </c:pt>
                <c:pt idx="725">
                  <c:v>2.6</c:v>
                </c:pt>
                <c:pt idx="726">
                  <c:v>3</c:v>
                </c:pt>
                <c:pt idx="727">
                  <c:v>3</c:v>
                </c:pt>
                <c:pt idx="728">
                  <c:v>2.9</c:v>
                </c:pt>
                <c:pt idx="729">
                  <c:v>3.1</c:v>
                </c:pt>
                <c:pt idx="730">
                  <c:v>2.8</c:v>
                </c:pt>
                <c:pt idx="731">
                  <c:v>2.7</c:v>
                </c:pt>
                <c:pt idx="732">
                  <c:v>3.6</c:v>
                </c:pt>
                <c:pt idx="733">
                  <c:v>2.4</c:v>
                </c:pt>
                <c:pt idx="734">
                  <c:v>2.4</c:v>
                </c:pt>
                <c:pt idx="735">
                  <c:v>2.7</c:v>
                </c:pt>
                <c:pt idx="736">
                  <c:v>3</c:v>
                </c:pt>
                <c:pt idx="737">
                  <c:v>2.2000000000000002</c:v>
                </c:pt>
                <c:pt idx="738">
                  <c:v>2.9</c:v>
                </c:pt>
                <c:pt idx="739">
                  <c:v>2.5</c:v>
                </c:pt>
                <c:pt idx="740">
                  <c:v>3.6</c:v>
                </c:pt>
                <c:pt idx="741">
                  <c:v>3.4</c:v>
                </c:pt>
                <c:pt idx="742">
                  <c:v>3.5</c:v>
                </c:pt>
                <c:pt idx="743">
                  <c:v>3.3</c:v>
                </c:pt>
                <c:pt idx="744">
                  <c:v>3.4</c:v>
                </c:pt>
                <c:pt idx="745">
                  <c:v>3.5</c:v>
                </c:pt>
                <c:pt idx="746">
                  <c:v>3.4</c:v>
                </c:pt>
                <c:pt idx="747">
                  <c:v>3.1</c:v>
                </c:pt>
                <c:pt idx="748">
                  <c:v>3.1</c:v>
                </c:pt>
                <c:pt idx="749">
                  <c:v>4.4000000000000004</c:v>
                </c:pt>
                <c:pt idx="750">
                  <c:v>5</c:v>
                </c:pt>
                <c:pt idx="751">
                  <c:v>3.1</c:v>
                </c:pt>
                <c:pt idx="752">
                  <c:v>3.8</c:v>
                </c:pt>
                <c:pt idx="753">
                  <c:v>3.2</c:v>
                </c:pt>
                <c:pt idx="754">
                  <c:v>3.1</c:v>
                </c:pt>
                <c:pt idx="755">
                  <c:v>3.1</c:v>
                </c:pt>
                <c:pt idx="756">
                  <c:v>3.5</c:v>
                </c:pt>
                <c:pt idx="757">
                  <c:v>3.3</c:v>
                </c:pt>
                <c:pt idx="758">
                  <c:v>3.3</c:v>
                </c:pt>
                <c:pt idx="759">
                  <c:v>3.4</c:v>
                </c:pt>
                <c:pt idx="760">
                  <c:v>3.6</c:v>
                </c:pt>
                <c:pt idx="761">
                  <c:v>3.6</c:v>
                </c:pt>
                <c:pt idx="762">
                  <c:v>4.2</c:v>
                </c:pt>
                <c:pt idx="763">
                  <c:v>1.4</c:v>
                </c:pt>
                <c:pt idx="764">
                  <c:v>1.4</c:v>
                </c:pt>
                <c:pt idx="765">
                  <c:v>1.8</c:v>
                </c:pt>
                <c:pt idx="766">
                  <c:v>0.8</c:v>
                </c:pt>
                <c:pt idx="767">
                  <c:v>1.7</c:v>
                </c:pt>
                <c:pt idx="768">
                  <c:v>2.7</c:v>
                </c:pt>
                <c:pt idx="769">
                  <c:v>3</c:v>
                </c:pt>
                <c:pt idx="770">
                  <c:v>2.9</c:v>
                </c:pt>
                <c:pt idx="771">
                  <c:v>3.2</c:v>
                </c:pt>
                <c:pt idx="772">
                  <c:v>3.2</c:v>
                </c:pt>
                <c:pt idx="773">
                  <c:v>3.5</c:v>
                </c:pt>
                <c:pt idx="774">
                  <c:v>4.0999999999999996</c:v>
                </c:pt>
                <c:pt idx="775">
                  <c:v>4.5999999999999996</c:v>
                </c:pt>
                <c:pt idx="776">
                  <c:v>3.1</c:v>
                </c:pt>
                <c:pt idx="777">
                  <c:v>4.2</c:v>
                </c:pt>
                <c:pt idx="778">
                  <c:v>3.6</c:v>
                </c:pt>
                <c:pt idx="779">
                  <c:v>5</c:v>
                </c:pt>
                <c:pt idx="780">
                  <c:v>3.7</c:v>
                </c:pt>
                <c:pt idx="781">
                  <c:v>4.5</c:v>
                </c:pt>
                <c:pt idx="782">
                  <c:v>4.7</c:v>
                </c:pt>
                <c:pt idx="783">
                  <c:v>5.0999999999999996</c:v>
                </c:pt>
                <c:pt idx="784">
                  <c:v>5.5</c:v>
                </c:pt>
                <c:pt idx="785">
                  <c:v>5.7</c:v>
                </c:pt>
                <c:pt idx="786">
                  <c:v>2.6</c:v>
                </c:pt>
                <c:pt idx="787">
                  <c:v>2.5</c:v>
                </c:pt>
                <c:pt idx="788">
                  <c:v>2.7</c:v>
                </c:pt>
                <c:pt idx="789">
                  <c:v>2.2999999999999998</c:v>
                </c:pt>
                <c:pt idx="790">
                  <c:v>2.2999999999999998</c:v>
                </c:pt>
                <c:pt idx="791">
                  <c:v>2.5</c:v>
                </c:pt>
                <c:pt idx="792">
                  <c:v>2.2999999999999998</c:v>
                </c:pt>
                <c:pt idx="793">
                  <c:v>3.9</c:v>
                </c:pt>
                <c:pt idx="794">
                  <c:v>4</c:v>
                </c:pt>
                <c:pt idx="795">
                  <c:v>4.2</c:v>
                </c:pt>
                <c:pt idx="796">
                  <c:v>4.5999999999999996</c:v>
                </c:pt>
                <c:pt idx="797">
                  <c:v>5</c:v>
                </c:pt>
                <c:pt idx="798">
                  <c:v>3.9</c:v>
                </c:pt>
                <c:pt idx="799">
                  <c:v>1.3</c:v>
                </c:pt>
                <c:pt idx="800">
                  <c:v>2.4</c:v>
                </c:pt>
                <c:pt idx="801">
                  <c:v>2.6</c:v>
                </c:pt>
                <c:pt idx="802">
                  <c:v>2.5</c:v>
                </c:pt>
                <c:pt idx="803">
                  <c:v>2.8</c:v>
                </c:pt>
                <c:pt idx="804">
                  <c:v>2.9</c:v>
                </c:pt>
                <c:pt idx="805">
                  <c:v>3.8</c:v>
                </c:pt>
                <c:pt idx="806">
                  <c:v>3.4</c:v>
                </c:pt>
                <c:pt idx="807">
                  <c:v>3.3</c:v>
                </c:pt>
                <c:pt idx="808">
                  <c:v>3.7</c:v>
                </c:pt>
                <c:pt idx="809">
                  <c:v>3.7</c:v>
                </c:pt>
                <c:pt idx="810">
                  <c:v>3.5</c:v>
                </c:pt>
                <c:pt idx="811">
                  <c:v>3.9</c:v>
                </c:pt>
                <c:pt idx="812">
                  <c:v>2.8</c:v>
                </c:pt>
                <c:pt idx="813">
                  <c:v>3.5</c:v>
                </c:pt>
                <c:pt idx="814">
                  <c:v>3.3</c:v>
                </c:pt>
                <c:pt idx="815">
                  <c:v>3.7</c:v>
                </c:pt>
                <c:pt idx="816">
                  <c:v>4.4000000000000004</c:v>
                </c:pt>
                <c:pt idx="817">
                  <c:v>4.8</c:v>
                </c:pt>
                <c:pt idx="818">
                  <c:v>4.3</c:v>
                </c:pt>
                <c:pt idx="819">
                  <c:v>4.4000000000000004</c:v>
                </c:pt>
                <c:pt idx="820">
                  <c:v>2.1</c:v>
                </c:pt>
                <c:pt idx="821">
                  <c:v>2</c:v>
                </c:pt>
                <c:pt idx="822">
                  <c:v>2.2999999999999998</c:v>
                </c:pt>
                <c:pt idx="823">
                  <c:v>2.2999999999999998</c:v>
                </c:pt>
                <c:pt idx="824">
                  <c:v>2.5</c:v>
                </c:pt>
                <c:pt idx="825">
                  <c:v>3</c:v>
                </c:pt>
                <c:pt idx="826">
                  <c:v>2.9</c:v>
                </c:pt>
                <c:pt idx="827">
                  <c:v>3.2</c:v>
                </c:pt>
                <c:pt idx="828">
                  <c:v>2.9</c:v>
                </c:pt>
                <c:pt idx="829">
                  <c:v>4.3</c:v>
                </c:pt>
                <c:pt idx="830">
                  <c:v>2.7</c:v>
                </c:pt>
                <c:pt idx="831">
                  <c:v>1.8</c:v>
                </c:pt>
                <c:pt idx="832">
                  <c:v>2.1</c:v>
                </c:pt>
                <c:pt idx="833">
                  <c:v>2</c:v>
                </c:pt>
                <c:pt idx="834">
                  <c:v>2.5</c:v>
                </c:pt>
                <c:pt idx="835">
                  <c:v>2.2999999999999998</c:v>
                </c:pt>
                <c:pt idx="836">
                  <c:v>2.2999999999999998</c:v>
                </c:pt>
                <c:pt idx="837">
                  <c:v>2.7</c:v>
                </c:pt>
                <c:pt idx="838">
                  <c:v>2.7</c:v>
                </c:pt>
                <c:pt idx="839">
                  <c:v>3.1</c:v>
                </c:pt>
                <c:pt idx="840">
                  <c:v>3.1</c:v>
                </c:pt>
                <c:pt idx="841">
                  <c:v>3.4</c:v>
                </c:pt>
                <c:pt idx="842">
                  <c:v>3.5</c:v>
                </c:pt>
                <c:pt idx="843">
                  <c:v>3.7</c:v>
                </c:pt>
                <c:pt idx="844">
                  <c:v>4</c:v>
                </c:pt>
                <c:pt idx="845">
                  <c:v>1.4</c:v>
                </c:pt>
                <c:pt idx="846">
                  <c:v>1.3</c:v>
                </c:pt>
                <c:pt idx="847">
                  <c:v>2.4</c:v>
                </c:pt>
                <c:pt idx="848">
                  <c:v>2.7</c:v>
                </c:pt>
                <c:pt idx="849">
                  <c:v>1.5</c:v>
                </c:pt>
                <c:pt idx="850">
                  <c:v>2.2999999999999998</c:v>
                </c:pt>
                <c:pt idx="851">
                  <c:v>3.4</c:v>
                </c:pt>
                <c:pt idx="852">
                  <c:v>3.9</c:v>
                </c:pt>
                <c:pt idx="853">
                  <c:v>3.7</c:v>
                </c:pt>
                <c:pt idx="854">
                  <c:v>3.7</c:v>
                </c:pt>
                <c:pt idx="855">
                  <c:v>4.2</c:v>
                </c:pt>
                <c:pt idx="856">
                  <c:v>4.5999999999999996</c:v>
                </c:pt>
                <c:pt idx="857">
                  <c:v>4.5</c:v>
                </c:pt>
                <c:pt idx="858">
                  <c:v>4.5999999999999996</c:v>
                </c:pt>
                <c:pt idx="859">
                  <c:v>3.9</c:v>
                </c:pt>
                <c:pt idx="860">
                  <c:v>4.2</c:v>
                </c:pt>
                <c:pt idx="861">
                  <c:v>3.8</c:v>
                </c:pt>
                <c:pt idx="862">
                  <c:v>4.4000000000000004</c:v>
                </c:pt>
                <c:pt idx="863">
                  <c:v>3.9</c:v>
                </c:pt>
                <c:pt idx="864">
                  <c:v>3.9</c:v>
                </c:pt>
                <c:pt idx="865">
                  <c:v>5</c:v>
                </c:pt>
                <c:pt idx="866">
                  <c:v>5</c:v>
                </c:pt>
                <c:pt idx="867">
                  <c:v>4.8</c:v>
                </c:pt>
                <c:pt idx="868">
                  <c:v>5.6</c:v>
                </c:pt>
                <c:pt idx="869">
                  <c:v>5.9</c:v>
                </c:pt>
                <c:pt idx="870">
                  <c:v>6</c:v>
                </c:pt>
                <c:pt idx="871">
                  <c:v>6.4</c:v>
                </c:pt>
                <c:pt idx="872">
                  <c:v>6.7</c:v>
                </c:pt>
                <c:pt idx="873">
                  <c:v>4.2</c:v>
                </c:pt>
                <c:pt idx="874">
                  <c:v>3.4</c:v>
                </c:pt>
                <c:pt idx="875">
                  <c:v>3.6</c:v>
                </c:pt>
                <c:pt idx="876">
                  <c:v>3.9</c:v>
                </c:pt>
                <c:pt idx="877">
                  <c:v>4.3</c:v>
                </c:pt>
                <c:pt idx="878">
                  <c:v>4.0999999999999996</c:v>
                </c:pt>
                <c:pt idx="879">
                  <c:v>4.4000000000000004</c:v>
                </c:pt>
                <c:pt idx="880">
                  <c:v>4.4000000000000004</c:v>
                </c:pt>
                <c:pt idx="881">
                  <c:v>5.2</c:v>
                </c:pt>
                <c:pt idx="882">
                  <c:v>4.9000000000000004</c:v>
                </c:pt>
                <c:pt idx="883">
                  <c:v>3.2</c:v>
                </c:pt>
                <c:pt idx="884">
                  <c:v>3.4</c:v>
                </c:pt>
                <c:pt idx="885">
                  <c:v>3.5</c:v>
                </c:pt>
                <c:pt idx="886">
                  <c:v>3.5</c:v>
                </c:pt>
                <c:pt idx="887">
                  <c:v>3.4</c:v>
                </c:pt>
                <c:pt idx="888">
                  <c:v>2.2000000000000002</c:v>
                </c:pt>
                <c:pt idx="889">
                  <c:v>2.4</c:v>
                </c:pt>
                <c:pt idx="890">
                  <c:v>2.8</c:v>
                </c:pt>
                <c:pt idx="891">
                  <c:v>3.3</c:v>
                </c:pt>
                <c:pt idx="892">
                  <c:v>2.6</c:v>
                </c:pt>
                <c:pt idx="893">
                  <c:v>3.8</c:v>
                </c:pt>
                <c:pt idx="894">
                  <c:v>3.7</c:v>
                </c:pt>
                <c:pt idx="895">
                  <c:v>3.5</c:v>
                </c:pt>
                <c:pt idx="896">
                  <c:v>3.1</c:v>
                </c:pt>
                <c:pt idx="897">
                  <c:v>4</c:v>
                </c:pt>
                <c:pt idx="898">
                  <c:v>2.9</c:v>
                </c:pt>
                <c:pt idx="899">
                  <c:v>3.7</c:v>
                </c:pt>
                <c:pt idx="900">
                  <c:v>2.7</c:v>
                </c:pt>
                <c:pt idx="901">
                  <c:v>4.4000000000000004</c:v>
                </c:pt>
                <c:pt idx="902">
                  <c:v>4.3</c:v>
                </c:pt>
                <c:pt idx="903">
                  <c:v>4.2</c:v>
                </c:pt>
                <c:pt idx="904">
                  <c:v>4.2</c:v>
                </c:pt>
                <c:pt idx="905">
                  <c:v>1.9</c:v>
                </c:pt>
                <c:pt idx="906">
                  <c:v>2.7</c:v>
                </c:pt>
                <c:pt idx="907">
                  <c:v>3.5</c:v>
                </c:pt>
                <c:pt idx="908">
                  <c:v>1.5</c:v>
                </c:pt>
                <c:pt idx="909">
                  <c:v>1.9</c:v>
                </c:pt>
                <c:pt idx="910">
                  <c:v>2.5</c:v>
                </c:pt>
                <c:pt idx="911">
                  <c:v>3.4</c:v>
                </c:pt>
                <c:pt idx="912">
                  <c:v>4.5</c:v>
                </c:pt>
                <c:pt idx="913">
                  <c:v>3.3</c:v>
                </c:pt>
                <c:pt idx="914">
                  <c:v>5.0999999999999996</c:v>
                </c:pt>
                <c:pt idx="915">
                  <c:v>5.2</c:v>
                </c:pt>
                <c:pt idx="916">
                  <c:v>5.4</c:v>
                </c:pt>
                <c:pt idx="917">
                  <c:v>1.6</c:v>
                </c:pt>
                <c:pt idx="918">
                  <c:v>4.5999999999999996</c:v>
                </c:pt>
                <c:pt idx="919">
                  <c:v>4.7</c:v>
                </c:pt>
                <c:pt idx="920">
                  <c:v>4.7</c:v>
                </c:pt>
                <c:pt idx="921">
                  <c:v>3.4</c:v>
                </c:pt>
                <c:pt idx="922">
                  <c:v>3.4</c:v>
                </c:pt>
                <c:pt idx="923">
                  <c:v>4</c:v>
                </c:pt>
                <c:pt idx="924">
                  <c:v>1.9</c:v>
                </c:pt>
                <c:pt idx="925">
                  <c:v>3.7</c:v>
                </c:pt>
                <c:pt idx="926">
                  <c:v>4.3</c:v>
                </c:pt>
                <c:pt idx="927">
                  <c:v>4.5999999999999996</c:v>
                </c:pt>
                <c:pt idx="928">
                  <c:v>4</c:v>
                </c:pt>
                <c:pt idx="929">
                  <c:v>4.0999999999999996</c:v>
                </c:pt>
                <c:pt idx="930">
                  <c:v>5</c:v>
                </c:pt>
                <c:pt idx="931">
                  <c:v>5.3</c:v>
                </c:pt>
                <c:pt idx="932">
                  <c:v>3.7</c:v>
                </c:pt>
                <c:pt idx="933">
                  <c:v>3.5</c:v>
                </c:pt>
                <c:pt idx="934">
                  <c:v>3.3</c:v>
                </c:pt>
                <c:pt idx="935">
                  <c:v>4.5</c:v>
                </c:pt>
                <c:pt idx="936">
                  <c:v>3.7</c:v>
                </c:pt>
                <c:pt idx="937">
                  <c:v>4</c:v>
                </c:pt>
                <c:pt idx="938">
                  <c:v>2.8</c:v>
                </c:pt>
                <c:pt idx="939">
                  <c:v>4.2</c:v>
                </c:pt>
                <c:pt idx="940">
                  <c:v>4.4000000000000004</c:v>
                </c:pt>
                <c:pt idx="941">
                  <c:v>2.1</c:v>
                </c:pt>
                <c:pt idx="942">
                  <c:v>15.5</c:v>
                </c:pt>
                <c:pt idx="943">
                  <c:v>1.8</c:v>
                </c:pt>
                <c:pt idx="944">
                  <c:v>2.9</c:v>
                </c:pt>
                <c:pt idx="945">
                  <c:v>4.5</c:v>
                </c:pt>
                <c:pt idx="946">
                  <c:v>3.3</c:v>
                </c:pt>
                <c:pt idx="947">
                  <c:v>2.8</c:v>
                </c:pt>
                <c:pt idx="948">
                  <c:v>3.1</c:v>
                </c:pt>
                <c:pt idx="949">
                  <c:v>3</c:v>
                </c:pt>
                <c:pt idx="950">
                  <c:v>3</c:v>
                </c:pt>
                <c:pt idx="951">
                  <c:v>3.4</c:v>
                </c:pt>
                <c:pt idx="952">
                  <c:v>3.5</c:v>
                </c:pt>
                <c:pt idx="953">
                  <c:v>3.2</c:v>
                </c:pt>
                <c:pt idx="954">
                  <c:v>3.4</c:v>
                </c:pt>
                <c:pt idx="955">
                  <c:v>4.0999999999999996</c:v>
                </c:pt>
                <c:pt idx="956">
                  <c:v>1.8</c:v>
                </c:pt>
                <c:pt idx="957">
                  <c:v>3.9</c:v>
                </c:pt>
                <c:pt idx="958">
                  <c:v>1.5</c:v>
                </c:pt>
                <c:pt idx="959">
                  <c:v>2.1</c:v>
                </c:pt>
                <c:pt idx="960">
                  <c:v>0.7</c:v>
                </c:pt>
                <c:pt idx="961">
                  <c:v>1.2</c:v>
                </c:pt>
                <c:pt idx="962">
                  <c:v>0.9</c:v>
                </c:pt>
                <c:pt idx="963">
                  <c:v>1.5</c:v>
                </c:pt>
                <c:pt idx="964">
                  <c:v>2.5</c:v>
                </c:pt>
                <c:pt idx="965">
                  <c:v>2.6</c:v>
                </c:pt>
                <c:pt idx="966">
                  <c:v>2.2000000000000002</c:v>
                </c:pt>
                <c:pt idx="967">
                  <c:v>1.4</c:v>
                </c:pt>
                <c:pt idx="968">
                  <c:v>1.4</c:v>
                </c:pt>
                <c:pt idx="969">
                  <c:v>1.3</c:v>
                </c:pt>
                <c:pt idx="970">
                  <c:v>4.0999999999999996</c:v>
                </c:pt>
                <c:pt idx="971">
                  <c:v>3.5</c:v>
                </c:pt>
                <c:pt idx="972">
                  <c:v>3.5</c:v>
                </c:pt>
                <c:pt idx="973">
                  <c:v>3.8</c:v>
                </c:pt>
                <c:pt idx="974">
                  <c:v>2.2999999999999998</c:v>
                </c:pt>
                <c:pt idx="975">
                  <c:v>2.2000000000000002</c:v>
                </c:pt>
                <c:pt idx="976">
                  <c:v>2.8</c:v>
                </c:pt>
                <c:pt idx="977">
                  <c:v>5.6</c:v>
                </c:pt>
                <c:pt idx="978">
                  <c:v>3.6</c:v>
                </c:pt>
                <c:pt idx="979">
                  <c:v>2.4</c:v>
                </c:pt>
                <c:pt idx="980">
                  <c:v>4.7</c:v>
                </c:pt>
                <c:pt idx="981">
                  <c:v>1.4</c:v>
                </c:pt>
                <c:pt idx="982">
                  <c:v>1.8</c:v>
                </c:pt>
                <c:pt idx="983">
                  <c:v>2.2999999999999998</c:v>
                </c:pt>
                <c:pt idx="984">
                  <c:v>3.4</c:v>
                </c:pt>
                <c:pt idx="985">
                  <c:v>4.4000000000000004</c:v>
                </c:pt>
                <c:pt idx="986">
                  <c:v>1.7</c:v>
                </c:pt>
                <c:pt idx="987">
                  <c:v>4.5999999999999996</c:v>
                </c:pt>
                <c:pt idx="988">
                  <c:v>3.2</c:v>
                </c:pt>
                <c:pt idx="989">
                  <c:v>3.8</c:v>
                </c:pt>
                <c:pt idx="990">
                  <c:v>3.5</c:v>
                </c:pt>
                <c:pt idx="991">
                  <c:v>3.6</c:v>
                </c:pt>
                <c:pt idx="992">
                  <c:v>4</c:v>
                </c:pt>
                <c:pt idx="993">
                  <c:v>4</c:v>
                </c:pt>
                <c:pt idx="994">
                  <c:v>4.5</c:v>
                </c:pt>
                <c:pt idx="995">
                  <c:v>4.5</c:v>
                </c:pt>
                <c:pt idx="996">
                  <c:v>4.5</c:v>
                </c:pt>
                <c:pt idx="997">
                  <c:v>4.5</c:v>
                </c:pt>
                <c:pt idx="998">
                  <c:v>4.3</c:v>
                </c:pt>
                <c:pt idx="999">
                  <c:v>4</c:v>
                </c:pt>
                <c:pt idx="1000">
                  <c:v>5.8</c:v>
                </c:pt>
                <c:pt idx="1001">
                  <c:v>3.4</c:v>
                </c:pt>
                <c:pt idx="1002">
                  <c:v>3.3</c:v>
                </c:pt>
                <c:pt idx="1003">
                  <c:v>1.8</c:v>
                </c:pt>
                <c:pt idx="1004">
                  <c:v>1.8</c:v>
                </c:pt>
                <c:pt idx="1005">
                  <c:v>2.2000000000000002</c:v>
                </c:pt>
                <c:pt idx="1006">
                  <c:v>2.7</c:v>
                </c:pt>
                <c:pt idx="1007">
                  <c:v>4.3</c:v>
                </c:pt>
                <c:pt idx="1008">
                  <c:v>3.2</c:v>
                </c:pt>
                <c:pt idx="1009">
                  <c:v>3.5</c:v>
                </c:pt>
                <c:pt idx="1010">
                  <c:v>2.7</c:v>
                </c:pt>
                <c:pt idx="1011">
                  <c:v>3.3</c:v>
                </c:pt>
                <c:pt idx="1012">
                  <c:v>4.0999999999999996</c:v>
                </c:pt>
                <c:pt idx="1013">
                  <c:v>5.0999999999999996</c:v>
                </c:pt>
                <c:pt idx="1014">
                  <c:v>1.5</c:v>
                </c:pt>
                <c:pt idx="1015">
                  <c:v>5.2</c:v>
                </c:pt>
                <c:pt idx="1016">
                  <c:v>4.4000000000000004</c:v>
                </c:pt>
                <c:pt idx="1017">
                  <c:v>4.3</c:v>
                </c:pt>
                <c:pt idx="1018">
                  <c:v>1</c:v>
                </c:pt>
                <c:pt idx="1019">
                  <c:v>1.9</c:v>
                </c:pt>
                <c:pt idx="1020">
                  <c:v>5.6</c:v>
                </c:pt>
                <c:pt idx="1021">
                  <c:v>2.8</c:v>
                </c:pt>
                <c:pt idx="1022">
                  <c:v>4.3</c:v>
                </c:pt>
                <c:pt idx="1023">
                  <c:v>3.9</c:v>
                </c:pt>
                <c:pt idx="1024">
                  <c:v>4.0999999999999996</c:v>
                </c:pt>
                <c:pt idx="1025">
                  <c:v>5</c:v>
                </c:pt>
                <c:pt idx="1026">
                  <c:v>4.9000000000000004</c:v>
                </c:pt>
                <c:pt idx="1027">
                  <c:v>5.9</c:v>
                </c:pt>
                <c:pt idx="1028">
                  <c:v>2</c:v>
                </c:pt>
                <c:pt idx="1029">
                  <c:v>2.9</c:v>
                </c:pt>
                <c:pt idx="1030">
                  <c:v>3.6</c:v>
                </c:pt>
                <c:pt idx="1031">
                  <c:v>2.1</c:v>
                </c:pt>
                <c:pt idx="1032">
                  <c:v>3.8</c:v>
                </c:pt>
                <c:pt idx="1033">
                  <c:v>4.3</c:v>
                </c:pt>
                <c:pt idx="1034">
                  <c:v>1.5</c:v>
                </c:pt>
                <c:pt idx="1035">
                  <c:v>4.3</c:v>
                </c:pt>
                <c:pt idx="1036">
                  <c:v>4.3</c:v>
                </c:pt>
                <c:pt idx="1037">
                  <c:v>6.2</c:v>
                </c:pt>
                <c:pt idx="1038">
                  <c:v>1.5</c:v>
                </c:pt>
                <c:pt idx="1039">
                  <c:v>2.5</c:v>
                </c:pt>
                <c:pt idx="1040">
                  <c:v>2.5</c:v>
                </c:pt>
                <c:pt idx="1041">
                  <c:v>3.4</c:v>
                </c:pt>
                <c:pt idx="1042">
                  <c:v>4.5</c:v>
                </c:pt>
                <c:pt idx="1043">
                  <c:v>4.8</c:v>
                </c:pt>
                <c:pt idx="1044">
                  <c:v>5</c:v>
                </c:pt>
                <c:pt idx="1045">
                  <c:v>4.2</c:v>
                </c:pt>
                <c:pt idx="1046">
                  <c:v>3.9</c:v>
                </c:pt>
                <c:pt idx="1047">
                  <c:v>6</c:v>
                </c:pt>
                <c:pt idx="1048">
                  <c:v>3.2</c:v>
                </c:pt>
                <c:pt idx="1049">
                  <c:v>3</c:v>
                </c:pt>
                <c:pt idx="1050">
                  <c:v>3.2</c:v>
                </c:pt>
                <c:pt idx="1051">
                  <c:v>5.3</c:v>
                </c:pt>
                <c:pt idx="1052">
                  <c:v>2.7</c:v>
                </c:pt>
                <c:pt idx="1053">
                  <c:v>4</c:v>
                </c:pt>
                <c:pt idx="1054">
                  <c:v>2.9</c:v>
                </c:pt>
                <c:pt idx="1055">
                  <c:v>3.1</c:v>
                </c:pt>
                <c:pt idx="1056">
                  <c:v>1.1000000000000001</c:v>
                </c:pt>
                <c:pt idx="1057">
                  <c:v>3.8</c:v>
                </c:pt>
                <c:pt idx="1058">
                  <c:v>0</c:v>
                </c:pt>
                <c:pt idx="1059">
                  <c:v>2</c:v>
                </c:pt>
                <c:pt idx="1060">
                  <c:v>2.7</c:v>
                </c:pt>
                <c:pt idx="1061">
                  <c:v>2.4</c:v>
                </c:pt>
                <c:pt idx="1062">
                  <c:v>2.4</c:v>
                </c:pt>
                <c:pt idx="1063">
                  <c:v>2.5</c:v>
                </c:pt>
                <c:pt idx="1064">
                  <c:v>2.7</c:v>
                </c:pt>
                <c:pt idx="1065">
                  <c:v>2.9</c:v>
                </c:pt>
                <c:pt idx="1066">
                  <c:v>3.1</c:v>
                </c:pt>
              </c:numCache>
            </c:numRef>
          </c:yVal>
          <c:smooth val="0"/>
          <c:extLst>
            <c:ext xmlns:c16="http://schemas.microsoft.com/office/drawing/2014/chart" uri="{C3380CC4-5D6E-409C-BE32-E72D297353CC}">
              <c16:uniqueId val="{00000001-0E66-4B50-8201-471716A510A6}"/>
            </c:ext>
          </c:extLst>
        </c:ser>
        <c:dLbls>
          <c:showLegendKey val="0"/>
          <c:showVal val="0"/>
          <c:showCatName val="0"/>
          <c:showSerName val="0"/>
          <c:showPercent val="0"/>
          <c:showBubbleSize val="0"/>
        </c:dLbls>
        <c:axId val="228914288"/>
        <c:axId val="1"/>
      </c:scatterChart>
      <c:valAx>
        <c:axId val="228914288"/>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Comfort Factor vs Roll Period (seconds)</a:t>
                </a:r>
              </a:p>
            </c:rich>
          </c:tx>
          <c:layout>
            <c:manualLayout>
              <c:xMode val="edge"/>
              <c:yMode val="edge"/>
              <c:x val="0.25822385514032975"/>
              <c:y val="0.89118468722909183"/>
            </c:manualLayout>
          </c:layout>
          <c:overlay val="0"/>
          <c:spPr>
            <a:noFill/>
            <a:ln w="25400">
              <a:noFill/>
            </a:ln>
          </c:spPr>
        </c:title>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8914288"/>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735" b="0" i="0" u="none" strike="noStrike" baseline="0">
                <a:solidFill>
                  <a:srgbClr val="000000"/>
                </a:solidFill>
                <a:latin typeface="Arial"/>
                <a:ea typeface="Arial"/>
                <a:cs typeface="Arial"/>
              </a:defRPr>
            </a:pPr>
            <a:endParaRPr lang="en-US"/>
          </a:p>
        </c:txPr>
      </c:legendEntry>
      <c:layout>
        <c:manualLayout>
          <c:xMode val="edge"/>
          <c:yMode val="edge"/>
          <c:x val="0.8576161976781862"/>
          <c:y val="0.39683796505112229"/>
          <c:w val="0.1142444934863277"/>
          <c:h val="0.1043116936705807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47955015409498E-2"/>
          <c:y val="6.6061246134090132E-2"/>
          <c:w val="0.7382689512301478"/>
          <c:h val="0.79956887562295309"/>
        </c:manualLayout>
      </c:layout>
      <c:scatterChart>
        <c:scatterStyle val="lineMarker"/>
        <c:varyColors val="0"/>
        <c:ser>
          <c:idx val="0"/>
          <c:order val="0"/>
          <c:spPr>
            <a:ln w="19050">
              <a:noFill/>
            </a:ln>
          </c:spPr>
          <c:marker>
            <c:symbol val="circle"/>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xVal>
            <c:numRef>
              <c:f>'DATA BASE'!$P$8:$P$1074</c:f>
              <c:numCache>
                <c:formatCode>0.00</c:formatCode>
                <c:ptCount val="1067"/>
                <c:pt idx="0">
                  <c:v>1.87</c:v>
                </c:pt>
                <c:pt idx="1">
                  <c:v>1.71</c:v>
                </c:pt>
                <c:pt idx="2">
                  <c:v>1.57</c:v>
                </c:pt>
                <c:pt idx="3">
                  <c:v>1.45</c:v>
                </c:pt>
                <c:pt idx="4">
                  <c:v>1.52</c:v>
                </c:pt>
                <c:pt idx="5">
                  <c:v>1.67</c:v>
                </c:pt>
                <c:pt idx="6">
                  <c:v>1.92</c:v>
                </c:pt>
                <c:pt idx="7">
                  <c:v>1.74</c:v>
                </c:pt>
                <c:pt idx="8">
                  <c:v>1.8</c:v>
                </c:pt>
                <c:pt idx="9">
                  <c:v>1.61</c:v>
                </c:pt>
                <c:pt idx="10">
                  <c:v>1.46</c:v>
                </c:pt>
                <c:pt idx="11">
                  <c:v>2.2400000000000002</c:v>
                </c:pt>
                <c:pt idx="12">
                  <c:v>2.1</c:v>
                </c:pt>
                <c:pt idx="13">
                  <c:v>1.48</c:v>
                </c:pt>
                <c:pt idx="14">
                  <c:v>1.59</c:v>
                </c:pt>
                <c:pt idx="15">
                  <c:v>1.84</c:v>
                </c:pt>
                <c:pt idx="16">
                  <c:v>1.64</c:v>
                </c:pt>
                <c:pt idx="17">
                  <c:v>1.61</c:v>
                </c:pt>
                <c:pt idx="18">
                  <c:v>1.54</c:v>
                </c:pt>
                <c:pt idx="19">
                  <c:v>1.44</c:v>
                </c:pt>
                <c:pt idx="20">
                  <c:v>1.66</c:v>
                </c:pt>
                <c:pt idx="21">
                  <c:v>1.53</c:v>
                </c:pt>
                <c:pt idx="22">
                  <c:v>1.7</c:v>
                </c:pt>
                <c:pt idx="23">
                  <c:v>1.61</c:v>
                </c:pt>
                <c:pt idx="24">
                  <c:v>1.7</c:v>
                </c:pt>
                <c:pt idx="25">
                  <c:v>1.65</c:v>
                </c:pt>
                <c:pt idx="26">
                  <c:v>1.65</c:v>
                </c:pt>
                <c:pt idx="27">
                  <c:v>1.41</c:v>
                </c:pt>
                <c:pt idx="28">
                  <c:v>1.64</c:v>
                </c:pt>
                <c:pt idx="29">
                  <c:v>1.57</c:v>
                </c:pt>
                <c:pt idx="30">
                  <c:v>1.62</c:v>
                </c:pt>
                <c:pt idx="31">
                  <c:v>1.91</c:v>
                </c:pt>
                <c:pt idx="32">
                  <c:v>1.91</c:v>
                </c:pt>
                <c:pt idx="33">
                  <c:v>1.68</c:v>
                </c:pt>
                <c:pt idx="34">
                  <c:v>2.58</c:v>
                </c:pt>
                <c:pt idx="35">
                  <c:v>1.69</c:v>
                </c:pt>
                <c:pt idx="36">
                  <c:v>1.75</c:v>
                </c:pt>
                <c:pt idx="37">
                  <c:v>1.68</c:v>
                </c:pt>
                <c:pt idx="38">
                  <c:v>1.64</c:v>
                </c:pt>
                <c:pt idx="39">
                  <c:v>1.89</c:v>
                </c:pt>
                <c:pt idx="40">
                  <c:v>1.74</c:v>
                </c:pt>
                <c:pt idx="41">
                  <c:v>1.63</c:v>
                </c:pt>
                <c:pt idx="42">
                  <c:v>1.73</c:v>
                </c:pt>
                <c:pt idx="43">
                  <c:v>1.3</c:v>
                </c:pt>
                <c:pt idx="44">
                  <c:v>1.37</c:v>
                </c:pt>
                <c:pt idx="45">
                  <c:v>1.21</c:v>
                </c:pt>
                <c:pt idx="46">
                  <c:v>2.09</c:v>
                </c:pt>
                <c:pt idx="47">
                  <c:v>2.29</c:v>
                </c:pt>
                <c:pt idx="48">
                  <c:v>2.09</c:v>
                </c:pt>
                <c:pt idx="49">
                  <c:v>1.98</c:v>
                </c:pt>
                <c:pt idx="50">
                  <c:v>1.83</c:v>
                </c:pt>
                <c:pt idx="51">
                  <c:v>1.62</c:v>
                </c:pt>
                <c:pt idx="52">
                  <c:v>1.4</c:v>
                </c:pt>
                <c:pt idx="53">
                  <c:v>2.46</c:v>
                </c:pt>
                <c:pt idx="54">
                  <c:v>1.47</c:v>
                </c:pt>
                <c:pt idx="55">
                  <c:v>1.87</c:v>
                </c:pt>
                <c:pt idx="56">
                  <c:v>1.77</c:v>
                </c:pt>
                <c:pt idx="57">
                  <c:v>1.7</c:v>
                </c:pt>
                <c:pt idx="58">
                  <c:v>2.4700000000000002</c:v>
                </c:pt>
                <c:pt idx="59">
                  <c:v>2.3199999999999998</c:v>
                </c:pt>
                <c:pt idx="60">
                  <c:v>1.75</c:v>
                </c:pt>
                <c:pt idx="61">
                  <c:v>1.62</c:v>
                </c:pt>
                <c:pt idx="62">
                  <c:v>1.56</c:v>
                </c:pt>
                <c:pt idx="63">
                  <c:v>2.0499999999999998</c:v>
                </c:pt>
                <c:pt idx="64">
                  <c:v>1.52</c:v>
                </c:pt>
                <c:pt idx="65">
                  <c:v>1.51</c:v>
                </c:pt>
                <c:pt idx="66">
                  <c:v>2.44</c:v>
                </c:pt>
                <c:pt idx="67">
                  <c:v>2.65</c:v>
                </c:pt>
                <c:pt idx="68">
                  <c:v>1.72</c:v>
                </c:pt>
                <c:pt idx="69">
                  <c:v>1.57</c:v>
                </c:pt>
                <c:pt idx="70">
                  <c:v>2.2999999999999998</c:v>
                </c:pt>
                <c:pt idx="71">
                  <c:v>2.02</c:v>
                </c:pt>
                <c:pt idx="72">
                  <c:v>2.0699999999999998</c:v>
                </c:pt>
                <c:pt idx="73">
                  <c:v>1.96</c:v>
                </c:pt>
                <c:pt idx="74">
                  <c:v>2.0099999999999998</c:v>
                </c:pt>
                <c:pt idx="75">
                  <c:v>1.98</c:v>
                </c:pt>
                <c:pt idx="76">
                  <c:v>1.91</c:v>
                </c:pt>
                <c:pt idx="77">
                  <c:v>1.96</c:v>
                </c:pt>
                <c:pt idx="78">
                  <c:v>1.82</c:v>
                </c:pt>
                <c:pt idx="79">
                  <c:v>1.88</c:v>
                </c:pt>
                <c:pt idx="80">
                  <c:v>1.85</c:v>
                </c:pt>
                <c:pt idx="81">
                  <c:v>1.75</c:v>
                </c:pt>
                <c:pt idx="82">
                  <c:v>2</c:v>
                </c:pt>
                <c:pt idx="83">
                  <c:v>1.62</c:v>
                </c:pt>
                <c:pt idx="84">
                  <c:v>1.68</c:v>
                </c:pt>
                <c:pt idx="85">
                  <c:v>1.46</c:v>
                </c:pt>
                <c:pt idx="86">
                  <c:v>1.9</c:v>
                </c:pt>
                <c:pt idx="87">
                  <c:v>2.09</c:v>
                </c:pt>
                <c:pt idx="88">
                  <c:v>2.06</c:v>
                </c:pt>
                <c:pt idx="89">
                  <c:v>2</c:v>
                </c:pt>
                <c:pt idx="90">
                  <c:v>1.93</c:v>
                </c:pt>
                <c:pt idx="91">
                  <c:v>1.91</c:v>
                </c:pt>
                <c:pt idx="92">
                  <c:v>1.76</c:v>
                </c:pt>
                <c:pt idx="93">
                  <c:v>3.03</c:v>
                </c:pt>
                <c:pt idx="94">
                  <c:v>1.53</c:v>
                </c:pt>
                <c:pt idx="95">
                  <c:v>2.34</c:v>
                </c:pt>
                <c:pt idx="96">
                  <c:v>2.09</c:v>
                </c:pt>
                <c:pt idx="97">
                  <c:v>2.0699999999999998</c:v>
                </c:pt>
                <c:pt idx="98">
                  <c:v>2.04</c:v>
                </c:pt>
                <c:pt idx="99">
                  <c:v>2.11</c:v>
                </c:pt>
                <c:pt idx="100">
                  <c:v>2.04</c:v>
                </c:pt>
                <c:pt idx="101">
                  <c:v>1.77</c:v>
                </c:pt>
                <c:pt idx="102">
                  <c:v>1.8</c:v>
                </c:pt>
                <c:pt idx="103">
                  <c:v>1.74</c:v>
                </c:pt>
                <c:pt idx="104">
                  <c:v>2.14</c:v>
                </c:pt>
                <c:pt idx="105">
                  <c:v>1.91</c:v>
                </c:pt>
                <c:pt idx="106">
                  <c:v>1.99</c:v>
                </c:pt>
                <c:pt idx="107">
                  <c:v>1.96</c:v>
                </c:pt>
                <c:pt idx="108">
                  <c:v>2.02</c:v>
                </c:pt>
                <c:pt idx="109">
                  <c:v>1.92</c:v>
                </c:pt>
                <c:pt idx="110">
                  <c:v>1.99</c:v>
                </c:pt>
                <c:pt idx="111">
                  <c:v>1.88</c:v>
                </c:pt>
                <c:pt idx="112">
                  <c:v>1.95</c:v>
                </c:pt>
                <c:pt idx="113">
                  <c:v>1.76</c:v>
                </c:pt>
                <c:pt idx="114">
                  <c:v>2.0299999999999998</c:v>
                </c:pt>
                <c:pt idx="115">
                  <c:v>2.11</c:v>
                </c:pt>
                <c:pt idx="116">
                  <c:v>2.11</c:v>
                </c:pt>
                <c:pt idx="117">
                  <c:v>2.04</c:v>
                </c:pt>
                <c:pt idx="118">
                  <c:v>2.0299999999999998</c:v>
                </c:pt>
                <c:pt idx="119">
                  <c:v>2.02</c:v>
                </c:pt>
                <c:pt idx="120">
                  <c:v>2.04</c:v>
                </c:pt>
                <c:pt idx="121">
                  <c:v>1.85</c:v>
                </c:pt>
                <c:pt idx="122">
                  <c:v>1.98</c:v>
                </c:pt>
                <c:pt idx="123">
                  <c:v>1.97</c:v>
                </c:pt>
                <c:pt idx="124">
                  <c:v>1.95</c:v>
                </c:pt>
                <c:pt idx="125">
                  <c:v>1.56</c:v>
                </c:pt>
                <c:pt idx="126">
                  <c:v>1.75</c:v>
                </c:pt>
                <c:pt idx="127">
                  <c:v>1.74</c:v>
                </c:pt>
                <c:pt idx="128">
                  <c:v>1.93</c:v>
                </c:pt>
                <c:pt idx="129">
                  <c:v>1.85</c:v>
                </c:pt>
                <c:pt idx="130">
                  <c:v>1.71</c:v>
                </c:pt>
                <c:pt idx="131">
                  <c:v>1.71</c:v>
                </c:pt>
                <c:pt idx="132">
                  <c:v>1.87</c:v>
                </c:pt>
                <c:pt idx="133">
                  <c:v>1.9</c:v>
                </c:pt>
                <c:pt idx="134">
                  <c:v>1.54</c:v>
                </c:pt>
                <c:pt idx="135">
                  <c:v>1.67</c:v>
                </c:pt>
                <c:pt idx="136">
                  <c:v>1.6</c:v>
                </c:pt>
                <c:pt idx="137">
                  <c:v>1.93</c:v>
                </c:pt>
                <c:pt idx="138">
                  <c:v>2.42</c:v>
                </c:pt>
                <c:pt idx="139">
                  <c:v>1.7</c:v>
                </c:pt>
                <c:pt idx="140">
                  <c:v>1.61</c:v>
                </c:pt>
                <c:pt idx="141">
                  <c:v>1.45</c:v>
                </c:pt>
                <c:pt idx="142">
                  <c:v>1.8</c:v>
                </c:pt>
                <c:pt idx="143">
                  <c:v>1.71</c:v>
                </c:pt>
                <c:pt idx="144">
                  <c:v>1.76</c:v>
                </c:pt>
                <c:pt idx="145">
                  <c:v>1.39</c:v>
                </c:pt>
                <c:pt idx="146">
                  <c:v>1.66</c:v>
                </c:pt>
                <c:pt idx="147">
                  <c:v>1.66</c:v>
                </c:pt>
                <c:pt idx="148">
                  <c:v>1.58</c:v>
                </c:pt>
                <c:pt idx="149">
                  <c:v>1.81</c:v>
                </c:pt>
                <c:pt idx="150">
                  <c:v>1.74</c:v>
                </c:pt>
                <c:pt idx="151">
                  <c:v>1.64</c:v>
                </c:pt>
                <c:pt idx="152">
                  <c:v>2.41</c:v>
                </c:pt>
                <c:pt idx="153">
                  <c:v>2.31</c:v>
                </c:pt>
                <c:pt idx="154">
                  <c:v>1.69</c:v>
                </c:pt>
                <c:pt idx="155">
                  <c:v>1.98</c:v>
                </c:pt>
                <c:pt idx="156">
                  <c:v>1.7</c:v>
                </c:pt>
                <c:pt idx="157">
                  <c:v>1.59</c:v>
                </c:pt>
                <c:pt idx="158">
                  <c:v>1.84</c:v>
                </c:pt>
                <c:pt idx="159">
                  <c:v>1.8</c:v>
                </c:pt>
                <c:pt idx="160">
                  <c:v>1.71</c:v>
                </c:pt>
                <c:pt idx="161">
                  <c:v>1.75</c:v>
                </c:pt>
                <c:pt idx="162">
                  <c:v>1.76</c:v>
                </c:pt>
                <c:pt idx="163">
                  <c:v>1.62</c:v>
                </c:pt>
                <c:pt idx="164">
                  <c:v>1.78</c:v>
                </c:pt>
                <c:pt idx="165">
                  <c:v>1.67</c:v>
                </c:pt>
                <c:pt idx="166">
                  <c:v>1.75</c:v>
                </c:pt>
                <c:pt idx="167">
                  <c:v>1.61</c:v>
                </c:pt>
                <c:pt idx="168">
                  <c:v>1.69</c:v>
                </c:pt>
                <c:pt idx="169">
                  <c:v>1.58</c:v>
                </c:pt>
                <c:pt idx="170">
                  <c:v>1.59</c:v>
                </c:pt>
                <c:pt idx="171">
                  <c:v>1.59</c:v>
                </c:pt>
                <c:pt idx="172">
                  <c:v>1.62</c:v>
                </c:pt>
                <c:pt idx="173">
                  <c:v>2.12</c:v>
                </c:pt>
                <c:pt idx="174">
                  <c:v>1.6</c:v>
                </c:pt>
                <c:pt idx="175">
                  <c:v>1.75</c:v>
                </c:pt>
                <c:pt idx="176">
                  <c:v>1.58</c:v>
                </c:pt>
                <c:pt idx="177">
                  <c:v>2.1</c:v>
                </c:pt>
                <c:pt idx="178">
                  <c:v>1.83</c:v>
                </c:pt>
                <c:pt idx="179">
                  <c:v>1.43</c:v>
                </c:pt>
                <c:pt idx="180">
                  <c:v>2.09</c:v>
                </c:pt>
                <c:pt idx="181">
                  <c:v>2.1</c:v>
                </c:pt>
                <c:pt idx="182">
                  <c:v>1.93</c:v>
                </c:pt>
                <c:pt idx="183">
                  <c:v>2.0699999999999998</c:v>
                </c:pt>
                <c:pt idx="184">
                  <c:v>1.93</c:v>
                </c:pt>
                <c:pt idx="185">
                  <c:v>1.82</c:v>
                </c:pt>
                <c:pt idx="186">
                  <c:v>1.87</c:v>
                </c:pt>
                <c:pt idx="187">
                  <c:v>1.82</c:v>
                </c:pt>
                <c:pt idx="188">
                  <c:v>2.02</c:v>
                </c:pt>
                <c:pt idx="189">
                  <c:v>1.99</c:v>
                </c:pt>
                <c:pt idx="190">
                  <c:v>1.82</c:v>
                </c:pt>
                <c:pt idx="191">
                  <c:v>1.71</c:v>
                </c:pt>
                <c:pt idx="192">
                  <c:v>1.65</c:v>
                </c:pt>
                <c:pt idx="193">
                  <c:v>1.61</c:v>
                </c:pt>
                <c:pt idx="194">
                  <c:v>1.58</c:v>
                </c:pt>
                <c:pt idx="195">
                  <c:v>1.67</c:v>
                </c:pt>
                <c:pt idx="196">
                  <c:v>1.64</c:v>
                </c:pt>
                <c:pt idx="197">
                  <c:v>1.54</c:v>
                </c:pt>
                <c:pt idx="198">
                  <c:v>2.17</c:v>
                </c:pt>
                <c:pt idx="199">
                  <c:v>1.8</c:v>
                </c:pt>
                <c:pt idx="200">
                  <c:v>1.56</c:v>
                </c:pt>
                <c:pt idx="201">
                  <c:v>1.95</c:v>
                </c:pt>
                <c:pt idx="202">
                  <c:v>1.98</c:v>
                </c:pt>
                <c:pt idx="203">
                  <c:v>1.88</c:v>
                </c:pt>
                <c:pt idx="204">
                  <c:v>1.63</c:v>
                </c:pt>
                <c:pt idx="205">
                  <c:v>1.59</c:v>
                </c:pt>
                <c:pt idx="206">
                  <c:v>1.75</c:v>
                </c:pt>
                <c:pt idx="207">
                  <c:v>1.9</c:v>
                </c:pt>
                <c:pt idx="208">
                  <c:v>1.87</c:v>
                </c:pt>
                <c:pt idx="209">
                  <c:v>1.85</c:v>
                </c:pt>
                <c:pt idx="210">
                  <c:v>1.75</c:v>
                </c:pt>
                <c:pt idx="211">
                  <c:v>1.76</c:v>
                </c:pt>
                <c:pt idx="212">
                  <c:v>1.78</c:v>
                </c:pt>
                <c:pt idx="213">
                  <c:v>1.66</c:v>
                </c:pt>
                <c:pt idx="214">
                  <c:v>1.58</c:v>
                </c:pt>
                <c:pt idx="215">
                  <c:v>1.62</c:v>
                </c:pt>
                <c:pt idx="216">
                  <c:v>1.68</c:v>
                </c:pt>
                <c:pt idx="217">
                  <c:v>1.68</c:v>
                </c:pt>
                <c:pt idx="218">
                  <c:v>1.92</c:v>
                </c:pt>
                <c:pt idx="219">
                  <c:v>1.64</c:v>
                </c:pt>
                <c:pt idx="220">
                  <c:v>1.87</c:v>
                </c:pt>
                <c:pt idx="221">
                  <c:v>1.8</c:v>
                </c:pt>
                <c:pt idx="222">
                  <c:v>1.66</c:v>
                </c:pt>
                <c:pt idx="223">
                  <c:v>1.62</c:v>
                </c:pt>
                <c:pt idx="224">
                  <c:v>1.86</c:v>
                </c:pt>
                <c:pt idx="225">
                  <c:v>1.68</c:v>
                </c:pt>
                <c:pt idx="226">
                  <c:v>1.65</c:v>
                </c:pt>
                <c:pt idx="227">
                  <c:v>2.5299999999999998</c:v>
                </c:pt>
                <c:pt idx="228">
                  <c:v>2.36</c:v>
                </c:pt>
                <c:pt idx="229">
                  <c:v>2.21</c:v>
                </c:pt>
                <c:pt idx="230">
                  <c:v>2.09</c:v>
                </c:pt>
                <c:pt idx="231">
                  <c:v>1.62</c:v>
                </c:pt>
                <c:pt idx="232">
                  <c:v>1.64</c:v>
                </c:pt>
                <c:pt idx="233">
                  <c:v>1.62</c:v>
                </c:pt>
                <c:pt idx="234">
                  <c:v>1.67</c:v>
                </c:pt>
                <c:pt idx="235">
                  <c:v>2.39</c:v>
                </c:pt>
                <c:pt idx="236">
                  <c:v>2.4300000000000002</c:v>
                </c:pt>
                <c:pt idx="237">
                  <c:v>1.87</c:v>
                </c:pt>
                <c:pt idx="238">
                  <c:v>2.4500000000000002</c:v>
                </c:pt>
                <c:pt idx="239">
                  <c:v>2.14</c:v>
                </c:pt>
                <c:pt idx="240">
                  <c:v>2.21</c:v>
                </c:pt>
                <c:pt idx="241">
                  <c:v>2.17</c:v>
                </c:pt>
                <c:pt idx="242">
                  <c:v>1.81</c:v>
                </c:pt>
                <c:pt idx="243">
                  <c:v>1.95</c:v>
                </c:pt>
                <c:pt idx="244">
                  <c:v>1.97</c:v>
                </c:pt>
                <c:pt idx="245">
                  <c:v>1.94</c:v>
                </c:pt>
                <c:pt idx="246">
                  <c:v>2.04</c:v>
                </c:pt>
                <c:pt idx="247">
                  <c:v>2.02</c:v>
                </c:pt>
                <c:pt idx="248">
                  <c:v>2</c:v>
                </c:pt>
                <c:pt idx="249">
                  <c:v>1.93</c:v>
                </c:pt>
                <c:pt idx="250">
                  <c:v>1.93</c:v>
                </c:pt>
                <c:pt idx="251">
                  <c:v>1.83</c:v>
                </c:pt>
                <c:pt idx="252">
                  <c:v>1.77</c:v>
                </c:pt>
                <c:pt idx="253">
                  <c:v>1.99</c:v>
                </c:pt>
                <c:pt idx="254">
                  <c:v>1.97</c:v>
                </c:pt>
                <c:pt idx="255">
                  <c:v>1.81</c:v>
                </c:pt>
                <c:pt idx="256">
                  <c:v>1.76</c:v>
                </c:pt>
                <c:pt idx="257">
                  <c:v>1.81</c:v>
                </c:pt>
                <c:pt idx="258">
                  <c:v>1.64</c:v>
                </c:pt>
                <c:pt idx="259">
                  <c:v>1.76</c:v>
                </c:pt>
                <c:pt idx="260">
                  <c:v>1.74</c:v>
                </c:pt>
                <c:pt idx="261">
                  <c:v>1.79</c:v>
                </c:pt>
                <c:pt idx="262">
                  <c:v>1.57</c:v>
                </c:pt>
                <c:pt idx="263">
                  <c:v>1.62</c:v>
                </c:pt>
                <c:pt idx="264">
                  <c:v>1.57</c:v>
                </c:pt>
                <c:pt idx="265">
                  <c:v>1.65</c:v>
                </c:pt>
                <c:pt idx="266">
                  <c:v>1.58</c:v>
                </c:pt>
                <c:pt idx="267">
                  <c:v>1.79</c:v>
                </c:pt>
                <c:pt idx="268">
                  <c:v>1.61</c:v>
                </c:pt>
                <c:pt idx="269">
                  <c:v>1.53</c:v>
                </c:pt>
                <c:pt idx="270">
                  <c:v>1.51</c:v>
                </c:pt>
                <c:pt idx="271">
                  <c:v>1.63</c:v>
                </c:pt>
                <c:pt idx="272">
                  <c:v>1.93</c:v>
                </c:pt>
                <c:pt idx="273">
                  <c:v>1.86</c:v>
                </c:pt>
                <c:pt idx="274">
                  <c:v>2.36</c:v>
                </c:pt>
                <c:pt idx="275">
                  <c:v>1.71</c:v>
                </c:pt>
                <c:pt idx="276">
                  <c:v>1.62</c:v>
                </c:pt>
                <c:pt idx="277">
                  <c:v>2.09</c:v>
                </c:pt>
                <c:pt idx="278">
                  <c:v>1.92</c:v>
                </c:pt>
                <c:pt idx="279">
                  <c:v>1.5</c:v>
                </c:pt>
                <c:pt idx="280">
                  <c:v>1.59</c:v>
                </c:pt>
                <c:pt idx="281">
                  <c:v>1</c:v>
                </c:pt>
                <c:pt idx="282">
                  <c:v>2.0299999999999998</c:v>
                </c:pt>
                <c:pt idx="283">
                  <c:v>1.94</c:v>
                </c:pt>
                <c:pt idx="284">
                  <c:v>1.43</c:v>
                </c:pt>
                <c:pt idx="285">
                  <c:v>2.02</c:v>
                </c:pt>
                <c:pt idx="286">
                  <c:v>1.81</c:v>
                </c:pt>
                <c:pt idx="287">
                  <c:v>2.39</c:v>
                </c:pt>
                <c:pt idx="288">
                  <c:v>1.47</c:v>
                </c:pt>
                <c:pt idx="289">
                  <c:v>1.82</c:v>
                </c:pt>
                <c:pt idx="290">
                  <c:v>1.68</c:v>
                </c:pt>
                <c:pt idx="291">
                  <c:v>1.69</c:v>
                </c:pt>
                <c:pt idx="292">
                  <c:v>1.7</c:v>
                </c:pt>
                <c:pt idx="293">
                  <c:v>1.55</c:v>
                </c:pt>
                <c:pt idx="294">
                  <c:v>1.43</c:v>
                </c:pt>
                <c:pt idx="295">
                  <c:v>2.19</c:v>
                </c:pt>
                <c:pt idx="296">
                  <c:v>1.44</c:v>
                </c:pt>
                <c:pt idx="297">
                  <c:v>2.25</c:v>
                </c:pt>
                <c:pt idx="298">
                  <c:v>2.15</c:v>
                </c:pt>
                <c:pt idx="299">
                  <c:v>2.0499999999999998</c:v>
                </c:pt>
                <c:pt idx="300">
                  <c:v>1.95</c:v>
                </c:pt>
                <c:pt idx="301">
                  <c:v>2.02</c:v>
                </c:pt>
                <c:pt idx="302">
                  <c:v>2.0699999999999998</c:v>
                </c:pt>
                <c:pt idx="303">
                  <c:v>1.97</c:v>
                </c:pt>
                <c:pt idx="304">
                  <c:v>1.31</c:v>
                </c:pt>
                <c:pt idx="305">
                  <c:v>1.98</c:v>
                </c:pt>
                <c:pt idx="306">
                  <c:v>1.77</c:v>
                </c:pt>
                <c:pt idx="307">
                  <c:v>1.84</c:v>
                </c:pt>
                <c:pt idx="308">
                  <c:v>1.8</c:v>
                </c:pt>
                <c:pt idx="309">
                  <c:v>1.72</c:v>
                </c:pt>
                <c:pt idx="310">
                  <c:v>1.73</c:v>
                </c:pt>
                <c:pt idx="311">
                  <c:v>1.59</c:v>
                </c:pt>
                <c:pt idx="312">
                  <c:v>1.7</c:v>
                </c:pt>
                <c:pt idx="313">
                  <c:v>1.67</c:v>
                </c:pt>
                <c:pt idx="314">
                  <c:v>1.67</c:v>
                </c:pt>
                <c:pt idx="315">
                  <c:v>1.48</c:v>
                </c:pt>
                <c:pt idx="316">
                  <c:v>1.54</c:v>
                </c:pt>
                <c:pt idx="317">
                  <c:v>1.65</c:v>
                </c:pt>
                <c:pt idx="318">
                  <c:v>1.66</c:v>
                </c:pt>
                <c:pt idx="319">
                  <c:v>1.62</c:v>
                </c:pt>
                <c:pt idx="320">
                  <c:v>1.61</c:v>
                </c:pt>
                <c:pt idx="321">
                  <c:v>1.58</c:v>
                </c:pt>
                <c:pt idx="322">
                  <c:v>1.82</c:v>
                </c:pt>
                <c:pt idx="323">
                  <c:v>1.78</c:v>
                </c:pt>
                <c:pt idx="324">
                  <c:v>1.6</c:v>
                </c:pt>
                <c:pt idx="325">
                  <c:v>1.72</c:v>
                </c:pt>
                <c:pt idx="326">
                  <c:v>1.55</c:v>
                </c:pt>
                <c:pt idx="327">
                  <c:v>1.89</c:v>
                </c:pt>
                <c:pt idx="328">
                  <c:v>1.66</c:v>
                </c:pt>
                <c:pt idx="329">
                  <c:v>1.64</c:v>
                </c:pt>
                <c:pt idx="330">
                  <c:v>1.57</c:v>
                </c:pt>
                <c:pt idx="331">
                  <c:v>1.93</c:v>
                </c:pt>
                <c:pt idx="332">
                  <c:v>1.84</c:v>
                </c:pt>
                <c:pt idx="333">
                  <c:v>1.89</c:v>
                </c:pt>
                <c:pt idx="334">
                  <c:v>1.76</c:v>
                </c:pt>
                <c:pt idx="335">
                  <c:v>1.76</c:v>
                </c:pt>
                <c:pt idx="336">
                  <c:v>1.73</c:v>
                </c:pt>
                <c:pt idx="337">
                  <c:v>1.6</c:v>
                </c:pt>
                <c:pt idx="338">
                  <c:v>1.56</c:v>
                </c:pt>
                <c:pt idx="339">
                  <c:v>1.81</c:v>
                </c:pt>
                <c:pt idx="340">
                  <c:v>1.77</c:v>
                </c:pt>
                <c:pt idx="341">
                  <c:v>1.64</c:v>
                </c:pt>
                <c:pt idx="342">
                  <c:v>1.45</c:v>
                </c:pt>
                <c:pt idx="343">
                  <c:v>2.16</c:v>
                </c:pt>
                <c:pt idx="344">
                  <c:v>1.19</c:v>
                </c:pt>
                <c:pt idx="345">
                  <c:v>1.65</c:v>
                </c:pt>
                <c:pt idx="346">
                  <c:v>1.73</c:v>
                </c:pt>
                <c:pt idx="347">
                  <c:v>1.6</c:v>
                </c:pt>
                <c:pt idx="348">
                  <c:v>2.15</c:v>
                </c:pt>
                <c:pt idx="349">
                  <c:v>2.13</c:v>
                </c:pt>
                <c:pt idx="350">
                  <c:v>2.0499999999999998</c:v>
                </c:pt>
                <c:pt idx="351">
                  <c:v>2.02</c:v>
                </c:pt>
                <c:pt idx="352">
                  <c:v>2.0099999999999998</c:v>
                </c:pt>
                <c:pt idx="353">
                  <c:v>2.0099999999999998</c:v>
                </c:pt>
                <c:pt idx="354">
                  <c:v>1.99</c:v>
                </c:pt>
                <c:pt idx="355">
                  <c:v>2.0499999999999998</c:v>
                </c:pt>
                <c:pt idx="356">
                  <c:v>1.89</c:v>
                </c:pt>
                <c:pt idx="357">
                  <c:v>1.58</c:v>
                </c:pt>
                <c:pt idx="358">
                  <c:v>2.66</c:v>
                </c:pt>
                <c:pt idx="359">
                  <c:v>2.2400000000000002</c:v>
                </c:pt>
                <c:pt idx="360">
                  <c:v>1.92</c:v>
                </c:pt>
                <c:pt idx="361">
                  <c:v>1.47</c:v>
                </c:pt>
                <c:pt idx="362">
                  <c:v>1.9</c:v>
                </c:pt>
                <c:pt idx="363">
                  <c:v>1.57</c:v>
                </c:pt>
                <c:pt idx="364">
                  <c:v>1.58</c:v>
                </c:pt>
                <c:pt idx="365">
                  <c:v>1.64</c:v>
                </c:pt>
                <c:pt idx="366">
                  <c:v>1.86</c:v>
                </c:pt>
                <c:pt idx="367">
                  <c:v>1.74</c:v>
                </c:pt>
                <c:pt idx="368">
                  <c:v>1.71</c:v>
                </c:pt>
                <c:pt idx="369">
                  <c:v>1.77</c:v>
                </c:pt>
                <c:pt idx="370">
                  <c:v>1.61</c:v>
                </c:pt>
                <c:pt idx="371">
                  <c:v>1.45</c:v>
                </c:pt>
                <c:pt idx="372">
                  <c:v>1.61</c:v>
                </c:pt>
                <c:pt idx="373">
                  <c:v>1.73</c:v>
                </c:pt>
                <c:pt idx="374">
                  <c:v>2.35</c:v>
                </c:pt>
                <c:pt idx="375">
                  <c:v>2.12</c:v>
                </c:pt>
                <c:pt idx="376">
                  <c:v>2.1</c:v>
                </c:pt>
                <c:pt idx="377">
                  <c:v>1.86</c:v>
                </c:pt>
                <c:pt idx="378">
                  <c:v>1.71</c:v>
                </c:pt>
                <c:pt idx="379">
                  <c:v>1.82</c:v>
                </c:pt>
                <c:pt idx="380">
                  <c:v>1.97</c:v>
                </c:pt>
                <c:pt idx="381">
                  <c:v>1.97</c:v>
                </c:pt>
                <c:pt idx="382">
                  <c:v>1.85</c:v>
                </c:pt>
                <c:pt idx="383">
                  <c:v>1.86</c:v>
                </c:pt>
                <c:pt idx="384">
                  <c:v>1.89</c:v>
                </c:pt>
                <c:pt idx="385">
                  <c:v>1.86</c:v>
                </c:pt>
                <c:pt idx="386">
                  <c:v>1.58</c:v>
                </c:pt>
                <c:pt idx="387">
                  <c:v>1.59</c:v>
                </c:pt>
                <c:pt idx="388">
                  <c:v>1.86</c:v>
                </c:pt>
                <c:pt idx="389">
                  <c:v>1.97</c:v>
                </c:pt>
                <c:pt idx="390">
                  <c:v>2.0299999999999998</c:v>
                </c:pt>
                <c:pt idx="391">
                  <c:v>1.77</c:v>
                </c:pt>
                <c:pt idx="392">
                  <c:v>2.09</c:v>
                </c:pt>
                <c:pt idx="393">
                  <c:v>1.57</c:v>
                </c:pt>
                <c:pt idx="394">
                  <c:v>1.99</c:v>
                </c:pt>
                <c:pt idx="395">
                  <c:v>2.3199999999999998</c:v>
                </c:pt>
                <c:pt idx="396">
                  <c:v>2</c:v>
                </c:pt>
                <c:pt idx="397">
                  <c:v>2.31</c:v>
                </c:pt>
                <c:pt idx="398">
                  <c:v>1.72</c:v>
                </c:pt>
                <c:pt idx="399">
                  <c:v>1.41</c:v>
                </c:pt>
                <c:pt idx="400">
                  <c:v>1.59</c:v>
                </c:pt>
                <c:pt idx="401">
                  <c:v>2.2599999999999998</c:v>
                </c:pt>
                <c:pt idx="402">
                  <c:v>1.55</c:v>
                </c:pt>
                <c:pt idx="403">
                  <c:v>1.66</c:v>
                </c:pt>
                <c:pt idx="404">
                  <c:v>1.87</c:v>
                </c:pt>
                <c:pt idx="405">
                  <c:v>1.84</c:v>
                </c:pt>
                <c:pt idx="406">
                  <c:v>1.85</c:v>
                </c:pt>
                <c:pt idx="407">
                  <c:v>1.68</c:v>
                </c:pt>
                <c:pt idx="408">
                  <c:v>2.15</c:v>
                </c:pt>
                <c:pt idx="409">
                  <c:v>2.11</c:v>
                </c:pt>
                <c:pt idx="410">
                  <c:v>1.98</c:v>
                </c:pt>
                <c:pt idx="411">
                  <c:v>1.88</c:v>
                </c:pt>
                <c:pt idx="412">
                  <c:v>2</c:v>
                </c:pt>
                <c:pt idx="413">
                  <c:v>2.0299999999999998</c:v>
                </c:pt>
                <c:pt idx="414">
                  <c:v>1.94</c:v>
                </c:pt>
                <c:pt idx="415">
                  <c:v>1.86</c:v>
                </c:pt>
                <c:pt idx="416">
                  <c:v>1.55</c:v>
                </c:pt>
                <c:pt idx="417">
                  <c:v>2.06</c:v>
                </c:pt>
                <c:pt idx="418">
                  <c:v>1.8</c:v>
                </c:pt>
                <c:pt idx="419">
                  <c:v>1.85</c:v>
                </c:pt>
                <c:pt idx="420">
                  <c:v>1.85</c:v>
                </c:pt>
                <c:pt idx="421">
                  <c:v>1.64</c:v>
                </c:pt>
                <c:pt idx="422">
                  <c:v>1.88</c:v>
                </c:pt>
                <c:pt idx="423">
                  <c:v>2.44</c:v>
                </c:pt>
                <c:pt idx="424">
                  <c:v>2.1800000000000002</c:v>
                </c:pt>
                <c:pt idx="425">
                  <c:v>2.11</c:v>
                </c:pt>
                <c:pt idx="426">
                  <c:v>1.95</c:v>
                </c:pt>
                <c:pt idx="427">
                  <c:v>1.81</c:v>
                </c:pt>
                <c:pt idx="428">
                  <c:v>1.67</c:v>
                </c:pt>
                <c:pt idx="429">
                  <c:v>1.58</c:v>
                </c:pt>
                <c:pt idx="430">
                  <c:v>1.39</c:v>
                </c:pt>
                <c:pt idx="431">
                  <c:v>1.7</c:v>
                </c:pt>
                <c:pt idx="432">
                  <c:v>1.73</c:v>
                </c:pt>
                <c:pt idx="433">
                  <c:v>1.55</c:v>
                </c:pt>
                <c:pt idx="434">
                  <c:v>1.82</c:v>
                </c:pt>
                <c:pt idx="435">
                  <c:v>2.23</c:v>
                </c:pt>
                <c:pt idx="436">
                  <c:v>1.91</c:v>
                </c:pt>
                <c:pt idx="437">
                  <c:v>2.29</c:v>
                </c:pt>
                <c:pt idx="438">
                  <c:v>1.88</c:v>
                </c:pt>
                <c:pt idx="439">
                  <c:v>1.99</c:v>
                </c:pt>
                <c:pt idx="440">
                  <c:v>1.82</c:v>
                </c:pt>
                <c:pt idx="441">
                  <c:v>1.73</c:v>
                </c:pt>
                <c:pt idx="442">
                  <c:v>1.84</c:v>
                </c:pt>
                <c:pt idx="443">
                  <c:v>2.11</c:v>
                </c:pt>
                <c:pt idx="444">
                  <c:v>1.88</c:v>
                </c:pt>
                <c:pt idx="445">
                  <c:v>1.52</c:v>
                </c:pt>
                <c:pt idx="446">
                  <c:v>1.68</c:v>
                </c:pt>
                <c:pt idx="447">
                  <c:v>1.66</c:v>
                </c:pt>
                <c:pt idx="448">
                  <c:v>1.47</c:v>
                </c:pt>
                <c:pt idx="449">
                  <c:v>1.45</c:v>
                </c:pt>
                <c:pt idx="450">
                  <c:v>2.04</c:v>
                </c:pt>
                <c:pt idx="451">
                  <c:v>1.95</c:v>
                </c:pt>
                <c:pt idx="452">
                  <c:v>1.83</c:v>
                </c:pt>
                <c:pt idx="453">
                  <c:v>1.61</c:v>
                </c:pt>
                <c:pt idx="454">
                  <c:v>1.84</c:v>
                </c:pt>
                <c:pt idx="455">
                  <c:v>1.63</c:v>
                </c:pt>
                <c:pt idx="456">
                  <c:v>1.98</c:v>
                </c:pt>
                <c:pt idx="457">
                  <c:v>1.94</c:v>
                </c:pt>
                <c:pt idx="458">
                  <c:v>1.77</c:v>
                </c:pt>
                <c:pt idx="459">
                  <c:v>1.78</c:v>
                </c:pt>
                <c:pt idx="460">
                  <c:v>1.73</c:v>
                </c:pt>
                <c:pt idx="461">
                  <c:v>1.99</c:v>
                </c:pt>
                <c:pt idx="462">
                  <c:v>1.73</c:v>
                </c:pt>
                <c:pt idx="463">
                  <c:v>2.08</c:v>
                </c:pt>
                <c:pt idx="464">
                  <c:v>1.99</c:v>
                </c:pt>
                <c:pt idx="465">
                  <c:v>2.02</c:v>
                </c:pt>
                <c:pt idx="466">
                  <c:v>2.06</c:v>
                </c:pt>
                <c:pt idx="467">
                  <c:v>2.23</c:v>
                </c:pt>
                <c:pt idx="468">
                  <c:v>1.58</c:v>
                </c:pt>
                <c:pt idx="469">
                  <c:v>1.81</c:v>
                </c:pt>
                <c:pt idx="470">
                  <c:v>1.49</c:v>
                </c:pt>
                <c:pt idx="471">
                  <c:v>1.54</c:v>
                </c:pt>
                <c:pt idx="472">
                  <c:v>1.7</c:v>
                </c:pt>
                <c:pt idx="473">
                  <c:v>1.66</c:v>
                </c:pt>
                <c:pt idx="474">
                  <c:v>1.61</c:v>
                </c:pt>
                <c:pt idx="475">
                  <c:v>2.06</c:v>
                </c:pt>
                <c:pt idx="476">
                  <c:v>1.87</c:v>
                </c:pt>
                <c:pt idx="477">
                  <c:v>1.8</c:v>
                </c:pt>
                <c:pt idx="478">
                  <c:v>1.93</c:v>
                </c:pt>
                <c:pt idx="479">
                  <c:v>1.75</c:v>
                </c:pt>
                <c:pt idx="480">
                  <c:v>1.79</c:v>
                </c:pt>
                <c:pt idx="481">
                  <c:v>1.69</c:v>
                </c:pt>
                <c:pt idx="482">
                  <c:v>1.65</c:v>
                </c:pt>
                <c:pt idx="483">
                  <c:v>1.68</c:v>
                </c:pt>
                <c:pt idx="484">
                  <c:v>1.65</c:v>
                </c:pt>
                <c:pt idx="485">
                  <c:v>1.6</c:v>
                </c:pt>
                <c:pt idx="486">
                  <c:v>1.62</c:v>
                </c:pt>
                <c:pt idx="487">
                  <c:v>1.43</c:v>
                </c:pt>
                <c:pt idx="488">
                  <c:v>1.56</c:v>
                </c:pt>
                <c:pt idx="489">
                  <c:v>1.69</c:v>
                </c:pt>
                <c:pt idx="490">
                  <c:v>1.47</c:v>
                </c:pt>
                <c:pt idx="491">
                  <c:v>1.71</c:v>
                </c:pt>
                <c:pt idx="492">
                  <c:v>1.58</c:v>
                </c:pt>
                <c:pt idx="493">
                  <c:v>1.6</c:v>
                </c:pt>
                <c:pt idx="494">
                  <c:v>1.68</c:v>
                </c:pt>
                <c:pt idx="495">
                  <c:v>2.19</c:v>
                </c:pt>
                <c:pt idx="496">
                  <c:v>1.51</c:v>
                </c:pt>
                <c:pt idx="497">
                  <c:v>1.73</c:v>
                </c:pt>
                <c:pt idx="498">
                  <c:v>1.62</c:v>
                </c:pt>
                <c:pt idx="499">
                  <c:v>1.57</c:v>
                </c:pt>
                <c:pt idx="500">
                  <c:v>1.59</c:v>
                </c:pt>
                <c:pt idx="501">
                  <c:v>1.86</c:v>
                </c:pt>
                <c:pt idx="502">
                  <c:v>2.11</c:v>
                </c:pt>
                <c:pt idx="503">
                  <c:v>2.2799999999999998</c:v>
                </c:pt>
                <c:pt idx="504">
                  <c:v>1.35</c:v>
                </c:pt>
                <c:pt idx="505">
                  <c:v>2.39</c:v>
                </c:pt>
                <c:pt idx="506">
                  <c:v>1.68</c:v>
                </c:pt>
                <c:pt idx="507">
                  <c:v>1.51</c:v>
                </c:pt>
                <c:pt idx="508">
                  <c:v>1.68</c:v>
                </c:pt>
                <c:pt idx="509">
                  <c:v>1.58</c:v>
                </c:pt>
                <c:pt idx="510">
                  <c:v>1.51</c:v>
                </c:pt>
                <c:pt idx="511">
                  <c:v>1.69</c:v>
                </c:pt>
                <c:pt idx="512">
                  <c:v>1.56</c:v>
                </c:pt>
                <c:pt idx="513">
                  <c:v>1.68</c:v>
                </c:pt>
                <c:pt idx="514">
                  <c:v>1.8</c:v>
                </c:pt>
                <c:pt idx="515">
                  <c:v>1.95</c:v>
                </c:pt>
                <c:pt idx="516">
                  <c:v>1.75</c:v>
                </c:pt>
                <c:pt idx="517">
                  <c:v>1.91</c:v>
                </c:pt>
                <c:pt idx="518">
                  <c:v>1.65</c:v>
                </c:pt>
                <c:pt idx="519">
                  <c:v>1.61</c:v>
                </c:pt>
                <c:pt idx="520">
                  <c:v>1.77</c:v>
                </c:pt>
                <c:pt idx="521">
                  <c:v>1.73</c:v>
                </c:pt>
                <c:pt idx="522">
                  <c:v>1.67</c:v>
                </c:pt>
                <c:pt idx="523">
                  <c:v>1.69</c:v>
                </c:pt>
                <c:pt idx="524">
                  <c:v>2.36</c:v>
                </c:pt>
                <c:pt idx="525">
                  <c:v>1.82</c:v>
                </c:pt>
                <c:pt idx="526">
                  <c:v>2.23</c:v>
                </c:pt>
                <c:pt idx="527">
                  <c:v>2.0699999999999998</c:v>
                </c:pt>
                <c:pt idx="528">
                  <c:v>2.0099999999999998</c:v>
                </c:pt>
                <c:pt idx="529">
                  <c:v>2.0099999999999998</c:v>
                </c:pt>
                <c:pt idx="530">
                  <c:v>1.88</c:v>
                </c:pt>
                <c:pt idx="531">
                  <c:v>2</c:v>
                </c:pt>
                <c:pt idx="532">
                  <c:v>2.0299999999999998</c:v>
                </c:pt>
                <c:pt idx="533">
                  <c:v>2.14</c:v>
                </c:pt>
                <c:pt idx="534">
                  <c:v>2.0099999999999998</c:v>
                </c:pt>
                <c:pt idx="535">
                  <c:v>2.0699999999999998</c:v>
                </c:pt>
                <c:pt idx="536">
                  <c:v>1.83</c:v>
                </c:pt>
                <c:pt idx="537">
                  <c:v>2.0499999999999998</c:v>
                </c:pt>
                <c:pt idx="538">
                  <c:v>2.0299999999999998</c:v>
                </c:pt>
                <c:pt idx="539">
                  <c:v>1.94</c:v>
                </c:pt>
                <c:pt idx="540">
                  <c:v>1.93</c:v>
                </c:pt>
                <c:pt idx="541">
                  <c:v>1.76</c:v>
                </c:pt>
                <c:pt idx="542">
                  <c:v>1.96</c:v>
                </c:pt>
                <c:pt idx="543">
                  <c:v>1.98</c:v>
                </c:pt>
                <c:pt idx="544">
                  <c:v>1.91</c:v>
                </c:pt>
                <c:pt idx="545">
                  <c:v>1.92</c:v>
                </c:pt>
                <c:pt idx="546">
                  <c:v>1.88</c:v>
                </c:pt>
                <c:pt idx="547">
                  <c:v>1.88</c:v>
                </c:pt>
                <c:pt idx="548">
                  <c:v>1.86</c:v>
                </c:pt>
                <c:pt idx="549">
                  <c:v>1.83</c:v>
                </c:pt>
                <c:pt idx="550">
                  <c:v>1.81</c:v>
                </c:pt>
                <c:pt idx="551">
                  <c:v>2</c:v>
                </c:pt>
                <c:pt idx="552">
                  <c:v>1.83</c:v>
                </c:pt>
                <c:pt idx="553">
                  <c:v>1.67</c:v>
                </c:pt>
                <c:pt idx="554">
                  <c:v>1.93</c:v>
                </c:pt>
                <c:pt idx="555">
                  <c:v>1.84</c:v>
                </c:pt>
                <c:pt idx="556">
                  <c:v>1.75</c:v>
                </c:pt>
                <c:pt idx="557">
                  <c:v>1.74</c:v>
                </c:pt>
                <c:pt idx="558">
                  <c:v>1.69</c:v>
                </c:pt>
                <c:pt idx="559">
                  <c:v>1.6</c:v>
                </c:pt>
                <c:pt idx="560">
                  <c:v>2.6</c:v>
                </c:pt>
                <c:pt idx="561">
                  <c:v>2.0099999999999998</c:v>
                </c:pt>
                <c:pt idx="562">
                  <c:v>2.06</c:v>
                </c:pt>
                <c:pt idx="563">
                  <c:v>1.48</c:v>
                </c:pt>
                <c:pt idx="564">
                  <c:v>1.82</c:v>
                </c:pt>
                <c:pt idx="565">
                  <c:v>1.59</c:v>
                </c:pt>
                <c:pt idx="566">
                  <c:v>1.56</c:v>
                </c:pt>
                <c:pt idx="567">
                  <c:v>1.67</c:v>
                </c:pt>
                <c:pt idx="568">
                  <c:v>1.37</c:v>
                </c:pt>
                <c:pt idx="569">
                  <c:v>1.55</c:v>
                </c:pt>
                <c:pt idx="570">
                  <c:v>1.76</c:v>
                </c:pt>
                <c:pt idx="571">
                  <c:v>1.63</c:v>
                </c:pt>
                <c:pt idx="572">
                  <c:v>1.68</c:v>
                </c:pt>
                <c:pt idx="573">
                  <c:v>1.66</c:v>
                </c:pt>
                <c:pt idx="574">
                  <c:v>1.85</c:v>
                </c:pt>
                <c:pt idx="575">
                  <c:v>2</c:v>
                </c:pt>
                <c:pt idx="576">
                  <c:v>1.9</c:v>
                </c:pt>
                <c:pt idx="577">
                  <c:v>1.9</c:v>
                </c:pt>
                <c:pt idx="578">
                  <c:v>1.79</c:v>
                </c:pt>
                <c:pt idx="579">
                  <c:v>1.84</c:v>
                </c:pt>
                <c:pt idx="580">
                  <c:v>1.78</c:v>
                </c:pt>
                <c:pt idx="581">
                  <c:v>1.85</c:v>
                </c:pt>
                <c:pt idx="582">
                  <c:v>1.76</c:v>
                </c:pt>
                <c:pt idx="583">
                  <c:v>1.85</c:v>
                </c:pt>
                <c:pt idx="584">
                  <c:v>1.81</c:v>
                </c:pt>
                <c:pt idx="585">
                  <c:v>1.68</c:v>
                </c:pt>
                <c:pt idx="586">
                  <c:v>1.69</c:v>
                </c:pt>
                <c:pt idx="587">
                  <c:v>2</c:v>
                </c:pt>
                <c:pt idx="588">
                  <c:v>1.82</c:v>
                </c:pt>
                <c:pt idx="589">
                  <c:v>1.81</c:v>
                </c:pt>
                <c:pt idx="590">
                  <c:v>1.81</c:v>
                </c:pt>
                <c:pt idx="591">
                  <c:v>1.54</c:v>
                </c:pt>
                <c:pt idx="592">
                  <c:v>1.65</c:v>
                </c:pt>
                <c:pt idx="593">
                  <c:v>1.83</c:v>
                </c:pt>
                <c:pt idx="594">
                  <c:v>1.89</c:v>
                </c:pt>
                <c:pt idx="595">
                  <c:v>2.15</c:v>
                </c:pt>
                <c:pt idx="596">
                  <c:v>1.89</c:v>
                </c:pt>
                <c:pt idx="597">
                  <c:v>1.98</c:v>
                </c:pt>
                <c:pt idx="598">
                  <c:v>2.06</c:v>
                </c:pt>
                <c:pt idx="599">
                  <c:v>2.02</c:v>
                </c:pt>
                <c:pt idx="600">
                  <c:v>1.85</c:v>
                </c:pt>
                <c:pt idx="601">
                  <c:v>2.39</c:v>
                </c:pt>
                <c:pt idx="602">
                  <c:v>2.2599999999999998</c:v>
                </c:pt>
                <c:pt idx="603">
                  <c:v>1.98</c:v>
                </c:pt>
                <c:pt idx="604">
                  <c:v>2.04</c:v>
                </c:pt>
                <c:pt idx="605">
                  <c:v>1.8</c:v>
                </c:pt>
                <c:pt idx="606">
                  <c:v>1.75</c:v>
                </c:pt>
                <c:pt idx="607">
                  <c:v>1.77</c:v>
                </c:pt>
                <c:pt idx="608">
                  <c:v>1.88</c:v>
                </c:pt>
                <c:pt idx="609">
                  <c:v>1.89</c:v>
                </c:pt>
                <c:pt idx="610">
                  <c:v>2.2200000000000002</c:v>
                </c:pt>
                <c:pt idx="611">
                  <c:v>2.2799999999999998</c:v>
                </c:pt>
                <c:pt idx="612">
                  <c:v>2.19</c:v>
                </c:pt>
                <c:pt idx="613">
                  <c:v>1.68</c:v>
                </c:pt>
                <c:pt idx="614">
                  <c:v>1.86</c:v>
                </c:pt>
                <c:pt idx="615">
                  <c:v>1.92</c:v>
                </c:pt>
                <c:pt idx="616">
                  <c:v>2.12</c:v>
                </c:pt>
                <c:pt idx="617">
                  <c:v>1.97</c:v>
                </c:pt>
                <c:pt idx="618">
                  <c:v>1.96</c:v>
                </c:pt>
                <c:pt idx="619">
                  <c:v>1.92</c:v>
                </c:pt>
                <c:pt idx="620">
                  <c:v>2.08</c:v>
                </c:pt>
                <c:pt idx="621">
                  <c:v>1.87</c:v>
                </c:pt>
                <c:pt idx="622">
                  <c:v>1.96</c:v>
                </c:pt>
                <c:pt idx="623">
                  <c:v>1.82</c:v>
                </c:pt>
                <c:pt idx="624">
                  <c:v>2.12</c:v>
                </c:pt>
                <c:pt idx="625">
                  <c:v>1.9</c:v>
                </c:pt>
                <c:pt idx="626">
                  <c:v>2.09</c:v>
                </c:pt>
                <c:pt idx="627">
                  <c:v>1.9</c:v>
                </c:pt>
                <c:pt idx="628">
                  <c:v>1.88</c:v>
                </c:pt>
                <c:pt idx="629">
                  <c:v>1.97</c:v>
                </c:pt>
                <c:pt idx="630">
                  <c:v>1.97</c:v>
                </c:pt>
                <c:pt idx="631">
                  <c:v>1.91</c:v>
                </c:pt>
                <c:pt idx="632">
                  <c:v>2.08</c:v>
                </c:pt>
                <c:pt idx="633">
                  <c:v>1.82</c:v>
                </c:pt>
                <c:pt idx="634">
                  <c:v>1.98</c:v>
                </c:pt>
                <c:pt idx="635">
                  <c:v>1.78</c:v>
                </c:pt>
                <c:pt idx="636">
                  <c:v>1.89</c:v>
                </c:pt>
                <c:pt idx="637">
                  <c:v>1.69</c:v>
                </c:pt>
                <c:pt idx="638">
                  <c:v>2.0299999999999998</c:v>
                </c:pt>
                <c:pt idx="639">
                  <c:v>1.92</c:v>
                </c:pt>
                <c:pt idx="640">
                  <c:v>2.1800000000000002</c:v>
                </c:pt>
                <c:pt idx="641">
                  <c:v>1.6</c:v>
                </c:pt>
                <c:pt idx="642">
                  <c:v>1.64</c:v>
                </c:pt>
                <c:pt idx="643">
                  <c:v>1.59</c:v>
                </c:pt>
                <c:pt idx="644">
                  <c:v>1.57</c:v>
                </c:pt>
                <c:pt idx="645">
                  <c:v>1.49</c:v>
                </c:pt>
                <c:pt idx="646">
                  <c:v>1.86</c:v>
                </c:pt>
                <c:pt idx="647">
                  <c:v>1.94</c:v>
                </c:pt>
                <c:pt idx="648">
                  <c:v>2.2200000000000002</c:v>
                </c:pt>
                <c:pt idx="649">
                  <c:v>1.86</c:v>
                </c:pt>
                <c:pt idx="650">
                  <c:v>1.95</c:v>
                </c:pt>
                <c:pt idx="651">
                  <c:v>1.99</c:v>
                </c:pt>
                <c:pt idx="652">
                  <c:v>1.62</c:v>
                </c:pt>
                <c:pt idx="653">
                  <c:v>1.95</c:v>
                </c:pt>
                <c:pt idx="654">
                  <c:v>1.73</c:v>
                </c:pt>
                <c:pt idx="655">
                  <c:v>1.73</c:v>
                </c:pt>
                <c:pt idx="656">
                  <c:v>1.61</c:v>
                </c:pt>
                <c:pt idx="657">
                  <c:v>1.74</c:v>
                </c:pt>
                <c:pt idx="658">
                  <c:v>2.08</c:v>
                </c:pt>
                <c:pt idx="659">
                  <c:v>1.91</c:v>
                </c:pt>
                <c:pt idx="660">
                  <c:v>1.9</c:v>
                </c:pt>
                <c:pt idx="661">
                  <c:v>1.88</c:v>
                </c:pt>
                <c:pt idx="662">
                  <c:v>1.5</c:v>
                </c:pt>
                <c:pt idx="663">
                  <c:v>1.67</c:v>
                </c:pt>
                <c:pt idx="664">
                  <c:v>1.68</c:v>
                </c:pt>
                <c:pt idx="665">
                  <c:v>1.64</c:v>
                </c:pt>
                <c:pt idx="666">
                  <c:v>1.67</c:v>
                </c:pt>
                <c:pt idx="667">
                  <c:v>1.52</c:v>
                </c:pt>
                <c:pt idx="668">
                  <c:v>1.47</c:v>
                </c:pt>
                <c:pt idx="669">
                  <c:v>1.53</c:v>
                </c:pt>
                <c:pt idx="670">
                  <c:v>3.53</c:v>
                </c:pt>
                <c:pt idx="671">
                  <c:v>1.87</c:v>
                </c:pt>
                <c:pt idx="672">
                  <c:v>2.0499999999999998</c:v>
                </c:pt>
                <c:pt idx="673">
                  <c:v>1.97</c:v>
                </c:pt>
                <c:pt idx="674">
                  <c:v>1.45</c:v>
                </c:pt>
                <c:pt idx="675">
                  <c:v>1.69</c:v>
                </c:pt>
                <c:pt idx="676">
                  <c:v>1.49</c:v>
                </c:pt>
                <c:pt idx="677">
                  <c:v>1.84</c:v>
                </c:pt>
                <c:pt idx="678">
                  <c:v>1.77</c:v>
                </c:pt>
                <c:pt idx="679">
                  <c:v>1.77</c:v>
                </c:pt>
                <c:pt idx="680">
                  <c:v>1.78</c:v>
                </c:pt>
                <c:pt idx="681">
                  <c:v>1.73</c:v>
                </c:pt>
                <c:pt idx="682">
                  <c:v>1.63</c:v>
                </c:pt>
                <c:pt idx="683">
                  <c:v>1.45</c:v>
                </c:pt>
                <c:pt idx="684">
                  <c:v>1.73</c:v>
                </c:pt>
                <c:pt idx="685">
                  <c:v>1.64</c:v>
                </c:pt>
                <c:pt idx="686">
                  <c:v>2.21</c:v>
                </c:pt>
                <c:pt idx="687">
                  <c:v>1.89</c:v>
                </c:pt>
                <c:pt idx="688">
                  <c:v>1.75</c:v>
                </c:pt>
                <c:pt idx="689">
                  <c:v>1.65</c:v>
                </c:pt>
                <c:pt idx="690">
                  <c:v>1.58</c:v>
                </c:pt>
                <c:pt idx="691">
                  <c:v>1.65</c:v>
                </c:pt>
                <c:pt idx="692">
                  <c:v>1.54</c:v>
                </c:pt>
                <c:pt idx="693">
                  <c:v>1.58</c:v>
                </c:pt>
                <c:pt idx="694">
                  <c:v>2.1800000000000002</c:v>
                </c:pt>
                <c:pt idx="695">
                  <c:v>2.63</c:v>
                </c:pt>
                <c:pt idx="696">
                  <c:v>2.2200000000000002</c:v>
                </c:pt>
                <c:pt idx="697">
                  <c:v>2.38</c:v>
                </c:pt>
                <c:pt idx="698">
                  <c:v>2.0699999999999998</c:v>
                </c:pt>
                <c:pt idx="699">
                  <c:v>2.17</c:v>
                </c:pt>
                <c:pt idx="700">
                  <c:v>1.52</c:v>
                </c:pt>
                <c:pt idx="701">
                  <c:v>2.17</c:v>
                </c:pt>
                <c:pt idx="702">
                  <c:v>1.85</c:v>
                </c:pt>
                <c:pt idx="703">
                  <c:v>1.77</c:v>
                </c:pt>
                <c:pt idx="704">
                  <c:v>1.64</c:v>
                </c:pt>
                <c:pt idx="705">
                  <c:v>1.72</c:v>
                </c:pt>
                <c:pt idx="706">
                  <c:v>1.37</c:v>
                </c:pt>
                <c:pt idx="707">
                  <c:v>2.2400000000000002</c:v>
                </c:pt>
                <c:pt idx="708">
                  <c:v>1.94</c:v>
                </c:pt>
                <c:pt idx="709">
                  <c:v>1.57</c:v>
                </c:pt>
                <c:pt idx="710">
                  <c:v>1.38</c:v>
                </c:pt>
                <c:pt idx="711">
                  <c:v>1.66</c:v>
                </c:pt>
                <c:pt idx="712">
                  <c:v>2.0099999999999998</c:v>
                </c:pt>
                <c:pt idx="713">
                  <c:v>2.02</c:v>
                </c:pt>
                <c:pt idx="714">
                  <c:v>1.95</c:v>
                </c:pt>
                <c:pt idx="715">
                  <c:v>1.91</c:v>
                </c:pt>
                <c:pt idx="716">
                  <c:v>1.88</c:v>
                </c:pt>
                <c:pt idx="717">
                  <c:v>1.81</c:v>
                </c:pt>
                <c:pt idx="718">
                  <c:v>1.87</c:v>
                </c:pt>
                <c:pt idx="719">
                  <c:v>1.85</c:v>
                </c:pt>
                <c:pt idx="720">
                  <c:v>1.8</c:v>
                </c:pt>
                <c:pt idx="721">
                  <c:v>1.88</c:v>
                </c:pt>
                <c:pt idx="722">
                  <c:v>1.77</c:v>
                </c:pt>
                <c:pt idx="723">
                  <c:v>2.19</c:v>
                </c:pt>
                <c:pt idx="724">
                  <c:v>4.3</c:v>
                </c:pt>
                <c:pt idx="725">
                  <c:v>2.02</c:v>
                </c:pt>
                <c:pt idx="726">
                  <c:v>1.86</c:v>
                </c:pt>
                <c:pt idx="727">
                  <c:v>1.89</c:v>
                </c:pt>
                <c:pt idx="728">
                  <c:v>1.97</c:v>
                </c:pt>
                <c:pt idx="729">
                  <c:v>1.89</c:v>
                </c:pt>
                <c:pt idx="730">
                  <c:v>1.79</c:v>
                </c:pt>
                <c:pt idx="731">
                  <c:v>1.85</c:v>
                </c:pt>
                <c:pt idx="732">
                  <c:v>1.64</c:v>
                </c:pt>
                <c:pt idx="733">
                  <c:v>2.0299999999999998</c:v>
                </c:pt>
                <c:pt idx="734">
                  <c:v>2.0299999999999998</c:v>
                </c:pt>
                <c:pt idx="735">
                  <c:v>2</c:v>
                </c:pt>
                <c:pt idx="736">
                  <c:v>1.85</c:v>
                </c:pt>
                <c:pt idx="737">
                  <c:v>2.12</c:v>
                </c:pt>
                <c:pt idx="738">
                  <c:v>1.89</c:v>
                </c:pt>
                <c:pt idx="739">
                  <c:v>2</c:v>
                </c:pt>
                <c:pt idx="740">
                  <c:v>1.75</c:v>
                </c:pt>
                <c:pt idx="741">
                  <c:v>1.78</c:v>
                </c:pt>
                <c:pt idx="742">
                  <c:v>1.77</c:v>
                </c:pt>
                <c:pt idx="743">
                  <c:v>1.88</c:v>
                </c:pt>
                <c:pt idx="744">
                  <c:v>1.82</c:v>
                </c:pt>
                <c:pt idx="745">
                  <c:v>1.8</c:v>
                </c:pt>
                <c:pt idx="746">
                  <c:v>1.86</c:v>
                </c:pt>
                <c:pt idx="747">
                  <c:v>1.87</c:v>
                </c:pt>
                <c:pt idx="748">
                  <c:v>1.88</c:v>
                </c:pt>
                <c:pt idx="749">
                  <c:v>1.63</c:v>
                </c:pt>
                <c:pt idx="750">
                  <c:v>1.6</c:v>
                </c:pt>
                <c:pt idx="751">
                  <c:v>1.73</c:v>
                </c:pt>
                <c:pt idx="752">
                  <c:v>1.79</c:v>
                </c:pt>
                <c:pt idx="753">
                  <c:v>1.79</c:v>
                </c:pt>
                <c:pt idx="754">
                  <c:v>1.74</c:v>
                </c:pt>
                <c:pt idx="755">
                  <c:v>1.8</c:v>
                </c:pt>
                <c:pt idx="756">
                  <c:v>1.71</c:v>
                </c:pt>
                <c:pt idx="757">
                  <c:v>1.8</c:v>
                </c:pt>
                <c:pt idx="758">
                  <c:v>1.8</c:v>
                </c:pt>
                <c:pt idx="759">
                  <c:v>1.81</c:v>
                </c:pt>
                <c:pt idx="760">
                  <c:v>1.76</c:v>
                </c:pt>
                <c:pt idx="761">
                  <c:v>1.76</c:v>
                </c:pt>
                <c:pt idx="762">
                  <c:v>1.67</c:v>
                </c:pt>
                <c:pt idx="763">
                  <c:v>2.4300000000000002</c:v>
                </c:pt>
                <c:pt idx="764">
                  <c:v>2.36</c:v>
                </c:pt>
                <c:pt idx="765">
                  <c:v>2.25</c:v>
                </c:pt>
                <c:pt idx="766">
                  <c:v>2.86</c:v>
                </c:pt>
                <c:pt idx="767">
                  <c:v>2.15</c:v>
                </c:pt>
                <c:pt idx="768">
                  <c:v>1.95</c:v>
                </c:pt>
                <c:pt idx="769">
                  <c:v>1.8</c:v>
                </c:pt>
                <c:pt idx="770">
                  <c:v>1.86</c:v>
                </c:pt>
                <c:pt idx="771">
                  <c:v>1.8</c:v>
                </c:pt>
                <c:pt idx="772">
                  <c:v>1.82</c:v>
                </c:pt>
                <c:pt idx="773">
                  <c:v>1.75</c:v>
                </c:pt>
                <c:pt idx="774">
                  <c:v>1.61</c:v>
                </c:pt>
                <c:pt idx="775">
                  <c:v>1.58</c:v>
                </c:pt>
                <c:pt idx="776">
                  <c:v>1.77</c:v>
                </c:pt>
                <c:pt idx="777">
                  <c:v>1.6</c:v>
                </c:pt>
                <c:pt idx="778">
                  <c:v>1.72</c:v>
                </c:pt>
                <c:pt idx="779">
                  <c:v>1.5</c:v>
                </c:pt>
                <c:pt idx="780">
                  <c:v>1.68</c:v>
                </c:pt>
                <c:pt idx="781">
                  <c:v>1.64</c:v>
                </c:pt>
                <c:pt idx="782">
                  <c:v>1.66</c:v>
                </c:pt>
                <c:pt idx="783">
                  <c:v>1.49</c:v>
                </c:pt>
                <c:pt idx="784">
                  <c:v>1.56</c:v>
                </c:pt>
                <c:pt idx="785">
                  <c:v>1.54</c:v>
                </c:pt>
                <c:pt idx="786">
                  <c:v>1.94</c:v>
                </c:pt>
                <c:pt idx="787">
                  <c:v>1.98</c:v>
                </c:pt>
                <c:pt idx="788">
                  <c:v>1.96</c:v>
                </c:pt>
                <c:pt idx="789">
                  <c:v>2.0699999999999998</c:v>
                </c:pt>
                <c:pt idx="790">
                  <c:v>1.96</c:v>
                </c:pt>
                <c:pt idx="791">
                  <c:v>1.92</c:v>
                </c:pt>
                <c:pt idx="792">
                  <c:v>2.0299999999999998</c:v>
                </c:pt>
                <c:pt idx="793">
                  <c:v>1.67</c:v>
                </c:pt>
                <c:pt idx="794">
                  <c:v>1.73</c:v>
                </c:pt>
                <c:pt idx="795">
                  <c:v>1.63</c:v>
                </c:pt>
                <c:pt idx="796">
                  <c:v>1.55</c:v>
                </c:pt>
                <c:pt idx="797">
                  <c:v>1.51</c:v>
                </c:pt>
                <c:pt idx="798">
                  <c:v>1.72</c:v>
                </c:pt>
                <c:pt idx="799">
                  <c:v>2.31</c:v>
                </c:pt>
                <c:pt idx="800">
                  <c:v>1.9</c:v>
                </c:pt>
                <c:pt idx="801">
                  <c:v>1.72</c:v>
                </c:pt>
                <c:pt idx="802">
                  <c:v>2.04</c:v>
                </c:pt>
                <c:pt idx="803">
                  <c:v>1.94</c:v>
                </c:pt>
                <c:pt idx="804">
                  <c:v>1.91</c:v>
                </c:pt>
                <c:pt idx="805">
                  <c:v>1.69</c:v>
                </c:pt>
                <c:pt idx="806">
                  <c:v>1.81</c:v>
                </c:pt>
                <c:pt idx="807">
                  <c:v>1.79</c:v>
                </c:pt>
                <c:pt idx="808">
                  <c:v>1.74</c:v>
                </c:pt>
                <c:pt idx="809">
                  <c:v>1.71</c:v>
                </c:pt>
                <c:pt idx="810">
                  <c:v>1.54</c:v>
                </c:pt>
                <c:pt idx="811">
                  <c:v>1.67</c:v>
                </c:pt>
                <c:pt idx="812">
                  <c:v>1.99</c:v>
                </c:pt>
                <c:pt idx="813">
                  <c:v>1.81</c:v>
                </c:pt>
                <c:pt idx="814">
                  <c:v>1.88</c:v>
                </c:pt>
                <c:pt idx="815">
                  <c:v>1.81</c:v>
                </c:pt>
                <c:pt idx="816">
                  <c:v>1.67</c:v>
                </c:pt>
                <c:pt idx="817">
                  <c:v>1.63</c:v>
                </c:pt>
                <c:pt idx="818">
                  <c:v>1.61</c:v>
                </c:pt>
                <c:pt idx="819">
                  <c:v>1.63</c:v>
                </c:pt>
                <c:pt idx="820">
                  <c:v>2.0299999999999998</c:v>
                </c:pt>
                <c:pt idx="821">
                  <c:v>2.09</c:v>
                </c:pt>
                <c:pt idx="822">
                  <c:v>2.0299999999999998</c:v>
                </c:pt>
                <c:pt idx="823">
                  <c:v>2.11</c:v>
                </c:pt>
                <c:pt idx="824">
                  <c:v>2.04</c:v>
                </c:pt>
                <c:pt idx="825">
                  <c:v>1.84</c:v>
                </c:pt>
                <c:pt idx="826">
                  <c:v>1.97</c:v>
                </c:pt>
                <c:pt idx="827">
                  <c:v>1.9</c:v>
                </c:pt>
                <c:pt idx="828">
                  <c:v>1.95</c:v>
                </c:pt>
                <c:pt idx="829">
                  <c:v>1.56</c:v>
                </c:pt>
                <c:pt idx="830">
                  <c:v>1.8</c:v>
                </c:pt>
                <c:pt idx="831">
                  <c:v>2</c:v>
                </c:pt>
                <c:pt idx="832">
                  <c:v>1.97</c:v>
                </c:pt>
                <c:pt idx="833">
                  <c:v>2.04</c:v>
                </c:pt>
                <c:pt idx="834">
                  <c:v>1.83</c:v>
                </c:pt>
                <c:pt idx="835">
                  <c:v>2.0499999999999998</c:v>
                </c:pt>
                <c:pt idx="836">
                  <c:v>2.0499999999999998</c:v>
                </c:pt>
                <c:pt idx="837">
                  <c:v>1.93</c:v>
                </c:pt>
                <c:pt idx="838">
                  <c:v>1.94</c:v>
                </c:pt>
                <c:pt idx="839">
                  <c:v>1.8</c:v>
                </c:pt>
                <c:pt idx="840">
                  <c:v>1.86</c:v>
                </c:pt>
                <c:pt idx="841">
                  <c:v>1.81</c:v>
                </c:pt>
                <c:pt idx="842">
                  <c:v>1.62</c:v>
                </c:pt>
                <c:pt idx="843">
                  <c:v>1.7</c:v>
                </c:pt>
                <c:pt idx="844">
                  <c:v>1.62</c:v>
                </c:pt>
                <c:pt idx="845">
                  <c:v>2.41</c:v>
                </c:pt>
                <c:pt idx="846">
                  <c:v>2.35</c:v>
                </c:pt>
                <c:pt idx="847">
                  <c:v>1.87</c:v>
                </c:pt>
                <c:pt idx="848">
                  <c:v>1.9</c:v>
                </c:pt>
                <c:pt idx="849">
                  <c:v>2.3199999999999998</c:v>
                </c:pt>
                <c:pt idx="850">
                  <c:v>2.1</c:v>
                </c:pt>
                <c:pt idx="851">
                  <c:v>1.65</c:v>
                </c:pt>
                <c:pt idx="852">
                  <c:v>1.67</c:v>
                </c:pt>
                <c:pt idx="853">
                  <c:v>1.74</c:v>
                </c:pt>
                <c:pt idx="854">
                  <c:v>1.65</c:v>
                </c:pt>
                <c:pt idx="855">
                  <c:v>1.68</c:v>
                </c:pt>
                <c:pt idx="856">
                  <c:v>1.58</c:v>
                </c:pt>
                <c:pt idx="857">
                  <c:v>1.44</c:v>
                </c:pt>
                <c:pt idx="858">
                  <c:v>1.54</c:v>
                </c:pt>
                <c:pt idx="859">
                  <c:v>1.7</c:v>
                </c:pt>
                <c:pt idx="860">
                  <c:v>1.66</c:v>
                </c:pt>
                <c:pt idx="861">
                  <c:v>1.76</c:v>
                </c:pt>
                <c:pt idx="862">
                  <c:v>1.66</c:v>
                </c:pt>
                <c:pt idx="863">
                  <c:v>1.74</c:v>
                </c:pt>
                <c:pt idx="864">
                  <c:v>1.74</c:v>
                </c:pt>
                <c:pt idx="865">
                  <c:v>1.57</c:v>
                </c:pt>
                <c:pt idx="866">
                  <c:v>1.56</c:v>
                </c:pt>
                <c:pt idx="867">
                  <c:v>1.61</c:v>
                </c:pt>
                <c:pt idx="868">
                  <c:v>1.51</c:v>
                </c:pt>
                <c:pt idx="869">
                  <c:v>1.5</c:v>
                </c:pt>
                <c:pt idx="870">
                  <c:v>1.49</c:v>
                </c:pt>
                <c:pt idx="871">
                  <c:v>1.47</c:v>
                </c:pt>
                <c:pt idx="872">
                  <c:v>1.44</c:v>
                </c:pt>
                <c:pt idx="873">
                  <c:v>1.65</c:v>
                </c:pt>
                <c:pt idx="874">
                  <c:v>1.72</c:v>
                </c:pt>
                <c:pt idx="875">
                  <c:v>1.69</c:v>
                </c:pt>
                <c:pt idx="876">
                  <c:v>1.62</c:v>
                </c:pt>
                <c:pt idx="877">
                  <c:v>1.54</c:v>
                </c:pt>
                <c:pt idx="878">
                  <c:v>1.69</c:v>
                </c:pt>
                <c:pt idx="879">
                  <c:v>1.63</c:v>
                </c:pt>
                <c:pt idx="880">
                  <c:v>1.5</c:v>
                </c:pt>
                <c:pt idx="881">
                  <c:v>1.57</c:v>
                </c:pt>
                <c:pt idx="882">
                  <c:v>1.61</c:v>
                </c:pt>
                <c:pt idx="883">
                  <c:v>1.88</c:v>
                </c:pt>
                <c:pt idx="884">
                  <c:v>1.83</c:v>
                </c:pt>
                <c:pt idx="885">
                  <c:v>1.78</c:v>
                </c:pt>
                <c:pt idx="886">
                  <c:v>1.81</c:v>
                </c:pt>
                <c:pt idx="887">
                  <c:v>1.85</c:v>
                </c:pt>
                <c:pt idx="888">
                  <c:v>1.94</c:v>
                </c:pt>
                <c:pt idx="889">
                  <c:v>1.92</c:v>
                </c:pt>
                <c:pt idx="890">
                  <c:v>1.81</c:v>
                </c:pt>
                <c:pt idx="891">
                  <c:v>1.74</c:v>
                </c:pt>
                <c:pt idx="892">
                  <c:v>1.97</c:v>
                </c:pt>
                <c:pt idx="893">
                  <c:v>1.69</c:v>
                </c:pt>
                <c:pt idx="894">
                  <c:v>1.71</c:v>
                </c:pt>
                <c:pt idx="895">
                  <c:v>1.75</c:v>
                </c:pt>
                <c:pt idx="896">
                  <c:v>1.87</c:v>
                </c:pt>
                <c:pt idx="897">
                  <c:v>1.71</c:v>
                </c:pt>
                <c:pt idx="898">
                  <c:v>1.78</c:v>
                </c:pt>
                <c:pt idx="899">
                  <c:v>1.65</c:v>
                </c:pt>
                <c:pt idx="900">
                  <c:v>1.86</c:v>
                </c:pt>
                <c:pt idx="901">
                  <c:v>1.61</c:v>
                </c:pt>
                <c:pt idx="902">
                  <c:v>1.53</c:v>
                </c:pt>
                <c:pt idx="903">
                  <c:v>1.65</c:v>
                </c:pt>
                <c:pt idx="904">
                  <c:v>1.6</c:v>
                </c:pt>
                <c:pt idx="905">
                  <c:v>2.19</c:v>
                </c:pt>
                <c:pt idx="906">
                  <c:v>2.0299999999999998</c:v>
                </c:pt>
                <c:pt idx="907">
                  <c:v>1.71</c:v>
                </c:pt>
                <c:pt idx="908">
                  <c:v>2.48</c:v>
                </c:pt>
                <c:pt idx="909">
                  <c:v>2.0299999999999998</c:v>
                </c:pt>
                <c:pt idx="910">
                  <c:v>1.87</c:v>
                </c:pt>
                <c:pt idx="911">
                  <c:v>1.74</c:v>
                </c:pt>
                <c:pt idx="912">
                  <c:v>1.52</c:v>
                </c:pt>
                <c:pt idx="913">
                  <c:v>1.55</c:v>
                </c:pt>
                <c:pt idx="914">
                  <c:v>1.52</c:v>
                </c:pt>
                <c:pt idx="915">
                  <c:v>1.48</c:v>
                </c:pt>
                <c:pt idx="916">
                  <c:v>1.45</c:v>
                </c:pt>
                <c:pt idx="917">
                  <c:v>2.17</c:v>
                </c:pt>
                <c:pt idx="918">
                  <c:v>1.49</c:v>
                </c:pt>
                <c:pt idx="919">
                  <c:v>1.69</c:v>
                </c:pt>
                <c:pt idx="920">
                  <c:v>1.69</c:v>
                </c:pt>
                <c:pt idx="921">
                  <c:v>1.93</c:v>
                </c:pt>
                <c:pt idx="922">
                  <c:v>1.69</c:v>
                </c:pt>
                <c:pt idx="923">
                  <c:v>1.72</c:v>
                </c:pt>
                <c:pt idx="924">
                  <c:v>1.89</c:v>
                </c:pt>
                <c:pt idx="925">
                  <c:v>1.69</c:v>
                </c:pt>
                <c:pt idx="926">
                  <c:v>1.65</c:v>
                </c:pt>
                <c:pt idx="927">
                  <c:v>1.66</c:v>
                </c:pt>
                <c:pt idx="928">
                  <c:v>1.64</c:v>
                </c:pt>
                <c:pt idx="929">
                  <c:v>1.65</c:v>
                </c:pt>
                <c:pt idx="930">
                  <c:v>1.63</c:v>
                </c:pt>
                <c:pt idx="931">
                  <c:v>1.63</c:v>
                </c:pt>
                <c:pt idx="932">
                  <c:v>1.74</c:v>
                </c:pt>
                <c:pt idx="933">
                  <c:v>1.84</c:v>
                </c:pt>
                <c:pt idx="934">
                  <c:v>1.86</c:v>
                </c:pt>
                <c:pt idx="935">
                  <c:v>1.61</c:v>
                </c:pt>
                <c:pt idx="936">
                  <c:v>1.81</c:v>
                </c:pt>
                <c:pt idx="937">
                  <c:v>1.66</c:v>
                </c:pt>
                <c:pt idx="938">
                  <c:v>1.88</c:v>
                </c:pt>
                <c:pt idx="939">
                  <c:v>1.68</c:v>
                </c:pt>
                <c:pt idx="940">
                  <c:v>1.68</c:v>
                </c:pt>
                <c:pt idx="941">
                  <c:v>2.1800000000000002</c:v>
                </c:pt>
                <c:pt idx="942">
                  <c:v>1.07</c:v>
                </c:pt>
                <c:pt idx="943">
                  <c:v>2.15</c:v>
                </c:pt>
                <c:pt idx="944">
                  <c:v>1.86</c:v>
                </c:pt>
                <c:pt idx="945">
                  <c:v>1.63</c:v>
                </c:pt>
                <c:pt idx="946">
                  <c:v>1.78</c:v>
                </c:pt>
                <c:pt idx="947">
                  <c:v>1.94</c:v>
                </c:pt>
                <c:pt idx="948">
                  <c:v>1.85</c:v>
                </c:pt>
                <c:pt idx="949">
                  <c:v>1.94</c:v>
                </c:pt>
                <c:pt idx="950">
                  <c:v>1.93</c:v>
                </c:pt>
                <c:pt idx="951">
                  <c:v>1.75</c:v>
                </c:pt>
                <c:pt idx="952">
                  <c:v>1.82</c:v>
                </c:pt>
                <c:pt idx="953">
                  <c:v>1.79</c:v>
                </c:pt>
                <c:pt idx="954">
                  <c:v>1.72</c:v>
                </c:pt>
                <c:pt idx="955">
                  <c:v>1.62</c:v>
                </c:pt>
                <c:pt idx="956">
                  <c:v>1.87</c:v>
                </c:pt>
                <c:pt idx="957">
                  <c:v>1.77</c:v>
                </c:pt>
                <c:pt idx="958">
                  <c:v>2.2200000000000002</c:v>
                </c:pt>
                <c:pt idx="959">
                  <c:v>2.11</c:v>
                </c:pt>
                <c:pt idx="960">
                  <c:v>3.31</c:v>
                </c:pt>
                <c:pt idx="961">
                  <c:v>2.5299999999999998</c:v>
                </c:pt>
                <c:pt idx="962">
                  <c:v>2.7</c:v>
                </c:pt>
                <c:pt idx="963">
                  <c:v>2.15</c:v>
                </c:pt>
                <c:pt idx="964">
                  <c:v>2</c:v>
                </c:pt>
                <c:pt idx="965">
                  <c:v>1.96</c:v>
                </c:pt>
                <c:pt idx="966">
                  <c:v>2.0299999999999998</c:v>
                </c:pt>
                <c:pt idx="967">
                  <c:v>2.1</c:v>
                </c:pt>
                <c:pt idx="968">
                  <c:v>2.37</c:v>
                </c:pt>
                <c:pt idx="969">
                  <c:v>2.4700000000000002</c:v>
                </c:pt>
                <c:pt idx="970">
                  <c:v>1.64</c:v>
                </c:pt>
                <c:pt idx="971">
                  <c:v>1.77</c:v>
                </c:pt>
                <c:pt idx="972">
                  <c:v>1.77</c:v>
                </c:pt>
                <c:pt idx="973">
                  <c:v>1.76</c:v>
                </c:pt>
                <c:pt idx="974">
                  <c:v>2.08</c:v>
                </c:pt>
                <c:pt idx="975">
                  <c:v>2.12</c:v>
                </c:pt>
                <c:pt idx="976">
                  <c:v>1.83</c:v>
                </c:pt>
                <c:pt idx="977">
                  <c:v>1.41</c:v>
                </c:pt>
                <c:pt idx="978">
                  <c:v>1.7</c:v>
                </c:pt>
                <c:pt idx="979">
                  <c:v>2.0099999999999998</c:v>
                </c:pt>
                <c:pt idx="980">
                  <c:v>1.55</c:v>
                </c:pt>
                <c:pt idx="981">
                  <c:v>2.2999999999999998</c:v>
                </c:pt>
                <c:pt idx="982">
                  <c:v>2.0699999999999998</c:v>
                </c:pt>
                <c:pt idx="983">
                  <c:v>1.97</c:v>
                </c:pt>
                <c:pt idx="984">
                  <c:v>1.8</c:v>
                </c:pt>
                <c:pt idx="985">
                  <c:v>1.64</c:v>
                </c:pt>
                <c:pt idx="986">
                  <c:v>2.09</c:v>
                </c:pt>
                <c:pt idx="987">
                  <c:v>1.7</c:v>
                </c:pt>
                <c:pt idx="988">
                  <c:v>1.75</c:v>
                </c:pt>
                <c:pt idx="989">
                  <c:v>1.68</c:v>
                </c:pt>
                <c:pt idx="990">
                  <c:v>1.75</c:v>
                </c:pt>
                <c:pt idx="991">
                  <c:v>1.79</c:v>
                </c:pt>
                <c:pt idx="992">
                  <c:v>1.68</c:v>
                </c:pt>
                <c:pt idx="993">
                  <c:v>1.68</c:v>
                </c:pt>
                <c:pt idx="994">
                  <c:v>1.63</c:v>
                </c:pt>
                <c:pt idx="995">
                  <c:v>1.63</c:v>
                </c:pt>
                <c:pt idx="996">
                  <c:v>1.63</c:v>
                </c:pt>
                <c:pt idx="997">
                  <c:v>1.63</c:v>
                </c:pt>
                <c:pt idx="998">
                  <c:v>1.64</c:v>
                </c:pt>
                <c:pt idx="999">
                  <c:v>1.69</c:v>
                </c:pt>
                <c:pt idx="1000">
                  <c:v>1.4</c:v>
                </c:pt>
                <c:pt idx="1001">
                  <c:v>1.49</c:v>
                </c:pt>
                <c:pt idx="1002">
                  <c:v>1.51</c:v>
                </c:pt>
                <c:pt idx="1003">
                  <c:v>2.34</c:v>
                </c:pt>
                <c:pt idx="1004">
                  <c:v>2.34</c:v>
                </c:pt>
                <c:pt idx="1005">
                  <c:v>2.12</c:v>
                </c:pt>
                <c:pt idx="1006">
                  <c:v>2</c:v>
                </c:pt>
                <c:pt idx="1007">
                  <c:v>1.63</c:v>
                </c:pt>
                <c:pt idx="1008">
                  <c:v>1.72</c:v>
                </c:pt>
                <c:pt idx="1009">
                  <c:v>1.69</c:v>
                </c:pt>
                <c:pt idx="1010">
                  <c:v>1.91</c:v>
                </c:pt>
                <c:pt idx="1011">
                  <c:v>1.77</c:v>
                </c:pt>
                <c:pt idx="1012">
                  <c:v>1.73</c:v>
                </c:pt>
                <c:pt idx="1013">
                  <c:v>1.52</c:v>
                </c:pt>
                <c:pt idx="1014">
                  <c:v>2.17</c:v>
                </c:pt>
                <c:pt idx="1015">
                  <c:v>1.57</c:v>
                </c:pt>
                <c:pt idx="1016">
                  <c:v>1.63</c:v>
                </c:pt>
                <c:pt idx="1017">
                  <c:v>1.69</c:v>
                </c:pt>
                <c:pt idx="1018">
                  <c:v>3.03</c:v>
                </c:pt>
                <c:pt idx="1019">
                  <c:v>1.82</c:v>
                </c:pt>
                <c:pt idx="1020">
                  <c:v>1.49</c:v>
                </c:pt>
                <c:pt idx="1021">
                  <c:v>1.92</c:v>
                </c:pt>
                <c:pt idx="1022">
                  <c:v>1.54</c:v>
                </c:pt>
                <c:pt idx="1023">
                  <c:v>1.7</c:v>
                </c:pt>
                <c:pt idx="1024">
                  <c:v>1.68</c:v>
                </c:pt>
                <c:pt idx="1025">
                  <c:v>1.58</c:v>
                </c:pt>
                <c:pt idx="1026">
                  <c:v>1.6</c:v>
                </c:pt>
                <c:pt idx="1027">
                  <c:v>1.51</c:v>
                </c:pt>
                <c:pt idx="1028">
                  <c:v>2.02</c:v>
                </c:pt>
                <c:pt idx="1029">
                  <c:v>1.72</c:v>
                </c:pt>
                <c:pt idx="1030">
                  <c:v>1.72</c:v>
                </c:pt>
                <c:pt idx="1031">
                  <c:v>2.13</c:v>
                </c:pt>
                <c:pt idx="1032">
                  <c:v>1.72</c:v>
                </c:pt>
                <c:pt idx="1033">
                  <c:v>1.64</c:v>
                </c:pt>
                <c:pt idx="1034">
                  <c:v>2.21</c:v>
                </c:pt>
                <c:pt idx="1035">
                  <c:v>1.6</c:v>
                </c:pt>
                <c:pt idx="1036">
                  <c:v>1.42</c:v>
                </c:pt>
                <c:pt idx="1037">
                  <c:v>1.52</c:v>
                </c:pt>
                <c:pt idx="1038">
                  <c:v>1.9</c:v>
                </c:pt>
                <c:pt idx="1039">
                  <c:v>1.64</c:v>
                </c:pt>
                <c:pt idx="1040">
                  <c:v>1.68</c:v>
                </c:pt>
                <c:pt idx="1041">
                  <c:v>1.58</c:v>
                </c:pt>
                <c:pt idx="1042">
                  <c:v>1.66</c:v>
                </c:pt>
                <c:pt idx="1043">
                  <c:v>1.68</c:v>
                </c:pt>
                <c:pt idx="1044">
                  <c:v>1.62</c:v>
                </c:pt>
                <c:pt idx="1045">
                  <c:v>1.68</c:v>
                </c:pt>
                <c:pt idx="1046">
                  <c:v>1.76</c:v>
                </c:pt>
                <c:pt idx="1047">
                  <c:v>1.5</c:v>
                </c:pt>
                <c:pt idx="1048">
                  <c:v>1.52</c:v>
                </c:pt>
                <c:pt idx="1049">
                  <c:v>1.88</c:v>
                </c:pt>
                <c:pt idx="1050">
                  <c:v>1.86</c:v>
                </c:pt>
                <c:pt idx="1051">
                  <c:v>1.42</c:v>
                </c:pt>
                <c:pt idx="1052">
                  <c:v>1.89</c:v>
                </c:pt>
                <c:pt idx="1053">
                  <c:v>1.74</c:v>
                </c:pt>
                <c:pt idx="1054">
                  <c:v>1.66</c:v>
                </c:pt>
                <c:pt idx="1055">
                  <c:v>1.49</c:v>
                </c:pt>
                <c:pt idx="1056">
                  <c:v>2.4700000000000002</c:v>
                </c:pt>
                <c:pt idx="1057">
                  <c:v>1.59</c:v>
                </c:pt>
                <c:pt idx="1058">
                  <c:v>5.74</c:v>
                </c:pt>
                <c:pt idx="1059">
                  <c:v>2.14</c:v>
                </c:pt>
                <c:pt idx="1060">
                  <c:v>1.86</c:v>
                </c:pt>
                <c:pt idx="1061">
                  <c:v>2.08</c:v>
                </c:pt>
                <c:pt idx="1062">
                  <c:v>2.09</c:v>
                </c:pt>
                <c:pt idx="1063">
                  <c:v>2.04</c:v>
                </c:pt>
                <c:pt idx="1064">
                  <c:v>2</c:v>
                </c:pt>
                <c:pt idx="1065">
                  <c:v>1.96</c:v>
                </c:pt>
                <c:pt idx="1066">
                  <c:v>1.92</c:v>
                </c:pt>
              </c:numCache>
            </c:numRef>
          </c:xVal>
          <c:yVal>
            <c:numRef>
              <c:f>'DATA BASE'!$U$8:$U$1074</c:f>
              <c:numCache>
                <c:formatCode>0.0</c:formatCode>
                <c:ptCount val="1067"/>
                <c:pt idx="0">
                  <c:v>3.6</c:v>
                </c:pt>
                <c:pt idx="1">
                  <c:v>2.8</c:v>
                </c:pt>
                <c:pt idx="2">
                  <c:v>4.5999999999999996</c:v>
                </c:pt>
                <c:pt idx="3">
                  <c:v>4.2</c:v>
                </c:pt>
                <c:pt idx="4">
                  <c:v>4.0999999999999996</c:v>
                </c:pt>
                <c:pt idx="5">
                  <c:v>4.9000000000000004</c:v>
                </c:pt>
                <c:pt idx="6">
                  <c:v>2.4</c:v>
                </c:pt>
                <c:pt idx="7">
                  <c:v>2.6</c:v>
                </c:pt>
                <c:pt idx="8">
                  <c:v>2.8</c:v>
                </c:pt>
                <c:pt idx="9">
                  <c:v>4.4000000000000004</c:v>
                </c:pt>
                <c:pt idx="10">
                  <c:v>5.8</c:v>
                </c:pt>
                <c:pt idx="11">
                  <c:v>1.9</c:v>
                </c:pt>
                <c:pt idx="12">
                  <c:v>2.2999999999999998</c:v>
                </c:pt>
                <c:pt idx="13">
                  <c:v>5.0999999999999996</c:v>
                </c:pt>
                <c:pt idx="14">
                  <c:v>4.4000000000000004</c:v>
                </c:pt>
                <c:pt idx="15">
                  <c:v>2.2999999999999998</c:v>
                </c:pt>
                <c:pt idx="16">
                  <c:v>3.6</c:v>
                </c:pt>
                <c:pt idx="17">
                  <c:v>4</c:v>
                </c:pt>
                <c:pt idx="18">
                  <c:v>4.5</c:v>
                </c:pt>
                <c:pt idx="19">
                  <c:v>8.1999999999999993</c:v>
                </c:pt>
                <c:pt idx="20">
                  <c:v>4</c:v>
                </c:pt>
                <c:pt idx="21">
                  <c:v>4.5999999999999996</c:v>
                </c:pt>
                <c:pt idx="22">
                  <c:v>3.8</c:v>
                </c:pt>
                <c:pt idx="23">
                  <c:v>4.3</c:v>
                </c:pt>
                <c:pt idx="24">
                  <c:v>3.8</c:v>
                </c:pt>
                <c:pt idx="25">
                  <c:v>4.4000000000000004</c:v>
                </c:pt>
                <c:pt idx="26">
                  <c:v>4.4000000000000004</c:v>
                </c:pt>
                <c:pt idx="27">
                  <c:v>5.9</c:v>
                </c:pt>
                <c:pt idx="28">
                  <c:v>4.5999999999999996</c:v>
                </c:pt>
                <c:pt idx="29">
                  <c:v>5.0999999999999996</c:v>
                </c:pt>
                <c:pt idx="30">
                  <c:v>4.7</c:v>
                </c:pt>
                <c:pt idx="31">
                  <c:v>2.1</c:v>
                </c:pt>
                <c:pt idx="32">
                  <c:v>2.6</c:v>
                </c:pt>
                <c:pt idx="33">
                  <c:v>3.1</c:v>
                </c:pt>
                <c:pt idx="34">
                  <c:v>1.6</c:v>
                </c:pt>
                <c:pt idx="35">
                  <c:v>4</c:v>
                </c:pt>
                <c:pt idx="36">
                  <c:v>3.5</c:v>
                </c:pt>
                <c:pt idx="37">
                  <c:v>3.8</c:v>
                </c:pt>
                <c:pt idx="38">
                  <c:v>4</c:v>
                </c:pt>
                <c:pt idx="39">
                  <c:v>2.4</c:v>
                </c:pt>
                <c:pt idx="40">
                  <c:v>3.8</c:v>
                </c:pt>
                <c:pt idx="41">
                  <c:v>4.5</c:v>
                </c:pt>
                <c:pt idx="42">
                  <c:v>4.2</c:v>
                </c:pt>
                <c:pt idx="43">
                  <c:v>5.7</c:v>
                </c:pt>
                <c:pt idx="44">
                  <c:v>5.3</c:v>
                </c:pt>
                <c:pt idx="45">
                  <c:v>7.8</c:v>
                </c:pt>
                <c:pt idx="46">
                  <c:v>2.6</c:v>
                </c:pt>
                <c:pt idx="47">
                  <c:v>1.8</c:v>
                </c:pt>
                <c:pt idx="48">
                  <c:v>2.2000000000000002</c:v>
                </c:pt>
                <c:pt idx="49">
                  <c:v>2.4</c:v>
                </c:pt>
                <c:pt idx="50">
                  <c:v>3.1</c:v>
                </c:pt>
                <c:pt idx="51">
                  <c:v>5.5</c:v>
                </c:pt>
                <c:pt idx="52">
                  <c:v>8.6999999999999993</c:v>
                </c:pt>
                <c:pt idx="53">
                  <c:v>1.3</c:v>
                </c:pt>
                <c:pt idx="54">
                  <c:v>3.4</c:v>
                </c:pt>
                <c:pt idx="55">
                  <c:v>2.8</c:v>
                </c:pt>
                <c:pt idx="56">
                  <c:v>3.2</c:v>
                </c:pt>
                <c:pt idx="57">
                  <c:v>3.7</c:v>
                </c:pt>
                <c:pt idx="58">
                  <c:v>1.2</c:v>
                </c:pt>
                <c:pt idx="59">
                  <c:v>1.3</c:v>
                </c:pt>
                <c:pt idx="60">
                  <c:v>3.5</c:v>
                </c:pt>
                <c:pt idx="61">
                  <c:v>4.4000000000000004</c:v>
                </c:pt>
                <c:pt idx="62">
                  <c:v>3.2</c:v>
                </c:pt>
                <c:pt idx="63">
                  <c:v>1.1000000000000001</c:v>
                </c:pt>
                <c:pt idx="64">
                  <c:v>3.2</c:v>
                </c:pt>
                <c:pt idx="65">
                  <c:v>5.6</c:v>
                </c:pt>
                <c:pt idx="66">
                  <c:v>1.4</c:v>
                </c:pt>
                <c:pt idx="67">
                  <c:v>1.1000000000000001</c:v>
                </c:pt>
                <c:pt idx="68">
                  <c:v>3.6</c:v>
                </c:pt>
                <c:pt idx="69">
                  <c:v>4.5</c:v>
                </c:pt>
                <c:pt idx="70">
                  <c:v>1.3</c:v>
                </c:pt>
                <c:pt idx="71">
                  <c:v>1.9</c:v>
                </c:pt>
                <c:pt idx="72">
                  <c:v>2.2999999999999998</c:v>
                </c:pt>
                <c:pt idx="73">
                  <c:v>2.7</c:v>
                </c:pt>
                <c:pt idx="74">
                  <c:v>2.6</c:v>
                </c:pt>
                <c:pt idx="75">
                  <c:v>2.8</c:v>
                </c:pt>
                <c:pt idx="76">
                  <c:v>3.1</c:v>
                </c:pt>
                <c:pt idx="77">
                  <c:v>2.7</c:v>
                </c:pt>
                <c:pt idx="78">
                  <c:v>3.7</c:v>
                </c:pt>
                <c:pt idx="79">
                  <c:v>3.3</c:v>
                </c:pt>
                <c:pt idx="80">
                  <c:v>3.6</c:v>
                </c:pt>
                <c:pt idx="81">
                  <c:v>4.2</c:v>
                </c:pt>
                <c:pt idx="82">
                  <c:v>2.8</c:v>
                </c:pt>
                <c:pt idx="83">
                  <c:v>5.0999999999999996</c:v>
                </c:pt>
                <c:pt idx="84">
                  <c:v>4.5999999999999996</c:v>
                </c:pt>
                <c:pt idx="85">
                  <c:v>4.4000000000000004</c:v>
                </c:pt>
                <c:pt idx="86">
                  <c:v>2.5</c:v>
                </c:pt>
                <c:pt idx="87">
                  <c:v>2</c:v>
                </c:pt>
                <c:pt idx="88">
                  <c:v>2.4</c:v>
                </c:pt>
                <c:pt idx="89">
                  <c:v>2.7</c:v>
                </c:pt>
                <c:pt idx="90">
                  <c:v>2.7</c:v>
                </c:pt>
                <c:pt idx="91">
                  <c:v>2.8</c:v>
                </c:pt>
                <c:pt idx="92">
                  <c:v>3.6</c:v>
                </c:pt>
                <c:pt idx="93">
                  <c:v>0.6</c:v>
                </c:pt>
                <c:pt idx="94">
                  <c:v>5</c:v>
                </c:pt>
                <c:pt idx="95">
                  <c:v>1.3</c:v>
                </c:pt>
                <c:pt idx="96">
                  <c:v>2</c:v>
                </c:pt>
                <c:pt idx="97">
                  <c:v>2.2999999999999998</c:v>
                </c:pt>
                <c:pt idx="98">
                  <c:v>2.5</c:v>
                </c:pt>
                <c:pt idx="99">
                  <c:v>2.2999999999999998</c:v>
                </c:pt>
                <c:pt idx="100">
                  <c:v>2.4</c:v>
                </c:pt>
                <c:pt idx="101">
                  <c:v>3.6</c:v>
                </c:pt>
                <c:pt idx="102">
                  <c:v>3.5</c:v>
                </c:pt>
                <c:pt idx="103">
                  <c:v>4.2</c:v>
                </c:pt>
                <c:pt idx="104">
                  <c:v>1.9</c:v>
                </c:pt>
                <c:pt idx="105">
                  <c:v>2.8</c:v>
                </c:pt>
                <c:pt idx="106">
                  <c:v>2.5</c:v>
                </c:pt>
                <c:pt idx="107">
                  <c:v>2.8</c:v>
                </c:pt>
                <c:pt idx="108">
                  <c:v>2.6</c:v>
                </c:pt>
                <c:pt idx="109">
                  <c:v>2.7</c:v>
                </c:pt>
                <c:pt idx="110">
                  <c:v>2.7</c:v>
                </c:pt>
                <c:pt idx="111">
                  <c:v>3.1</c:v>
                </c:pt>
                <c:pt idx="112">
                  <c:v>3</c:v>
                </c:pt>
                <c:pt idx="113">
                  <c:v>3.9</c:v>
                </c:pt>
                <c:pt idx="114">
                  <c:v>2.2999999999999998</c:v>
                </c:pt>
                <c:pt idx="115">
                  <c:v>2.2999999999999998</c:v>
                </c:pt>
                <c:pt idx="116">
                  <c:v>2.2999999999999998</c:v>
                </c:pt>
                <c:pt idx="117">
                  <c:v>2.5</c:v>
                </c:pt>
                <c:pt idx="118">
                  <c:v>2.5</c:v>
                </c:pt>
                <c:pt idx="119">
                  <c:v>2.6</c:v>
                </c:pt>
                <c:pt idx="120">
                  <c:v>2.5</c:v>
                </c:pt>
                <c:pt idx="121">
                  <c:v>3</c:v>
                </c:pt>
                <c:pt idx="122">
                  <c:v>2.6</c:v>
                </c:pt>
                <c:pt idx="123">
                  <c:v>2.9</c:v>
                </c:pt>
                <c:pt idx="124">
                  <c:v>2.8</c:v>
                </c:pt>
                <c:pt idx="125">
                  <c:v>6.1</c:v>
                </c:pt>
                <c:pt idx="126">
                  <c:v>3.6</c:v>
                </c:pt>
                <c:pt idx="127">
                  <c:v>3.9</c:v>
                </c:pt>
                <c:pt idx="128">
                  <c:v>3</c:v>
                </c:pt>
                <c:pt idx="129">
                  <c:v>3.2</c:v>
                </c:pt>
                <c:pt idx="130">
                  <c:v>4.0999999999999996</c:v>
                </c:pt>
                <c:pt idx="131">
                  <c:v>4.0999999999999996</c:v>
                </c:pt>
                <c:pt idx="132">
                  <c:v>3.5</c:v>
                </c:pt>
                <c:pt idx="133">
                  <c:v>3.5</c:v>
                </c:pt>
                <c:pt idx="134">
                  <c:v>2.6</c:v>
                </c:pt>
                <c:pt idx="135">
                  <c:v>4.2</c:v>
                </c:pt>
                <c:pt idx="136">
                  <c:v>5.3</c:v>
                </c:pt>
                <c:pt idx="137">
                  <c:v>1.6</c:v>
                </c:pt>
                <c:pt idx="138">
                  <c:v>1.5</c:v>
                </c:pt>
                <c:pt idx="139">
                  <c:v>4</c:v>
                </c:pt>
                <c:pt idx="140">
                  <c:v>3.7</c:v>
                </c:pt>
                <c:pt idx="141">
                  <c:v>5.2</c:v>
                </c:pt>
                <c:pt idx="142">
                  <c:v>3.5</c:v>
                </c:pt>
                <c:pt idx="143">
                  <c:v>4.0999999999999996</c:v>
                </c:pt>
                <c:pt idx="144">
                  <c:v>4.5</c:v>
                </c:pt>
                <c:pt idx="145">
                  <c:v>9.6</c:v>
                </c:pt>
                <c:pt idx="146">
                  <c:v>4</c:v>
                </c:pt>
                <c:pt idx="147">
                  <c:v>4.0999999999999996</c:v>
                </c:pt>
                <c:pt idx="148">
                  <c:v>4.7</c:v>
                </c:pt>
                <c:pt idx="149">
                  <c:v>3.4</c:v>
                </c:pt>
                <c:pt idx="150">
                  <c:v>3.9</c:v>
                </c:pt>
                <c:pt idx="151">
                  <c:v>4.5</c:v>
                </c:pt>
                <c:pt idx="152">
                  <c:v>1.5</c:v>
                </c:pt>
                <c:pt idx="153">
                  <c:v>1.5</c:v>
                </c:pt>
                <c:pt idx="154">
                  <c:v>4.2</c:v>
                </c:pt>
                <c:pt idx="155">
                  <c:v>1.9</c:v>
                </c:pt>
                <c:pt idx="156">
                  <c:v>4.0999999999999996</c:v>
                </c:pt>
                <c:pt idx="157">
                  <c:v>4.9000000000000004</c:v>
                </c:pt>
                <c:pt idx="158">
                  <c:v>2.4</c:v>
                </c:pt>
                <c:pt idx="159">
                  <c:v>2.5</c:v>
                </c:pt>
                <c:pt idx="160">
                  <c:v>3.2</c:v>
                </c:pt>
                <c:pt idx="161">
                  <c:v>3.1</c:v>
                </c:pt>
                <c:pt idx="162">
                  <c:v>3.3</c:v>
                </c:pt>
                <c:pt idx="163">
                  <c:v>4</c:v>
                </c:pt>
                <c:pt idx="164">
                  <c:v>3.2</c:v>
                </c:pt>
                <c:pt idx="165">
                  <c:v>3.8</c:v>
                </c:pt>
                <c:pt idx="166">
                  <c:v>3.7</c:v>
                </c:pt>
                <c:pt idx="167">
                  <c:v>4.2</c:v>
                </c:pt>
                <c:pt idx="168">
                  <c:v>4.2</c:v>
                </c:pt>
                <c:pt idx="169">
                  <c:v>4.8</c:v>
                </c:pt>
                <c:pt idx="170">
                  <c:v>5.0999999999999996</c:v>
                </c:pt>
                <c:pt idx="171">
                  <c:v>5.0999999999999996</c:v>
                </c:pt>
                <c:pt idx="172">
                  <c:v>3.9</c:v>
                </c:pt>
                <c:pt idx="173">
                  <c:v>2.2999999999999998</c:v>
                </c:pt>
                <c:pt idx="174">
                  <c:v>5.0999999999999996</c:v>
                </c:pt>
                <c:pt idx="175">
                  <c:v>3.7</c:v>
                </c:pt>
                <c:pt idx="176">
                  <c:v>5.3</c:v>
                </c:pt>
                <c:pt idx="177">
                  <c:v>2.1</c:v>
                </c:pt>
                <c:pt idx="178">
                  <c:v>2.9</c:v>
                </c:pt>
                <c:pt idx="179">
                  <c:v>5.5</c:v>
                </c:pt>
                <c:pt idx="180">
                  <c:v>2.2000000000000002</c:v>
                </c:pt>
                <c:pt idx="181">
                  <c:v>2.2999999999999998</c:v>
                </c:pt>
                <c:pt idx="182">
                  <c:v>2.5</c:v>
                </c:pt>
                <c:pt idx="183">
                  <c:v>2.2999999999999998</c:v>
                </c:pt>
                <c:pt idx="184">
                  <c:v>2.9</c:v>
                </c:pt>
                <c:pt idx="185">
                  <c:v>3.3</c:v>
                </c:pt>
                <c:pt idx="186">
                  <c:v>3.4</c:v>
                </c:pt>
                <c:pt idx="187">
                  <c:v>3.7</c:v>
                </c:pt>
                <c:pt idx="188">
                  <c:v>2.2999999999999998</c:v>
                </c:pt>
                <c:pt idx="189">
                  <c:v>2.4</c:v>
                </c:pt>
                <c:pt idx="190">
                  <c:v>3.3</c:v>
                </c:pt>
                <c:pt idx="191">
                  <c:v>3.7</c:v>
                </c:pt>
                <c:pt idx="192">
                  <c:v>4.0999999999999996</c:v>
                </c:pt>
                <c:pt idx="193">
                  <c:v>4.4000000000000004</c:v>
                </c:pt>
                <c:pt idx="194">
                  <c:v>4.5999999999999996</c:v>
                </c:pt>
                <c:pt idx="195">
                  <c:v>4.2</c:v>
                </c:pt>
                <c:pt idx="196">
                  <c:v>4.5</c:v>
                </c:pt>
                <c:pt idx="197">
                  <c:v>5.2</c:v>
                </c:pt>
                <c:pt idx="198">
                  <c:v>1.5</c:v>
                </c:pt>
                <c:pt idx="199">
                  <c:v>2.9</c:v>
                </c:pt>
                <c:pt idx="200">
                  <c:v>4.5999999999999996</c:v>
                </c:pt>
                <c:pt idx="201">
                  <c:v>2.1</c:v>
                </c:pt>
                <c:pt idx="202">
                  <c:v>2.6</c:v>
                </c:pt>
                <c:pt idx="203">
                  <c:v>3.1</c:v>
                </c:pt>
                <c:pt idx="204">
                  <c:v>3.9</c:v>
                </c:pt>
                <c:pt idx="205">
                  <c:v>4.4000000000000004</c:v>
                </c:pt>
                <c:pt idx="206">
                  <c:v>3.9</c:v>
                </c:pt>
                <c:pt idx="207">
                  <c:v>2.9</c:v>
                </c:pt>
                <c:pt idx="208">
                  <c:v>2.9</c:v>
                </c:pt>
                <c:pt idx="209">
                  <c:v>2.9</c:v>
                </c:pt>
                <c:pt idx="210">
                  <c:v>3.7</c:v>
                </c:pt>
                <c:pt idx="211">
                  <c:v>3.3</c:v>
                </c:pt>
                <c:pt idx="212">
                  <c:v>3.6</c:v>
                </c:pt>
                <c:pt idx="213">
                  <c:v>4.2</c:v>
                </c:pt>
                <c:pt idx="214">
                  <c:v>4.5999999999999996</c:v>
                </c:pt>
                <c:pt idx="215">
                  <c:v>4.4000000000000004</c:v>
                </c:pt>
                <c:pt idx="216">
                  <c:v>4</c:v>
                </c:pt>
                <c:pt idx="217">
                  <c:v>4.0999999999999996</c:v>
                </c:pt>
                <c:pt idx="218">
                  <c:v>3</c:v>
                </c:pt>
                <c:pt idx="219">
                  <c:v>4.5</c:v>
                </c:pt>
                <c:pt idx="220">
                  <c:v>2.6</c:v>
                </c:pt>
                <c:pt idx="221">
                  <c:v>2.5</c:v>
                </c:pt>
                <c:pt idx="222">
                  <c:v>3.5</c:v>
                </c:pt>
                <c:pt idx="223">
                  <c:v>3.7</c:v>
                </c:pt>
                <c:pt idx="224">
                  <c:v>3</c:v>
                </c:pt>
                <c:pt idx="225">
                  <c:v>3.8</c:v>
                </c:pt>
                <c:pt idx="226">
                  <c:v>4</c:v>
                </c:pt>
                <c:pt idx="227">
                  <c:v>1.1000000000000001</c:v>
                </c:pt>
                <c:pt idx="228">
                  <c:v>1.3</c:v>
                </c:pt>
                <c:pt idx="229">
                  <c:v>1.8</c:v>
                </c:pt>
                <c:pt idx="230">
                  <c:v>2.2999999999999998</c:v>
                </c:pt>
                <c:pt idx="231">
                  <c:v>4.3</c:v>
                </c:pt>
                <c:pt idx="232">
                  <c:v>4.3</c:v>
                </c:pt>
                <c:pt idx="233">
                  <c:v>4.0999999999999996</c:v>
                </c:pt>
                <c:pt idx="234">
                  <c:v>4.3</c:v>
                </c:pt>
                <c:pt idx="235">
                  <c:v>1.2</c:v>
                </c:pt>
                <c:pt idx="236">
                  <c:v>1.3</c:v>
                </c:pt>
                <c:pt idx="237">
                  <c:v>2.2999999999999998</c:v>
                </c:pt>
                <c:pt idx="238">
                  <c:v>1.2</c:v>
                </c:pt>
                <c:pt idx="239">
                  <c:v>1.7</c:v>
                </c:pt>
                <c:pt idx="240">
                  <c:v>1.6</c:v>
                </c:pt>
                <c:pt idx="241">
                  <c:v>1.7</c:v>
                </c:pt>
                <c:pt idx="242">
                  <c:v>2.8</c:v>
                </c:pt>
                <c:pt idx="243">
                  <c:v>2.2999999999999998</c:v>
                </c:pt>
                <c:pt idx="244">
                  <c:v>2.5</c:v>
                </c:pt>
                <c:pt idx="245">
                  <c:v>2.7</c:v>
                </c:pt>
                <c:pt idx="246">
                  <c:v>2.5</c:v>
                </c:pt>
                <c:pt idx="247">
                  <c:v>2.5</c:v>
                </c:pt>
                <c:pt idx="248">
                  <c:v>2.5</c:v>
                </c:pt>
                <c:pt idx="249">
                  <c:v>2.8</c:v>
                </c:pt>
                <c:pt idx="250">
                  <c:v>2.8</c:v>
                </c:pt>
                <c:pt idx="251">
                  <c:v>3.2</c:v>
                </c:pt>
                <c:pt idx="252">
                  <c:v>3.5</c:v>
                </c:pt>
                <c:pt idx="253">
                  <c:v>2.7</c:v>
                </c:pt>
                <c:pt idx="254">
                  <c:v>2.9</c:v>
                </c:pt>
                <c:pt idx="255">
                  <c:v>3.4</c:v>
                </c:pt>
                <c:pt idx="256">
                  <c:v>3.7</c:v>
                </c:pt>
                <c:pt idx="257">
                  <c:v>3.7</c:v>
                </c:pt>
                <c:pt idx="258">
                  <c:v>4.3</c:v>
                </c:pt>
                <c:pt idx="259">
                  <c:v>3.3</c:v>
                </c:pt>
                <c:pt idx="260">
                  <c:v>4</c:v>
                </c:pt>
                <c:pt idx="261">
                  <c:v>3.4</c:v>
                </c:pt>
                <c:pt idx="262">
                  <c:v>4.4000000000000004</c:v>
                </c:pt>
                <c:pt idx="263">
                  <c:v>5.2</c:v>
                </c:pt>
                <c:pt idx="264">
                  <c:v>5.8</c:v>
                </c:pt>
                <c:pt idx="265">
                  <c:v>5.7</c:v>
                </c:pt>
                <c:pt idx="266">
                  <c:v>6.2</c:v>
                </c:pt>
                <c:pt idx="267">
                  <c:v>3.5</c:v>
                </c:pt>
                <c:pt idx="268">
                  <c:v>4.7</c:v>
                </c:pt>
                <c:pt idx="269">
                  <c:v>4.5</c:v>
                </c:pt>
                <c:pt idx="270">
                  <c:v>4.8</c:v>
                </c:pt>
                <c:pt idx="271">
                  <c:v>3.9</c:v>
                </c:pt>
                <c:pt idx="272">
                  <c:v>2.2000000000000002</c:v>
                </c:pt>
                <c:pt idx="273">
                  <c:v>2.5</c:v>
                </c:pt>
                <c:pt idx="274">
                  <c:v>1.4</c:v>
                </c:pt>
                <c:pt idx="275">
                  <c:v>3.2</c:v>
                </c:pt>
                <c:pt idx="276">
                  <c:v>4</c:v>
                </c:pt>
                <c:pt idx="277">
                  <c:v>1.8</c:v>
                </c:pt>
                <c:pt idx="278">
                  <c:v>2.1</c:v>
                </c:pt>
                <c:pt idx="279">
                  <c:v>4.9000000000000004</c:v>
                </c:pt>
                <c:pt idx="280">
                  <c:v>4.5</c:v>
                </c:pt>
                <c:pt idx="281">
                  <c:v>7.9</c:v>
                </c:pt>
                <c:pt idx="282">
                  <c:v>2.5</c:v>
                </c:pt>
                <c:pt idx="283">
                  <c:v>2.7</c:v>
                </c:pt>
                <c:pt idx="284">
                  <c:v>5.4</c:v>
                </c:pt>
                <c:pt idx="285">
                  <c:v>2.7</c:v>
                </c:pt>
                <c:pt idx="286">
                  <c:v>3.4</c:v>
                </c:pt>
                <c:pt idx="287">
                  <c:v>1.3</c:v>
                </c:pt>
                <c:pt idx="288">
                  <c:v>5.6</c:v>
                </c:pt>
                <c:pt idx="289">
                  <c:v>2.6</c:v>
                </c:pt>
                <c:pt idx="290">
                  <c:v>3.3</c:v>
                </c:pt>
                <c:pt idx="291">
                  <c:v>3.4</c:v>
                </c:pt>
                <c:pt idx="292">
                  <c:v>3.9</c:v>
                </c:pt>
                <c:pt idx="293">
                  <c:v>4.8</c:v>
                </c:pt>
                <c:pt idx="294">
                  <c:v>6</c:v>
                </c:pt>
                <c:pt idx="295">
                  <c:v>1.5</c:v>
                </c:pt>
                <c:pt idx="296">
                  <c:v>6.2</c:v>
                </c:pt>
                <c:pt idx="297">
                  <c:v>1.3</c:v>
                </c:pt>
                <c:pt idx="298">
                  <c:v>1.6</c:v>
                </c:pt>
                <c:pt idx="299">
                  <c:v>1.8</c:v>
                </c:pt>
                <c:pt idx="300">
                  <c:v>2.2000000000000002</c:v>
                </c:pt>
                <c:pt idx="301">
                  <c:v>2.1</c:v>
                </c:pt>
                <c:pt idx="302">
                  <c:v>2.4</c:v>
                </c:pt>
                <c:pt idx="303">
                  <c:v>2.7</c:v>
                </c:pt>
                <c:pt idx="304">
                  <c:v>6.6</c:v>
                </c:pt>
                <c:pt idx="305">
                  <c:v>2.7</c:v>
                </c:pt>
                <c:pt idx="306">
                  <c:v>3.1</c:v>
                </c:pt>
                <c:pt idx="307">
                  <c:v>3</c:v>
                </c:pt>
                <c:pt idx="308">
                  <c:v>3.3</c:v>
                </c:pt>
                <c:pt idx="309">
                  <c:v>3.7</c:v>
                </c:pt>
                <c:pt idx="310">
                  <c:v>3.8</c:v>
                </c:pt>
                <c:pt idx="311">
                  <c:v>4.7</c:v>
                </c:pt>
                <c:pt idx="312">
                  <c:v>4.0999999999999996</c:v>
                </c:pt>
                <c:pt idx="313">
                  <c:v>4.0999999999999996</c:v>
                </c:pt>
                <c:pt idx="314">
                  <c:v>4</c:v>
                </c:pt>
                <c:pt idx="315">
                  <c:v>5.4</c:v>
                </c:pt>
                <c:pt idx="316">
                  <c:v>5.5</c:v>
                </c:pt>
                <c:pt idx="317">
                  <c:v>4.0999999999999996</c:v>
                </c:pt>
                <c:pt idx="318">
                  <c:v>3.6</c:v>
                </c:pt>
                <c:pt idx="319">
                  <c:v>4</c:v>
                </c:pt>
                <c:pt idx="320">
                  <c:v>4.4000000000000004</c:v>
                </c:pt>
                <c:pt idx="321">
                  <c:v>4.7</c:v>
                </c:pt>
                <c:pt idx="322">
                  <c:v>2.9</c:v>
                </c:pt>
                <c:pt idx="323">
                  <c:v>3.3</c:v>
                </c:pt>
                <c:pt idx="324">
                  <c:v>4.7</c:v>
                </c:pt>
                <c:pt idx="325">
                  <c:v>3.6</c:v>
                </c:pt>
                <c:pt idx="326">
                  <c:v>4.9000000000000004</c:v>
                </c:pt>
                <c:pt idx="327">
                  <c:v>3</c:v>
                </c:pt>
                <c:pt idx="328">
                  <c:v>3.4</c:v>
                </c:pt>
                <c:pt idx="329">
                  <c:v>3.9</c:v>
                </c:pt>
                <c:pt idx="330">
                  <c:v>4.4000000000000004</c:v>
                </c:pt>
                <c:pt idx="331">
                  <c:v>2.2999999999999998</c:v>
                </c:pt>
                <c:pt idx="332">
                  <c:v>3.1</c:v>
                </c:pt>
                <c:pt idx="333">
                  <c:v>2.9</c:v>
                </c:pt>
                <c:pt idx="334">
                  <c:v>2.7</c:v>
                </c:pt>
                <c:pt idx="335">
                  <c:v>2.7</c:v>
                </c:pt>
                <c:pt idx="336">
                  <c:v>3.7</c:v>
                </c:pt>
                <c:pt idx="337">
                  <c:v>4.4000000000000004</c:v>
                </c:pt>
                <c:pt idx="338">
                  <c:v>4.8</c:v>
                </c:pt>
                <c:pt idx="339">
                  <c:v>3</c:v>
                </c:pt>
                <c:pt idx="340">
                  <c:v>3.2</c:v>
                </c:pt>
                <c:pt idx="341">
                  <c:v>4.4000000000000004</c:v>
                </c:pt>
                <c:pt idx="342">
                  <c:v>5.5</c:v>
                </c:pt>
                <c:pt idx="343">
                  <c:v>2.2000000000000002</c:v>
                </c:pt>
                <c:pt idx="344">
                  <c:v>7.6</c:v>
                </c:pt>
                <c:pt idx="345">
                  <c:v>3.7</c:v>
                </c:pt>
                <c:pt idx="346">
                  <c:v>3.7</c:v>
                </c:pt>
                <c:pt idx="347">
                  <c:v>5.0999999999999996</c:v>
                </c:pt>
                <c:pt idx="348">
                  <c:v>2</c:v>
                </c:pt>
                <c:pt idx="349">
                  <c:v>2</c:v>
                </c:pt>
                <c:pt idx="350">
                  <c:v>2.4</c:v>
                </c:pt>
                <c:pt idx="351">
                  <c:v>2.6</c:v>
                </c:pt>
                <c:pt idx="352">
                  <c:v>2.6</c:v>
                </c:pt>
                <c:pt idx="353">
                  <c:v>2.5</c:v>
                </c:pt>
                <c:pt idx="354">
                  <c:v>2.8</c:v>
                </c:pt>
                <c:pt idx="355">
                  <c:v>2.6</c:v>
                </c:pt>
                <c:pt idx="356">
                  <c:v>3.2</c:v>
                </c:pt>
                <c:pt idx="357">
                  <c:v>5.0999999999999996</c:v>
                </c:pt>
                <c:pt idx="358">
                  <c:v>1.4</c:v>
                </c:pt>
                <c:pt idx="359">
                  <c:v>2.2000000000000002</c:v>
                </c:pt>
                <c:pt idx="360">
                  <c:v>2.9</c:v>
                </c:pt>
                <c:pt idx="361">
                  <c:v>5.4</c:v>
                </c:pt>
                <c:pt idx="362">
                  <c:v>3.2</c:v>
                </c:pt>
                <c:pt idx="363">
                  <c:v>5.2</c:v>
                </c:pt>
                <c:pt idx="364">
                  <c:v>5.3</c:v>
                </c:pt>
                <c:pt idx="365">
                  <c:v>4.0999999999999996</c:v>
                </c:pt>
                <c:pt idx="366">
                  <c:v>3.2</c:v>
                </c:pt>
                <c:pt idx="367">
                  <c:v>3.8</c:v>
                </c:pt>
                <c:pt idx="368">
                  <c:v>3.9</c:v>
                </c:pt>
                <c:pt idx="369">
                  <c:v>3.8</c:v>
                </c:pt>
                <c:pt idx="370">
                  <c:v>5.2</c:v>
                </c:pt>
                <c:pt idx="371">
                  <c:v>5.9</c:v>
                </c:pt>
                <c:pt idx="372">
                  <c:v>4.4000000000000004</c:v>
                </c:pt>
                <c:pt idx="373">
                  <c:v>3.7</c:v>
                </c:pt>
                <c:pt idx="374">
                  <c:v>1.2</c:v>
                </c:pt>
                <c:pt idx="375">
                  <c:v>1.6</c:v>
                </c:pt>
                <c:pt idx="376">
                  <c:v>2</c:v>
                </c:pt>
                <c:pt idx="377">
                  <c:v>2.7</c:v>
                </c:pt>
                <c:pt idx="378">
                  <c:v>3.3</c:v>
                </c:pt>
                <c:pt idx="379">
                  <c:v>2.9</c:v>
                </c:pt>
                <c:pt idx="380">
                  <c:v>2.6</c:v>
                </c:pt>
                <c:pt idx="381">
                  <c:v>2.6</c:v>
                </c:pt>
                <c:pt idx="382">
                  <c:v>3</c:v>
                </c:pt>
                <c:pt idx="383">
                  <c:v>3</c:v>
                </c:pt>
                <c:pt idx="384">
                  <c:v>3</c:v>
                </c:pt>
                <c:pt idx="385">
                  <c:v>3.1</c:v>
                </c:pt>
                <c:pt idx="386">
                  <c:v>4.4000000000000004</c:v>
                </c:pt>
                <c:pt idx="387">
                  <c:v>4.2</c:v>
                </c:pt>
                <c:pt idx="388">
                  <c:v>3.2</c:v>
                </c:pt>
                <c:pt idx="389">
                  <c:v>2.7</c:v>
                </c:pt>
                <c:pt idx="390">
                  <c:v>2.5</c:v>
                </c:pt>
                <c:pt idx="391">
                  <c:v>2.2000000000000002</c:v>
                </c:pt>
                <c:pt idx="392">
                  <c:v>2.2999999999999998</c:v>
                </c:pt>
                <c:pt idx="393">
                  <c:v>4.2</c:v>
                </c:pt>
                <c:pt idx="394">
                  <c:v>2.5</c:v>
                </c:pt>
                <c:pt idx="395">
                  <c:v>1.3</c:v>
                </c:pt>
                <c:pt idx="396">
                  <c:v>2.4</c:v>
                </c:pt>
                <c:pt idx="397">
                  <c:v>1.7</c:v>
                </c:pt>
                <c:pt idx="398">
                  <c:v>3.5</c:v>
                </c:pt>
                <c:pt idx="399">
                  <c:v>5.5</c:v>
                </c:pt>
                <c:pt idx="400">
                  <c:v>3.6</c:v>
                </c:pt>
                <c:pt idx="401">
                  <c:v>1.9</c:v>
                </c:pt>
                <c:pt idx="402">
                  <c:v>4.4000000000000004</c:v>
                </c:pt>
                <c:pt idx="403">
                  <c:v>3.9</c:v>
                </c:pt>
                <c:pt idx="404">
                  <c:v>2.2999999999999998</c:v>
                </c:pt>
                <c:pt idx="405">
                  <c:v>3.2</c:v>
                </c:pt>
                <c:pt idx="406">
                  <c:v>3.2</c:v>
                </c:pt>
                <c:pt idx="407">
                  <c:v>4.2</c:v>
                </c:pt>
                <c:pt idx="408">
                  <c:v>1.9</c:v>
                </c:pt>
                <c:pt idx="409">
                  <c:v>2.2000000000000002</c:v>
                </c:pt>
                <c:pt idx="410">
                  <c:v>2.5</c:v>
                </c:pt>
                <c:pt idx="411">
                  <c:v>2.8</c:v>
                </c:pt>
                <c:pt idx="412">
                  <c:v>2.9</c:v>
                </c:pt>
                <c:pt idx="413">
                  <c:v>2.9</c:v>
                </c:pt>
                <c:pt idx="414">
                  <c:v>3.5</c:v>
                </c:pt>
                <c:pt idx="415">
                  <c:v>3.1</c:v>
                </c:pt>
                <c:pt idx="416">
                  <c:v>4.9000000000000004</c:v>
                </c:pt>
                <c:pt idx="417">
                  <c:v>2.2000000000000002</c:v>
                </c:pt>
                <c:pt idx="418">
                  <c:v>3.1</c:v>
                </c:pt>
                <c:pt idx="419">
                  <c:v>2.9</c:v>
                </c:pt>
                <c:pt idx="420">
                  <c:v>3</c:v>
                </c:pt>
                <c:pt idx="421">
                  <c:v>3.9</c:v>
                </c:pt>
                <c:pt idx="422">
                  <c:v>2.9</c:v>
                </c:pt>
                <c:pt idx="423">
                  <c:v>1.2</c:v>
                </c:pt>
                <c:pt idx="424">
                  <c:v>1.8</c:v>
                </c:pt>
                <c:pt idx="425">
                  <c:v>2.2999999999999998</c:v>
                </c:pt>
                <c:pt idx="426">
                  <c:v>3</c:v>
                </c:pt>
                <c:pt idx="427">
                  <c:v>3.5</c:v>
                </c:pt>
                <c:pt idx="428">
                  <c:v>3.7</c:v>
                </c:pt>
                <c:pt idx="429">
                  <c:v>4.4000000000000004</c:v>
                </c:pt>
                <c:pt idx="430">
                  <c:v>5.9</c:v>
                </c:pt>
                <c:pt idx="431">
                  <c:v>3.2</c:v>
                </c:pt>
                <c:pt idx="432">
                  <c:v>3.4</c:v>
                </c:pt>
                <c:pt idx="433">
                  <c:v>4.9000000000000004</c:v>
                </c:pt>
                <c:pt idx="434">
                  <c:v>3.5</c:v>
                </c:pt>
                <c:pt idx="435">
                  <c:v>1.9</c:v>
                </c:pt>
                <c:pt idx="436">
                  <c:v>2.9</c:v>
                </c:pt>
                <c:pt idx="437">
                  <c:v>2</c:v>
                </c:pt>
                <c:pt idx="438">
                  <c:v>3</c:v>
                </c:pt>
                <c:pt idx="439">
                  <c:v>2.7</c:v>
                </c:pt>
                <c:pt idx="440">
                  <c:v>3.5</c:v>
                </c:pt>
                <c:pt idx="441">
                  <c:v>4</c:v>
                </c:pt>
                <c:pt idx="442">
                  <c:v>3.4</c:v>
                </c:pt>
                <c:pt idx="443">
                  <c:v>2.4</c:v>
                </c:pt>
                <c:pt idx="444">
                  <c:v>3.3</c:v>
                </c:pt>
                <c:pt idx="445">
                  <c:v>4.7</c:v>
                </c:pt>
                <c:pt idx="446">
                  <c:v>4.4000000000000004</c:v>
                </c:pt>
                <c:pt idx="447">
                  <c:v>4.2</c:v>
                </c:pt>
                <c:pt idx="448">
                  <c:v>7</c:v>
                </c:pt>
                <c:pt idx="449">
                  <c:v>9.1</c:v>
                </c:pt>
                <c:pt idx="450">
                  <c:v>2.4</c:v>
                </c:pt>
                <c:pt idx="451">
                  <c:v>2.9</c:v>
                </c:pt>
                <c:pt idx="452">
                  <c:v>3.4</c:v>
                </c:pt>
                <c:pt idx="453">
                  <c:v>4.5</c:v>
                </c:pt>
                <c:pt idx="454">
                  <c:v>3.2</c:v>
                </c:pt>
                <c:pt idx="455">
                  <c:v>4.2</c:v>
                </c:pt>
                <c:pt idx="456">
                  <c:v>2</c:v>
                </c:pt>
                <c:pt idx="457">
                  <c:v>2.7</c:v>
                </c:pt>
                <c:pt idx="458">
                  <c:v>3.6</c:v>
                </c:pt>
                <c:pt idx="459">
                  <c:v>3.7</c:v>
                </c:pt>
                <c:pt idx="460">
                  <c:v>4</c:v>
                </c:pt>
                <c:pt idx="461">
                  <c:v>2.7</c:v>
                </c:pt>
                <c:pt idx="462">
                  <c:v>3.9</c:v>
                </c:pt>
                <c:pt idx="463">
                  <c:v>2.2999999999999998</c:v>
                </c:pt>
                <c:pt idx="464">
                  <c:v>2</c:v>
                </c:pt>
                <c:pt idx="465">
                  <c:v>1.9</c:v>
                </c:pt>
                <c:pt idx="466">
                  <c:v>2.4</c:v>
                </c:pt>
                <c:pt idx="467">
                  <c:v>2.4</c:v>
                </c:pt>
                <c:pt idx="468">
                  <c:v>4.5999999999999996</c:v>
                </c:pt>
                <c:pt idx="469">
                  <c:v>3.1</c:v>
                </c:pt>
                <c:pt idx="470">
                  <c:v>4.5999999999999996</c:v>
                </c:pt>
                <c:pt idx="471">
                  <c:v>4.5999999999999996</c:v>
                </c:pt>
                <c:pt idx="472">
                  <c:v>3.8</c:v>
                </c:pt>
                <c:pt idx="473">
                  <c:v>3.6</c:v>
                </c:pt>
                <c:pt idx="474">
                  <c:v>4.3</c:v>
                </c:pt>
                <c:pt idx="475">
                  <c:v>1.7</c:v>
                </c:pt>
                <c:pt idx="476">
                  <c:v>2.6</c:v>
                </c:pt>
                <c:pt idx="477">
                  <c:v>3</c:v>
                </c:pt>
                <c:pt idx="478">
                  <c:v>2.6</c:v>
                </c:pt>
                <c:pt idx="479">
                  <c:v>3.4</c:v>
                </c:pt>
                <c:pt idx="480">
                  <c:v>3.4</c:v>
                </c:pt>
                <c:pt idx="481">
                  <c:v>4.0999999999999996</c:v>
                </c:pt>
                <c:pt idx="482">
                  <c:v>4.4000000000000004</c:v>
                </c:pt>
                <c:pt idx="483">
                  <c:v>4.3</c:v>
                </c:pt>
                <c:pt idx="484">
                  <c:v>4.5</c:v>
                </c:pt>
                <c:pt idx="485">
                  <c:v>5</c:v>
                </c:pt>
                <c:pt idx="486">
                  <c:v>4.8</c:v>
                </c:pt>
                <c:pt idx="487">
                  <c:v>5.7</c:v>
                </c:pt>
                <c:pt idx="488">
                  <c:v>4.8</c:v>
                </c:pt>
                <c:pt idx="489">
                  <c:v>4.5999999999999996</c:v>
                </c:pt>
                <c:pt idx="490">
                  <c:v>5.9</c:v>
                </c:pt>
                <c:pt idx="491">
                  <c:v>3.8</c:v>
                </c:pt>
                <c:pt idx="492">
                  <c:v>4.7</c:v>
                </c:pt>
                <c:pt idx="493">
                  <c:v>4.5</c:v>
                </c:pt>
                <c:pt idx="494">
                  <c:v>4</c:v>
                </c:pt>
                <c:pt idx="495">
                  <c:v>1.5</c:v>
                </c:pt>
                <c:pt idx="496">
                  <c:v>7</c:v>
                </c:pt>
                <c:pt idx="497">
                  <c:v>3.7</c:v>
                </c:pt>
                <c:pt idx="498">
                  <c:v>4.4000000000000004</c:v>
                </c:pt>
                <c:pt idx="499">
                  <c:v>5</c:v>
                </c:pt>
                <c:pt idx="500">
                  <c:v>4.7</c:v>
                </c:pt>
                <c:pt idx="501">
                  <c:v>3.1</c:v>
                </c:pt>
                <c:pt idx="502">
                  <c:v>2</c:v>
                </c:pt>
                <c:pt idx="503">
                  <c:v>1.5</c:v>
                </c:pt>
                <c:pt idx="504">
                  <c:v>5.9</c:v>
                </c:pt>
                <c:pt idx="505">
                  <c:v>1.2</c:v>
                </c:pt>
                <c:pt idx="506">
                  <c:v>4.2</c:v>
                </c:pt>
                <c:pt idx="507">
                  <c:v>6.2</c:v>
                </c:pt>
                <c:pt idx="508">
                  <c:v>4</c:v>
                </c:pt>
                <c:pt idx="509">
                  <c:v>5</c:v>
                </c:pt>
                <c:pt idx="510">
                  <c:v>5.9</c:v>
                </c:pt>
                <c:pt idx="511">
                  <c:v>4.0999999999999996</c:v>
                </c:pt>
                <c:pt idx="512">
                  <c:v>4.4000000000000004</c:v>
                </c:pt>
                <c:pt idx="513">
                  <c:v>3.9</c:v>
                </c:pt>
                <c:pt idx="514">
                  <c:v>3.7</c:v>
                </c:pt>
                <c:pt idx="515">
                  <c:v>1.7</c:v>
                </c:pt>
                <c:pt idx="516">
                  <c:v>3.8</c:v>
                </c:pt>
                <c:pt idx="517">
                  <c:v>2.1</c:v>
                </c:pt>
                <c:pt idx="518">
                  <c:v>4</c:v>
                </c:pt>
                <c:pt idx="519">
                  <c:v>4.2</c:v>
                </c:pt>
                <c:pt idx="520">
                  <c:v>3.2</c:v>
                </c:pt>
                <c:pt idx="521">
                  <c:v>3.7</c:v>
                </c:pt>
                <c:pt idx="522">
                  <c:v>3.6</c:v>
                </c:pt>
                <c:pt idx="523">
                  <c:v>4.4000000000000004</c:v>
                </c:pt>
                <c:pt idx="524">
                  <c:v>1.4</c:v>
                </c:pt>
                <c:pt idx="525">
                  <c:v>2.9</c:v>
                </c:pt>
                <c:pt idx="526">
                  <c:v>1.5</c:v>
                </c:pt>
                <c:pt idx="527">
                  <c:v>1.8</c:v>
                </c:pt>
                <c:pt idx="528">
                  <c:v>2.1</c:v>
                </c:pt>
                <c:pt idx="529">
                  <c:v>2.1</c:v>
                </c:pt>
                <c:pt idx="530">
                  <c:v>2.7</c:v>
                </c:pt>
                <c:pt idx="531">
                  <c:v>2.2000000000000002</c:v>
                </c:pt>
                <c:pt idx="532">
                  <c:v>2.2000000000000002</c:v>
                </c:pt>
                <c:pt idx="533">
                  <c:v>2</c:v>
                </c:pt>
                <c:pt idx="534">
                  <c:v>2.5</c:v>
                </c:pt>
                <c:pt idx="535">
                  <c:v>2.2000000000000002</c:v>
                </c:pt>
                <c:pt idx="536">
                  <c:v>2.8</c:v>
                </c:pt>
                <c:pt idx="537">
                  <c:v>2.4</c:v>
                </c:pt>
                <c:pt idx="538">
                  <c:v>2.4</c:v>
                </c:pt>
                <c:pt idx="539">
                  <c:v>2.7</c:v>
                </c:pt>
                <c:pt idx="540">
                  <c:v>2.6</c:v>
                </c:pt>
                <c:pt idx="541">
                  <c:v>3.5</c:v>
                </c:pt>
                <c:pt idx="542">
                  <c:v>2.8</c:v>
                </c:pt>
                <c:pt idx="543">
                  <c:v>2.7</c:v>
                </c:pt>
                <c:pt idx="544">
                  <c:v>3</c:v>
                </c:pt>
                <c:pt idx="545">
                  <c:v>2.9</c:v>
                </c:pt>
                <c:pt idx="546">
                  <c:v>3.2</c:v>
                </c:pt>
                <c:pt idx="547">
                  <c:v>3.2</c:v>
                </c:pt>
                <c:pt idx="548">
                  <c:v>3.2</c:v>
                </c:pt>
                <c:pt idx="549">
                  <c:v>3.4</c:v>
                </c:pt>
                <c:pt idx="550">
                  <c:v>3.5</c:v>
                </c:pt>
                <c:pt idx="551">
                  <c:v>2.7</c:v>
                </c:pt>
                <c:pt idx="552">
                  <c:v>3.4</c:v>
                </c:pt>
                <c:pt idx="553">
                  <c:v>4.2</c:v>
                </c:pt>
                <c:pt idx="554">
                  <c:v>2.9</c:v>
                </c:pt>
                <c:pt idx="555">
                  <c:v>3.3</c:v>
                </c:pt>
                <c:pt idx="556">
                  <c:v>3.7</c:v>
                </c:pt>
                <c:pt idx="557">
                  <c:v>4</c:v>
                </c:pt>
                <c:pt idx="558">
                  <c:v>4.4000000000000004</c:v>
                </c:pt>
                <c:pt idx="559">
                  <c:v>4.3</c:v>
                </c:pt>
                <c:pt idx="560">
                  <c:v>1.6</c:v>
                </c:pt>
                <c:pt idx="561">
                  <c:v>2.6</c:v>
                </c:pt>
                <c:pt idx="562">
                  <c:v>2.4</c:v>
                </c:pt>
                <c:pt idx="563">
                  <c:v>5.2</c:v>
                </c:pt>
                <c:pt idx="564">
                  <c:v>3.6</c:v>
                </c:pt>
                <c:pt idx="565">
                  <c:v>2.9</c:v>
                </c:pt>
                <c:pt idx="566">
                  <c:v>2.7</c:v>
                </c:pt>
                <c:pt idx="567">
                  <c:v>2.9</c:v>
                </c:pt>
                <c:pt idx="568">
                  <c:v>4.4000000000000004</c:v>
                </c:pt>
                <c:pt idx="569">
                  <c:v>4.3</c:v>
                </c:pt>
                <c:pt idx="570">
                  <c:v>3</c:v>
                </c:pt>
                <c:pt idx="571">
                  <c:v>3.9</c:v>
                </c:pt>
                <c:pt idx="572">
                  <c:v>4.2</c:v>
                </c:pt>
                <c:pt idx="573">
                  <c:v>4.5999999999999996</c:v>
                </c:pt>
                <c:pt idx="574">
                  <c:v>3.1</c:v>
                </c:pt>
                <c:pt idx="575">
                  <c:v>2.5</c:v>
                </c:pt>
                <c:pt idx="576">
                  <c:v>2.7</c:v>
                </c:pt>
                <c:pt idx="577">
                  <c:v>3</c:v>
                </c:pt>
                <c:pt idx="578">
                  <c:v>3.4</c:v>
                </c:pt>
                <c:pt idx="579">
                  <c:v>3.2</c:v>
                </c:pt>
                <c:pt idx="580">
                  <c:v>3.5</c:v>
                </c:pt>
                <c:pt idx="581">
                  <c:v>3.4</c:v>
                </c:pt>
                <c:pt idx="582">
                  <c:v>3.7</c:v>
                </c:pt>
                <c:pt idx="583">
                  <c:v>3.5</c:v>
                </c:pt>
                <c:pt idx="584">
                  <c:v>3.6</c:v>
                </c:pt>
                <c:pt idx="585">
                  <c:v>4</c:v>
                </c:pt>
                <c:pt idx="586">
                  <c:v>4</c:v>
                </c:pt>
                <c:pt idx="587">
                  <c:v>2.2999999999999998</c:v>
                </c:pt>
                <c:pt idx="588">
                  <c:v>3.1</c:v>
                </c:pt>
                <c:pt idx="589">
                  <c:v>3.5</c:v>
                </c:pt>
                <c:pt idx="590">
                  <c:v>3.5</c:v>
                </c:pt>
                <c:pt idx="591">
                  <c:v>5.3</c:v>
                </c:pt>
                <c:pt idx="592">
                  <c:v>4</c:v>
                </c:pt>
                <c:pt idx="593">
                  <c:v>3.2</c:v>
                </c:pt>
                <c:pt idx="594">
                  <c:v>2.7</c:v>
                </c:pt>
                <c:pt idx="595">
                  <c:v>1.9</c:v>
                </c:pt>
                <c:pt idx="596">
                  <c:v>2.7</c:v>
                </c:pt>
                <c:pt idx="597">
                  <c:v>2.4</c:v>
                </c:pt>
                <c:pt idx="598">
                  <c:v>1.9</c:v>
                </c:pt>
                <c:pt idx="599">
                  <c:v>2.4</c:v>
                </c:pt>
                <c:pt idx="600">
                  <c:v>3.1</c:v>
                </c:pt>
                <c:pt idx="601">
                  <c:v>1.4</c:v>
                </c:pt>
                <c:pt idx="602">
                  <c:v>1.8</c:v>
                </c:pt>
                <c:pt idx="603">
                  <c:v>2.4</c:v>
                </c:pt>
                <c:pt idx="604">
                  <c:v>2.2999999999999998</c:v>
                </c:pt>
                <c:pt idx="605">
                  <c:v>3.2</c:v>
                </c:pt>
                <c:pt idx="606">
                  <c:v>3.4</c:v>
                </c:pt>
                <c:pt idx="607">
                  <c:v>3.2</c:v>
                </c:pt>
                <c:pt idx="608">
                  <c:v>3</c:v>
                </c:pt>
                <c:pt idx="609">
                  <c:v>3.2</c:v>
                </c:pt>
                <c:pt idx="610">
                  <c:v>1.5</c:v>
                </c:pt>
                <c:pt idx="611">
                  <c:v>1.3</c:v>
                </c:pt>
                <c:pt idx="612">
                  <c:v>1.7</c:v>
                </c:pt>
                <c:pt idx="613">
                  <c:v>3.9</c:v>
                </c:pt>
                <c:pt idx="614">
                  <c:v>2.9</c:v>
                </c:pt>
                <c:pt idx="615">
                  <c:v>2.6</c:v>
                </c:pt>
                <c:pt idx="616">
                  <c:v>2.2000000000000002</c:v>
                </c:pt>
                <c:pt idx="617">
                  <c:v>2.6</c:v>
                </c:pt>
                <c:pt idx="618">
                  <c:v>2.9</c:v>
                </c:pt>
                <c:pt idx="619">
                  <c:v>3.1</c:v>
                </c:pt>
                <c:pt idx="620">
                  <c:v>2.6</c:v>
                </c:pt>
                <c:pt idx="621">
                  <c:v>3.4</c:v>
                </c:pt>
                <c:pt idx="622">
                  <c:v>3.1</c:v>
                </c:pt>
                <c:pt idx="623">
                  <c:v>3.6</c:v>
                </c:pt>
                <c:pt idx="624">
                  <c:v>2</c:v>
                </c:pt>
                <c:pt idx="625">
                  <c:v>3.3</c:v>
                </c:pt>
                <c:pt idx="626">
                  <c:v>2.4</c:v>
                </c:pt>
                <c:pt idx="627">
                  <c:v>3.2</c:v>
                </c:pt>
                <c:pt idx="628">
                  <c:v>3.3</c:v>
                </c:pt>
                <c:pt idx="629">
                  <c:v>2.9</c:v>
                </c:pt>
                <c:pt idx="630">
                  <c:v>2.6</c:v>
                </c:pt>
                <c:pt idx="631">
                  <c:v>3</c:v>
                </c:pt>
                <c:pt idx="632">
                  <c:v>2.6</c:v>
                </c:pt>
                <c:pt idx="633">
                  <c:v>3.6</c:v>
                </c:pt>
                <c:pt idx="634">
                  <c:v>2.7</c:v>
                </c:pt>
                <c:pt idx="635">
                  <c:v>3.3</c:v>
                </c:pt>
                <c:pt idx="636">
                  <c:v>3.1</c:v>
                </c:pt>
                <c:pt idx="637">
                  <c:v>4.2</c:v>
                </c:pt>
                <c:pt idx="638">
                  <c:v>2.7</c:v>
                </c:pt>
                <c:pt idx="639">
                  <c:v>3.1</c:v>
                </c:pt>
                <c:pt idx="640">
                  <c:v>2.4</c:v>
                </c:pt>
                <c:pt idx="641">
                  <c:v>4.3</c:v>
                </c:pt>
                <c:pt idx="642">
                  <c:v>4.4000000000000004</c:v>
                </c:pt>
                <c:pt idx="643">
                  <c:v>5</c:v>
                </c:pt>
                <c:pt idx="644">
                  <c:v>5</c:v>
                </c:pt>
                <c:pt idx="645">
                  <c:v>6.1</c:v>
                </c:pt>
                <c:pt idx="646">
                  <c:v>3.1</c:v>
                </c:pt>
                <c:pt idx="647">
                  <c:v>2.7</c:v>
                </c:pt>
                <c:pt idx="648">
                  <c:v>1.5</c:v>
                </c:pt>
                <c:pt idx="649">
                  <c:v>3.2</c:v>
                </c:pt>
                <c:pt idx="650">
                  <c:v>2.8</c:v>
                </c:pt>
                <c:pt idx="651">
                  <c:v>2.9</c:v>
                </c:pt>
                <c:pt idx="652">
                  <c:v>4.4000000000000004</c:v>
                </c:pt>
                <c:pt idx="653">
                  <c:v>2.8</c:v>
                </c:pt>
                <c:pt idx="654">
                  <c:v>4.0999999999999996</c:v>
                </c:pt>
                <c:pt idx="655">
                  <c:v>4.0999999999999996</c:v>
                </c:pt>
                <c:pt idx="656">
                  <c:v>5.3</c:v>
                </c:pt>
                <c:pt idx="657">
                  <c:v>2.7</c:v>
                </c:pt>
                <c:pt idx="658">
                  <c:v>2.2000000000000002</c:v>
                </c:pt>
                <c:pt idx="659">
                  <c:v>3</c:v>
                </c:pt>
                <c:pt idx="660">
                  <c:v>3.3</c:v>
                </c:pt>
                <c:pt idx="661">
                  <c:v>3.2</c:v>
                </c:pt>
                <c:pt idx="662">
                  <c:v>6.6</c:v>
                </c:pt>
                <c:pt idx="663">
                  <c:v>4</c:v>
                </c:pt>
                <c:pt idx="664">
                  <c:v>4.2</c:v>
                </c:pt>
                <c:pt idx="665">
                  <c:v>4.8</c:v>
                </c:pt>
                <c:pt idx="666">
                  <c:v>4.5</c:v>
                </c:pt>
                <c:pt idx="667">
                  <c:v>5.9</c:v>
                </c:pt>
                <c:pt idx="668">
                  <c:v>7</c:v>
                </c:pt>
                <c:pt idx="669">
                  <c:v>5.2</c:v>
                </c:pt>
                <c:pt idx="670">
                  <c:v>0.9</c:v>
                </c:pt>
                <c:pt idx="671">
                  <c:v>3.1</c:v>
                </c:pt>
                <c:pt idx="672">
                  <c:v>1.5</c:v>
                </c:pt>
                <c:pt idx="673">
                  <c:v>1.9</c:v>
                </c:pt>
                <c:pt idx="674">
                  <c:v>4.0999999999999996</c:v>
                </c:pt>
                <c:pt idx="675">
                  <c:v>4</c:v>
                </c:pt>
                <c:pt idx="676">
                  <c:v>5.7</c:v>
                </c:pt>
                <c:pt idx="677">
                  <c:v>2.9</c:v>
                </c:pt>
                <c:pt idx="678">
                  <c:v>3.2</c:v>
                </c:pt>
                <c:pt idx="679">
                  <c:v>3.2</c:v>
                </c:pt>
                <c:pt idx="680">
                  <c:v>3.4</c:v>
                </c:pt>
                <c:pt idx="681">
                  <c:v>3.9</c:v>
                </c:pt>
                <c:pt idx="682">
                  <c:v>4.5</c:v>
                </c:pt>
                <c:pt idx="683">
                  <c:v>6</c:v>
                </c:pt>
                <c:pt idx="684">
                  <c:v>3.6</c:v>
                </c:pt>
                <c:pt idx="685">
                  <c:v>3.9</c:v>
                </c:pt>
                <c:pt idx="686">
                  <c:v>1.9</c:v>
                </c:pt>
                <c:pt idx="687">
                  <c:v>3.5</c:v>
                </c:pt>
                <c:pt idx="688">
                  <c:v>3.6</c:v>
                </c:pt>
                <c:pt idx="689">
                  <c:v>4.3</c:v>
                </c:pt>
                <c:pt idx="690">
                  <c:v>4.8</c:v>
                </c:pt>
                <c:pt idx="691">
                  <c:v>4.5</c:v>
                </c:pt>
                <c:pt idx="692">
                  <c:v>5.2</c:v>
                </c:pt>
                <c:pt idx="693">
                  <c:v>5.4</c:v>
                </c:pt>
                <c:pt idx="694">
                  <c:v>1.8</c:v>
                </c:pt>
                <c:pt idx="695">
                  <c:v>1</c:v>
                </c:pt>
                <c:pt idx="696">
                  <c:v>1.5</c:v>
                </c:pt>
                <c:pt idx="697">
                  <c:v>1.4</c:v>
                </c:pt>
                <c:pt idx="698">
                  <c:v>2.2999999999999998</c:v>
                </c:pt>
                <c:pt idx="699">
                  <c:v>1.7</c:v>
                </c:pt>
                <c:pt idx="700">
                  <c:v>5.2</c:v>
                </c:pt>
                <c:pt idx="701">
                  <c:v>1.6</c:v>
                </c:pt>
                <c:pt idx="702">
                  <c:v>3.3</c:v>
                </c:pt>
                <c:pt idx="703">
                  <c:v>3.5</c:v>
                </c:pt>
                <c:pt idx="704">
                  <c:v>4.3</c:v>
                </c:pt>
                <c:pt idx="705">
                  <c:v>3.6</c:v>
                </c:pt>
                <c:pt idx="706">
                  <c:v>6.9</c:v>
                </c:pt>
                <c:pt idx="707">
                  <c:v>1.8</c:v>
                </c:pt>
                <c:pt idx="708">
                  <c:v>2.9</c:v>
                </c:pt>
                <c:pt idx="709">
                  <c:v>4.5999999999999996</c:v>
                </c:pt>
                <c:pt idx="710">
                  <c:v>6.5</c:v>
                </c:pt>
                <c:pt idx="711">
                  <c:v>4.7</c:v>
                </c:pt>
                <c:pt idx="712">
                  <c:v>2</c:v>
                </c:pt>
                <c:pt idx="713">
                  <c:v>2.5</c:v>
                </c:pt>
                <c:pt idx="714">
                  <c:v>2.7</c:v>
                </c:pt>
                <c:pt idx="715">
                  <c:v>3</c:v>
                </c:pt>
                <c:pt idx="716">
                  <c:v>3.2</c:v>
                </c:pt>
                <c:pt idx="717">
                  <c:v>3.5</c:v>
                </c:pt>
                <c:pt idx="718">
                  <c:v>3.2</c:v>
                </c:pt>
                <c:pt idx="719">
                  <c:v>3.3</c:v>
                </c:pt>
                <c:pt idx="720">
                  <c:v>3.6</c:v>
                </c:pt>
                <c:pt idx="721">
                  <c:v>3.3</c:v>
                </c:pt>
                <c:pt idx="722">
                  <c:v>3.6</c:v>
                </c:pt>
                <c:pt idx="723">
                  <c:v>1.3</c:v>
                </c:pt>
                <c:pt idx="724">
                  <c:v>0.4</c:v>
                </c:pt>
                <c:pt idx="725">
                  <c:v>2.6</c:v>
                </c:pt>
                <c:pt idx="726">
                  <c:v>3</c:v>
                </c:pt>
                <c:pt idx="727">
                  <c:v>3</c:v>
                </c:pt>
                <c:pt idx="728">
                  <c:v>2.9</c:v>
                </c:pt>
                <c:pt idx="729">
                  <c:v>3.1</c:v>
                </c:pt>
                <c:pt idx="730">
                  <c:v>2.8</c:v>
                </c:pt>
                <c:pt idx="731">
                  <c:v>2.7</c:v>
                </c:pt>
                <c:pt idx="732">
                  <c:v>3.6</c:v>
                </c:pt>
                <c:pt idx="733">
                  <c:v>2.4</c:v>
                </c:pt>
                <c:pt idx="734">
                  <c:v>2.4</c:v>
                </c:pt>
                <c:pt idx="735">
                  <c:v>2.7</c:v>
                </c:pt>
                <c:pt idx="736">
                  <c:v>3</c:v>
                </c:pt>
                <c:pt idx="737">
                  <c:v>2.2000000000000002</c:v>
                </c:pt>
                <c:pt idx="738">
                  <c:v>2.9</c:v>
                </c:pt>
                <c:pt idx="739">
                  <c:v>2.5</c:v>
                </c:pt>
                <c:pt idx="740">
                  <c:v>3.6</c:v>
                </c:pt>
                <c:pt idx="741">
                  <c:v>3.4</c:v>
                </c:pt>
                <c:pt idx="742">
                  <c:v>3.5</c:v>
                </c:pt>
                <c:pt idx="743">
                  <c:v>3.3</c:v>
                </c:pt>
                <c:pt idx="744">
                  <c:v>3.4</c:v>
                </c:pt>
                <c:pt idx="745">
                  <c:v>3.5</c:v>
                </c:pt>
                <c:pt idx="746">
                  <c:v>3.4</c:v>
                </c:pt>
                <c:pt idx="747">
                  <c:v>3.1</c:v>
                </c:pt>
                <c:pt idx="748">
                  <c:v>3.1</c:v>
                </c:pt>
                <c:pt idx="749">
                  <c:v>4.4000000000000004</c:v>
                </c:pt>
                <c:pt idx="750">
                  <c:v>5</c:v>
                </c:pt>
                <c:pt idx="751">
                  <c:v>3.1</c:v>
                </c:pt>
                <c:pt idx="752">
                  <c:v>3.8</c:v>
                </c:pt>
                <c:pt idx="753">
                  <c:v>3.2</c:v>
                </c:pt>
                <c:pt idx="754">
                  <c:v>3.1</c:v>
                </c:pt>
                <c:pt idx="755">
                  <c:v>3.1</c:v>
                </c:pt>
                <c:pt idx="756">
                  <c:v>3.5</c:v>
                </c:pt>
                <c:pt idx="757">
                  <c:v>3.3</c:v>
                </c:pt>
                <c:pt idx="758">
                  <c:v>3.3</c:v>
                </c:pt>
                <c:pt idx="759">
                  <c:v>3.4</c:v>
                </c:pt>
                <c:pt idx="760">
                  <c:v>3.6</c:v>
                </c:pt>
                <c:pt idx="761">
                  <c:v>3.6</c:v>
                </c:pt>
                <c:pt idx="762">
                  <c:v>4.2</c:v>
                </c:pt>
                <c:pt idx="763">
                  <c:v>1.4</c:v>
                </c:pt>
                <c:pt idx="764">
                  <c:v>1.4</c:v>
                </c:pt>
                <c:pt idx="765">
                  <c:v>1.8</c:v>
                </c:pt>
                <c:pt idx="766">
                  <c:v>0.8</c:v>
                </c:pt>
                <c:pt idx="767">
                  <c:v>1.7</c:v>
                </c:pt>
                <c:pt idx="768">
                  <c:v>2.7</c:v>
                </c:pt>
                <c:pt idx="769">
                  <c:v>3</c:v>
                </c:pt>
                <c:pt idx="770">
                  <c:v>2.9</c:v>
                </c:pt>
                <c:pt idx="771">
                  <c:v>3.2</c:v>
                </c:pt>
                <c:pt idx="772">
                  <c:v>3.2</c:v>
                </c:pt>
                <c:pt idx="773">
                  <c:v>3.5</c:v>
                </c:pt>
                <c:pt idx="774">
                  <c:v>4.0999999999999996</c:v>
                </c:pt>
                <c:pt idx="775">
                  <c:v>4.5999999999999996</c:v>
                </c:pt>
                <c:pt idx="776">
                  <c:v>3.1</c:v>
                </c:pt>
                <c:pt idx="777">
                  <c:v>4.2</c:v>
                </c:pt>
                <c:pt idx="778">
                  <c:v>3.6</c:v>
                </c:pt>
                <c:pt idx="779">
                  <c:v>5</c:v>
                </c:pt>
                <c:pt idx="780">
                  <c:v>3.7</c:v>
                </c:pt>
                <c:pt idx="781">
                  <c:v>4.5</c:v>
                </c:pt>
                <c:pt idx="782">
                  <c:v>4.7</c:v>
                </c:pt>
                <c:pt idx="783">
                  <c:v>5.0999999999999996</c:v>
                </c:pt>
                <c:pt idx="784">
                  <c:v>5.5</c:v>
                </c:pt>
                <c:pt idx="785">
                  <c:v>5.7</c:v>
                </c:pt>
                <c:pt idx="786">
                  <c:v>2.6</c:v>
                </c:pt>
                <c:pt idx="787">
                  <c:v>2.5</c:v>
                </c:pt>
                <c:pt idx="788">
                  <c:v>2.7</c:v>
                </c:pt>
                <c:pt idx="789">
                  <c:v>2.2999999999999998</c:v>
                </c:pt>
                <c:pt idx="790">
                  <c:v>2.2999999999999998</c:v>
                </c:pt>
                <c:pt idx="791">
                  <c:v>2.5</c:v>
                </c:pt>
                <c:pt idx="792">
                  <c:v>2.2999999999999998</c:v>
                </c:pt>
                <c:pt idx="793">
                  <c:v>3.9</c:v>
                </c:pt>
                <c:pt idx="794">
                  <c:v>4</c:v>
                </c:pt>
                <c:pt idx="795">
                  <c:v>4.2</c:v>
                </c:pt>
                <c:pt idx="796">
                  <c:v>4.5999999999999996</c:v>
                </c:pt>
                <c:pt idx="797">
                  <c:v>5</c:v>
                </c:pt>
                <c:pt idx="798">
                  <c:v>3.9</c:v>
                </c:pt>
                <c:pt idx="799">
                  <c:v>1.3</c:v>
                </c:pt>
                <c:pt idx="800">
                  <c:v>2.4</c:v>
                </c:pt>
                <c:pt idx="801">
                  <c:v>2.6</c:v>
                </c:pt>
                <c:pt idx="802">
                  <c:v>2.5</c:v>
                </c:pt>
                <c:pt idx="803">
                  <c:v>2.8</c:v>
                </c:pt>
                <c:pt idx="804">
                  <c:v>2.9</c:v>
                </c:pt>
                <c:pt idx="805">
                  <c:v>3.8</c:v>
                </c:pt>
                <c:pt idx="806">
                  <c:v>3.4</c:v>
                </c:pt>
                <c:pt idx="807">
                  <c:v>3.3</c:v>
                </c:pt>
                <c:pt idx="808">
                  <c:v>3.7</c:v>
                </c:pt>
                <c:pt idx="809">
                  <c:v>3.7</c:v>
                </c:pt>
                <c:pt idx="810">
                  <c:v>3.5</c:v>
                </c:pt>
                <c:pt idx="811">
                  <c:v>3.9</c:v>
                </c:pt>
                <c:pt idx="812">
                  <c:v>2.8</c:v>
                </c:pt>
                <c:pt idx="813">
                  <c:v>3.5</c:v>
                </c:pt>
                <c:pt idx="814">
                  <c:v>3.3</c:v>
                </c:pt>
                <c:pt idx="815">
                  <c:v>3.7</c:v>
                </c:pt>
                <c:pt idx="816">
                  <c:v>4.4000000000000004</c:v>
                </c:pt>
                <c:pt idx="817">
                  <c:v>4.8</c:v>
                </c:pt>
                <c:pt idx="818">
                  <c:v>4.3</c:v>
                </c:pt>
                <c:pt idx="819">
                  <c:v>4.4000000000000004</c:v>
                </c:pt>
                <c:pt idx="820">
                  <c:v>2.1</c:v>
                </c:pt>
                <c:pt idx="821">
                  <c:v>2</c:v>
                </c:pt>
                <c:pt idx="822">
                  <c:v>2.2999999999999998</c:v>
                </c:pt>
                <c:pt idx="823">
                  <c:v>2.2999999999999998</c:v>
                </c:pt>
                <c:pt idx="824">
                  <c:v>2.5</c:v>
                </c:pt>
                <c:pt idx="825">
                  <c:v>3</c:v>
                </c:pt>
                <c:pt idx="826">
                  <c:v>2.9</c:v>
                </c:pt>
                <c:pt idx="827">
                  <c:v>3.2</c:v>
                </c:pt>
                <c:pt idx="828">
                  <c:v>2.9</c:v>
                </c:pt>
                <c:pt idx="829">
                  <c:v>4.3</c:v>
                </c:pt>
                <c:pt idx="830">
                  <c:v>2.7</c:v>
                </c:pt>
                <c:pt idx="831">
                  <c:v>1.8</c:v>
                </c:pt>
                <c:pt idx="832">
                  <c:v>2.1</c:v>
                </c:pt>
                <c:pt idx="833">
                  <c:v>2</c:v>
                </c:pt>
                <c:pt idx="834">
                  <c:v>2.5</c:v>
                </c:pt>
                <c:pt idx="835">
                  <c:v>2.2999999999999998</c:v>
                </c:pt>
                <c:pt idx="836">
                  <c:v>2.2999999999999998</c:v>
                </c:pt>
                <c:pt idx="837">
                  <c:v>2.7</c:v>
                </c:pt>
                <c:pt idx="838">
                  <c:v>2.7</c:v>
                </c:pt>
                <c:pt idx="839">
                  <c:v>3.1</c:v>
                </c:pt>
                <c:pt idx="840">
                  <c:v>3.1</c:v>
                </c:pt>
                <c:pt idx="841">
                  <c:v>3.4</c:v>
                </c:pt>
                <c:pt idx="842">
                  <c:v>3.5</c:v>
                </c:pt>
                <c:pt idx="843">
                  <c:v>3.7</c:v>
                </c:pt>
                <c:pt idx="844">
                  <c:v>4</c:v>
                </c:pt>
                <c:pt idx="845">
                  <c:v>1.4</c:v>
                </c:pt>
                <c:pt idx="846">
                  <c:v>1.3</c:v>
                </c:pt>
                <c:pt idx="847">
                  <c:v>2.4</c:v>
                </c:pt>
                <c:pt idx="848">
                  <c:v>2.7</c:v>
                </c:pt>
                <c:pt idx="849">
                  <c:v>1.5</c:v>
                </c:pt>
                <c:pt idx="850">
                  <c:v>2.2999999999999998</c:v>
                </c:pt>
                <c:pt idx="851">
                  <c:v>3.4</c:v>
                </c:pt>
                <c:pt idx="852">
                  <c:v>3.9</c:v>
                </c:pt>
                <c:pt idx="853">
                  <c:v>3.7</c:v>
                </c:pt>
                <c:pt idx="854">
                  <c:v>3.7</c:v>
                </c:pt>
                <c:pt idx="855">
                  <c:v>4.2</c:v>
                </c:pt>
                <c:pt idx="856">
                  <c:v>4.5999999999999996</c:v>
                </c:pt>
                <c:pt idx="857">
                  <c:v>4.5</c:v>
                </c:pt>
                <c:pt idx="858">
                  <c:v>4.5999999999999996</c:v>
                </c:pt>
                <c:pt idx="859">
                  <c:v>3.9</c:v>
                </c:pt>
                <c:pt idx="860">
                  <c:v>4.2</c:v>
                </c:pt>
                <c:pt idx="861">
                  <c:v>3.8</c:v>
                </c:pt>
                <c:pt idx="862">
                  <c:v>4.4000000000000004</c:v>
                </c:pt>
                <c:pt idx="863">
                  <c:v>3.9</c:v>
                </c:pt>
                <c:pt idx="864">
                  <c:v>3.9</c:v>
                </c:pt>
                <c:pt idx="865">
                  <c:v>5</c:v>
                </c:pt>
                <c:pt idx="866">
                  <c:v>5</c:v>
                </c:pt>
                <c:pt idx="867">
                  <c:v>4.8</c:v>
                </c:pt>
                <c:pt idx="868">
                  <c:v>5.6</c:v>
                </c:pt>
                <c:pt idx="869">
                  <c:v>5.9</c:v>
                </c:pt>
                <c:pt idx="870">
                  <c:v>6</c:v>
                </c:pt>
                <c:pt idx="871">
                  <c:v>6.4</c:v>
                </c:pt>
                <c:pt idx="872">
                  <c:v>6.7</c:v>
                </c:pt>
                <c:pt idx="873">
                  <c:v>4.2</c:v>
                </c:pt>
                <c:pt idx="874">
                  <c:v>3.4</c:v>
                </c:pt>
                <c:pt idx="875">
                  <c:v>3.6</c:v>
                </c:pt>
                <c:pt idx="876">
                  <c:v>3.9</c:v>
                </c:pt>
                <c:pt idx="877">
                  <c:v>4.3</c:v>
                </c:pt>
                <c:pt idx="878">
                  <c:v>4.0999999999999996</c:v>
                </c:pt>
                <c:pt idx="879">
                  <c:v>4.4000000000000004</c:v>
                </c:pt>
                <c:pt idx="880">
                  <c:v>4.4000000000000004</c:v>
                </c:pt>
                <c:pt idx="881">
                  <c:v>5.2</c:v>
                </c:pt>
                <c:pt idx="882">
                  <c:v>4.9000000000000004</c:v>
                </c:pt>
                <c:pt idx="883">
                  <c:v>3.2</c:v>
                </c:pt>
                <c:pt idx="884">
                  <c:v>3.4</c:v>
                </c:pt>
                <c:pt idx="885">
                  <c:v>3.5</c:v>
                </c:pt>
                <c:pt idx="886">
                  <c:v>3.5</c:v>
                </c:pt>
                <c:pt idx="887">
                  <c:v>3.4</c:v>
                </c:pt>
                <c:pt idx="888">
                  <c:v>2.2000000000000002</c:v>
                </c:pt>
                <c:pt idx="889">
                  <c:v>2.4</c:v>
                </c:pt>
                <c:pt idx="890">
                  <c:v>2.8</c:v>
                </c:pt>
                <c:pt idx="891">
                  <c:v>3.3</c:v>
                </c:pt>
                <c:pt idx="892">
                  <c:v>2.6</c:v>
                </c:pt>
                <c:pt idx="893">
                  <c:v>3.8</c:v>
                </c:pt>
                <c:pt idx="894">
                  <c:v>3.7</c:v>
                </c:pt>
                <c:pt idx="895">
                  <c:v>3.5</c:v>
                </c:pt>
                <c:pt idx="896">
                  <c:v>3.1</c:v>
                </c:pt>
                <c:pt idx="897">
                  <c:v>4</c:v>
                </c:pt>
                <c:pt idx="898">
                  <c:v>2.9</c:v>
                </c:pt>
                <c:pt idx="899">
                  <c:v>3.7</c:v>
                </c:pt>
                <c:pt idx="900">
                  <c:v>2.7</c:v>
                </c:pt>
                <c:pt idx="901">
                  <c:v>4.4000000000000004</c:v>
                </c:pt>
                <c:pt idx="902">
                  <c:v>4.3</c:v>
                </c:pt>
                <c:pt idx="903">
                  <c:v>4.2</c:v>
                </c:pt>
                <c:pt idx="904">
                  <c:v>4.2</c:v>
                </c:pt>
                <c:pt idx="905">
                  <c:v>1.9</c:v>
                </c:pt>
                <c:pt idx="906">
                  <c:v>2.7</c:v>
                </c:pt>
                <c:pt idx="907">
                  <c:v>3.5</c:v>
                </c:pt>
                <c:pt idx="908">
                  <c:v>1.5</c:v>
                </c:pt>
                <c:pt idx="909">
                  <c:v>1.9</c:v>
                </c:pt>
                <c:pt idx="910">
                  <c:v>2.5</c:v>
                </c:pt>
                <c:pt idx="911">
                  <c:v>3.4</c:v>
                </c:pt>
                <c:pt idx="912">
                  <c:v>4.5</c:v>
                </c:pt>
                <c:pt idx="913">
                  <c:v>3.3</c:v>
                </c:pt>
                <c:pt idx="914">
                  <c:v>5.0999999999999996</c:v>
                </c:pt>
                <c:pt idx="915">
                  <c:v>5.2</c:v>
                </c:pt>
                <c:pt idx="916">
                  <c:v>5.4</c:v>
                </c:pt>
                <c:pt idx="917">
                  <c:v>1.6</c:v>
                </c:pt>
                <c:pt idx="918">
                  <c:v>4.5999999999999996</c:v>
                </c:pt>
                <c:pt idx="919">
                  <c:v>4.7</c:v>
                </c:pt>
                <c:pt idx="920">
                  <c:v>4.7</c:v>
                </c:pt>
                <c:pt idx="921">
                  <c:v>3.4</c:v>
                </c:pt>
                <c:pt idx="922">
                  <c:v>3.4</c:v>
                </c:pt>
                <c:pt idx="923">
                  <c:v>4</c:v>
                </c:pt>
                <c:pt idx="924">
                  <c:v>1.9</c:v>
                </c:pt>
                <c:pt idx="925">
                  <c:v>3.7</c:v>
                </c:pt>
                <c:pt idx="926">
                  <c:v>4.3</c:v>
                </c:pt>
                <c:pt idx="927">
                  <c:v>4.5999999999999996</c:v>
                </c:pt>
                <c:pt idx="928">
                  <c:v>4</c:v>
                </c:pt>
                <c:pt idx="929">
                  <c:v>4.0999999999999996</c:v>
                </c:pt>
                <c:pt idx="930">
                  <c:v>5</c:v>
                </c:pt>
                <c:pt idx="931">
                  <c:v>5.3</c:v>
                </c:pt>
                <c:pt idx="932">
                  <c:v>3.7</c:v>
                </c:pt>
                <c:pt idx="933">
                  <c:v>3.5</c:v>
                </c:pt>
                <c:pt idx="934">
                  <c:v>3.3</c:v>
                </c:pt>
                <c:pt idx="935">
                  <c:v>4.5</c:v>
                </c:pt>
                <c:pt idx="936">
                  <c:v>3.7</c:v>
                </c:pt>
                <c:pt idx="937">
                  <c:v>4</c:v>
                </c:pt>
                <c:pt idx="938">
                  <c:v>2.8</c:v>
                </c:pt>
                <c:pt idx="939">
                  <c:v>4.2</c:v>
                </c:pt>
                <c:pt idx="940">
                  <c:v>4.4000000000000004</c:v>
                </c:pt>
                <c:pt idx="941">
                  <c:v>2.1</c:v>
                </c:pt>
                <c:pt idx="942">
                  <c:v>15.5</c:v>
                </c:pt>
                <c:pt idx="943">
                  <c:v>1.8</c:v>
                </c:pt>
                <c:pt idx="944">
                  <c:v>2.9</c:v>
                </c:pt>
                <c:pt idx="945">
                  <c:v>4.5</c:v>
                </c:pt>
                <c:pt idx="946">
                  <c:v>3.3</c:v>
                </c:pt>
                <c:pt idx="947">
                  <c:v>2.8</c:v>
                </c:pt>
                <c:pt idx="948">
                  <c:v>3.1</c:v>
                </c:pt>
                <c:pt idx="949">
                  <c:v>3</c:v>
                </c:pt>
                <c:pt idx="950">
                  <c:v>3</c:v>
                </c:pt>
                <c:pt idx="951">
                  <c:v>3.4</c:v>
                </c:pt>
                <c:pt idx="952">
                  <c:v>3.5</c:v>
                </c:pt>
                <c:pt idx="953">
                  <c:v>3.2</c:v>
                </c:pt>
                <c:pt idx="954">
                  <c:v>3.4</c:v>
                </c:pt>
                <c:pt idx="955">
                  <c:v>4.0999999999999996</c:v>
                </c:pt>
                <c:pt idx="956">
                  <c:v>1.8</c:v>
                </c:pt>
                <c:pt idx="957">
                  <c:v>3.9</c:v>
                </c:pt>
                <c:pt idx="958">
                  <c:v>1.5</c:v>
                </c:pt>
                <c:pt idx="959">
                  <c:v>2.1</c:v>
                </c:pt>
                <c:pt idx="960">
                  <c:v>0.7</c:v>
                </c:pt>
                <c:pt idx="961">
                  <c:v>1.2</c:v>
                </c:pt>
                <c:pt idx="962">
                  <c:v>0.9</c:v>
                </c:pt>
                <c:pt idx="963">
                  <c:v>1.5</c:v>
                </c:pt>
                <c:pt idx="964">
                  <c:v>2.5</c:v>
                </c:pt>
                <c:pt idx="965">
                  <c:v>2.6</c:v>
                </c:pt>
                <c:pt idx="966">
                  <c:v>2.2000000000000002</c:v>
                </c:pt>
                <c:pt idx="967">
                  <c:v>1.4</c:v>
                </c:pt>
                <c:pt idx="968">
                  <c:v>1.4</c:v>
                </c:pt>
                <c:pt idx="969">
                  <c:v>1.3</c:v>
                </c:pt>
                <c:pt idx="970">
                  <c:v>4.0999999999999996</c:v>
                </c:pt>
                <c:pt idx="971">
                  <c:v>3.5</c:v>
                </c:pt>
                <c:pt idx="972">
                  <c:v>3.5</c:v>
                </c:pt>
                <c:pt idx="973">
                  <c:v>3.8</c:v>
                </c:pt>
                <c:pt idx="974">
                  <c:v>2.2999999999999998</c:v>
                </c:pt>
                <c:pt idx="975">
                  <c:v>2.2000000000000002</c:v>
                </c:pt>
                <c:pt idx="976">
                  <c:v>2.8</c:v>
                </c:pt>
                <c:pt idx="977">
                  <c:v>5.6</c:v>
                </c:pt>
                <c:pt idx="978">
                  <c:v>3.6</c:v>
                </c:pt>
                <c:pt idx="979">
                  <c:v>2.4</c:v>
                </c:pt>
                <c:pt idx="980">
                  <c:v>4.7</c:v>
                </c:pt>
                <c:pt idx="981">
                  <c:v>1.4</c:v>
                </c:pt>
                <c:pt idx="982">
                  <c:v>1.8</c:v>
                </c:pt>
                <c:pt idx="983">
                  <c:v>2.2999999999999998</c:v>
                </c:pt>
                <c:pt idx="984">
                  <c:v>3.4</c:v>
                </c:pt>
                <c:pt idx="985">
                  <c:v>4.4000000000000004</c:v>
                </c:pt>
                <c:pt idx="986">
                  <c:v>1.7</c:v>
                </c:pt>
                <c:pt idx="987">
                  <c:v>4.5999999999999996</c:v>
                </c:pt>
                <c:pt idx="988">
                  <c:v>3.2</c:v>
                </c:pt>
                <c:pt idx="989">
                  <c:v>3.8</c:v>
                </c:pt>
                <c:pt idx="990">
                  <c:v>3.5</c:v>
                </c:pt>
                <c:pt idx="991">
                  <c:v>3.6</c:v>
                </c:pt>
                <c:pt idx="992">
                  <c:v>4</c:v>
                </c:pt>
                <c:pt idx="993">
                  <c:v>4</c:v>
                </c:pt>
                <c:pt idx="994">
                  <c:v>4.5</c:v>
                </c:pt>
                <c:pt idx="995">
                  <c:v>4.5</c:v>
                </c:pt>
                <c:pt idx="996">
                  <c:v>4.5</c:v>
                </c:pt>
                <c:pt idx="997">
                  <c:v>4.5</c:v>
                </c:pt>
                <c:pt idx="998">
                  <c:v>4.3</c:v>
                </c:pt>
                <c:pt idx="999">
                  <c:v>4</c:v>
                </c:pt>
                <c:pt idx="1000">
                  <c:v>5.8</c:v>
                </c:pt>
                <c:pt idx="1001">
                  <c:v>3.4</c:v>
                </c:pt>
                <c:pt idx="1002">
                  <c:v>3.3</c:v>
                </c:pt>
                <c:pt idx="1003">
                  <c:v>1.8</c:v>
                </c:pt>
                <c:pt idx="1004">
                  <c:v>1.8</c:v>
                </c:pt>
                <c:pt idx="1005">
                  <c:v>2.2000000000000002</c:v>
                </c:pt>
                <c:pt idx="1006">
                  <c:v>2.7</c:v>
                </c:pt>
                <c:pt idx="1007">
                  <c:v>4.3</c:v>
                </c:pt>
                <c:pt idx="1008">
                  <c:v>3.2</c:v>
                </c:pt>
                <c:pt idx="1009">
                  <c:v>3.5</c:v>
                </c:pt>
                <c:pt idx="1010">
                  <c:v>2.7</c:v>
                </c:pt>
                <c:pt idx="1011">
                  <c:v>3.3</c:v>
                </c:pt>
                <c:pt idx="1012">
                  <c:v>4.0999999999999996</c:v>
                </c:pt>
                <c:pt idx="1013">
                  <c:v>5.0999999999999996</c:v>
                </c:pt>
                <c:pt idx="1014">
                  <c:v>1.5</c:v>
                </c:pt>
                <c:pt idx="1015">
                  <c:v>5.2</c:v>
                </c:pt>
                <c:pt idx="1016">
                  <c:v>4.4000000000000004</c:v>
                </c:pt>
                <c:pt idx="1017">
                  <c:v>4.3</c:v>
                </c:pt>
                <c:pt idx="1018">
                  <c:v>1</c:v>
                </c:pt>
                <c:pt idx="1019">
                  <c:v>1.9</c:v>
                </c:pt>
                <c:pt idx="1020">
                  <c:v>5.6</c:v>
                </c:pt>
                <c:pt idx="1021">
                  <c:v>2.8</c:v>
                </c:pt>
                <c:pt idx="1022">
                  <c:v>4.3</c:v>
                </c:pt>
                <c:pt idx="1023">
                  <c:v>3.9</c:v>
                </c:pt>
                <c:pt idx="1024">
                  <c:v>4.0999999999999996</c:v>
                </c:pt>
                <c:pt idx="1025">
                  <c:v>5</c:v>
                </c:pt>
                <c:pt idx="1026">
                  <c:v>4.9000000000000004</c:v>
                </c:pt>
                <c:pt idx="1027">
                  <c:v>5.9</c:v>
                </c:pt>
                <c:pt idx="1028">
                  <c:v>2</c:v>
                </c:pt>
                <c:pt idx="1029">
                  <c:v>2.9</c:v>
                </c:pt>
                <c:pt idx="1030">
                  <c:v>3.6</c:v>
                </c:pt>
                <c:pt idx="1031">
                  <c:v>2.1</c:v>
                </c:pt>
                <c:pt idx="1032">
                  <c:v>3.8</c:v>
                </c:pt>
                <c:pt idx="1033">
                  <c:v>4.3</c:v>
                </c:pt>
                <c:pt idx="1034">
                  <c:v>1.5</c:v>
                </c:pt>
                <c:pt idx="1035">
                  <c:v>4.3</c:v>
                </c:pt>
                <c:pt idx="1036">
                  <c:v>4.3</c:v>
                </c:pt>
                <c:pt idx="1037">
                  <c:v>6.2</c:v>
                </c:pt>
                <c:pt idx="1038">
                  <c:v>1.5</c:v>
                </c:pt>
                <c:pt idx="1039">
                  <c:v>2.5</c:v>
                </c:pt>
                <c:pt idx="1040">
                  <c:v>2.5</c:v>
                </c:pt>
                <c:pt idx="1041">
                  <c:v>3.4</c:v>
                </c:pt>
                <c:pt idx="1042">
                  <c:v>4.5</c:v>
                </c:pt>
                <c:pt idx="1043">
                  <c:v>4.8</c:v>
                </c:pt>
                <c:pt idx="1044">
                  <c:v>5</c:v>
                </c:pt>
                <c:pt idx="1045">
                  <c:v>4.2</c:v>
                </c:pt>
                <c:pt idx="1046">
                  <c:v>3.9</c:v>
                </c:pt>
                <c:pt idx="1047">
                  <c:v>6</c:v>
                </c:pt>
                <c:pt idx="1048">
                  <c:v>3.2</c:v>
                </c:pt>
                <c:pt idx="1049">
                  <c:v>3</c:v>
                </c:pt>
                <c:pt idx="1050">
                  <c:v>3.2</c:v>
                </c:pt>
                <c:pt idx="1051">
                  <c:v>5.3</c:v>
                </c:pt>
                <c:pt idx="1052">
                  <c:v>2.7</c:v>
                </c:pt>
                <c:pt idx="1053">
                  <c:v>4</c:v>
                </c:pt>
                <c:pt idx="1054">
                  <c:v>2.9</c:v>
                </c:pt>
                <c:pt idx="1055">
                  <c:v>3.1</c:v>
                </c:pt>
                <c:pt idx="1056">
                  <c:v>1.1000000000000001</c:v>
                </c:pt>
                <c:pt idx="1057">
                  <c:v>3.8</c:v>
                </c:pt>
                <c:pt idx="1058">
                  <c:v>0</c:v>
                </c:pt>
                <c:pt idx="1059">
                  <c:v>2</c:v>
                </c:pt>
                <c:pt idx="1060">
                  <c:v>2.7</c:v>
                </c:pt>
                <c:pt idx="1061">
                  <c:v>2.4</c:v>
                </c:pt>
                <c:pt idx="1062">
                  <c:v>2.4</c:v>
                </c:pt>
                <c:pt idx="1063">
                  <c:v>2.5</c:v>
                </c:pt>
                <c:pt idx="1064">
                  <c:v>2.7</c:v>
                </c:pt>
                <c:pt idx="1065">
                  <c:v>2.9</c:v>
                </c:pt>
                <c:pt idx="1066">
                  <c:v>3.1</c:v>
                </c:pt>
              </c:numCache>
            </c:numRef>
          </c:yVal>
          <c:smooth val="0"/>
          <c:extLst>
            <c:ext xmlns:c16="http://schemas.microsoft.com/office/drawing/2014/chart" uri="{C3380CC4-5D6E-409C-BE32-E72D297353CC}">
              <c16:uniqueId val="{00000001-7A03-4A9A-B34C-08CD5B5F78D4}"/>
            </c:ext>
          </c:extLst>
        </c:ser>
        <c:dLbls>
          <c:showLegendKey val="0"/>
          <c:showVal val="0"/>
          <c:showCatName val="0"/>
          <c:showSerName val="0"/>
          <c:showPercent val="0"/>
          <c:showBubbleSize val="0"/>
        </c:dLbls>
        <c:axId val="868302000"/>
        <c:axId val="1"/>
      </c:scatterChart>
      <c:valAx>
        <c:axId val="868302000"/>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Capsize Risk vs Roll Period (seconds)</a:t>
                </a:r>
              </a:p>
            </c:rich>
          </c:tx>
          <c:layout>
            <c:manualLayout>
              <c:xMode val="edge"/>
              <c:yMode val="edge"/>
              <c:x val="0.27430375045706135"/>
              <c:y val="0.890687835807905"/>
            </c:manualLayout>
          </c:layout>
          <c:overlay val="0"/>
          <c:spPr>
            <a:noFill/>
            <a:ln w="25400">
              <a:noFill/>
            </a:ln>
          </c:spPr>
        </c:title>
        <c:numFmt formatCode="0.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in"/>
        <c:tickLblPos val="nextTo"/>
        <c:spPr>
          <a:ln w="38100">
            <a:solidFill>
              <a:srgbClr val="FF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68302000"/>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735" b="0" i="0" u="none" strike="noStrike" baseline="0">
                <a:solidFill>
                  <a:srgbClr val="000000"/>
                </a:solidFill>
                <a:latin typeface="Arial"/>
                <a:ea typeface="Arial"/>
                <a:cs typeface="Arial"/>
              </a:defRPr>
            </a:pPr>
            <a:endParaRPr lang="en-US"/>
          </a:p>
        </c:txPr>
      </c:legendEntry>
      <c:layout>
        <c:manualLayout>
          <c:xMode val="edge"/>
          <c:yMode val="edge"/>
          <c:x val="0.85739515142864309"/>
          <c:y val="0.4214251908554027"/>
          <c:w val="0.11442385019065986"/>
          <c:h val="0.1047868042126947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4.emf"/><Relationship Id="rId1" Type="http://schemas.openxmlformats.org/officeDocument/2006/relationships/image" Target="../media/image5.emf"/><Relationship Id="rId5" Type="http://schemas.openxmlformats.org/officeDocument/2006/relationships/image" Target="../media/image1.emf"/><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708660</xdr:colOff>
      <xdr:row>30</xdr:row>
      <xdr:rowOff>129540</xdr:rowOff>
    </xdr:from>
    <xdr:to>
      <xdr:col>12</xdr:col>
      <xdr:colOff>175260</xdr:colOff>
      <xdr:row>163</xdr:row>
      <xdr:rowOff>106680</xdr:rowOff>
    </xdr:to>
    <xdr:sp macro="" textlink="">
      <xdr:nvSpPr>
        <xdr:cNvPr id="2052" name="Text 1">
          <a:extLst>
            <a:ext uri="{FF2B5EF4-FFF2-40B4-BE49-F238E27FC236}">
              <a16:creationId xmlns:a16="http://schemas.microsoft.com/office/drawing/2014/main" id="{85A0D42C-43A0-1494-0959-835963115404}"/>
            </a:ext>
          </a:extLst>
        </xdr:cNvPr>
        <xdr:cNvSpPr txBox="1">
          <a:spLocks noChangeArrowheads="1"/>
        </xdr:cNvSpPr>
      </xdr:nvSpPr>
      <xdr:spPr bwMode="auto">
        <a:xfrm>
          <a:off x="708660" y="5059680"/>
          <a:ext cx="7117080" cy="21259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a:t>
          </a:r>
        </a:p>
        <a:p>
          <a:pPr algn="l" rtl="0">
            <a:defRPr sz="1000"/>
          </a:pPr>
          <a:r>
            <a:rPr lang="en-US" sz="1000" b="0" i="0" u="none" strike="noStrike" baseline="0">
              <a:solidFill>
                <a:srgbClr val="FF0000"/>
              </a:solidFill>
              <a:latin typeface="Helv"/>
            </a:rPr>
            <a:t>NEW DATA:</a:t>
          </a:r>
          <a:r>
            <a:rPr lang="en-US" sz="1000" b="0" i="0" u="none" strike="noStrike" baseline="0">
              <a:solidFill>
                <a:srgbClr val="000000"/>
              </a:solidFill>
              <a:latin typeface="Helv"/>
            </a:rPr>
            <a:t>    Input data for a new boat  on the "DATA BASE" page, by opening "Data, Form, New" and filling in the blanks.</a:t>
          </a:r>
        </a:p>
        <a:p>
          <a:pPr algn="l" rtl="0">
            <a:defRPr sz="1000"/>
          </a:pPr>
          <a:r>
            <a:rPr lang="en-US" sz="1000" b="0" i="0" u="none" strike="noStrike" baseline="0">
              <a:solidFill>
                <a:srgbClr val="000000"/>
              </a:solidFill>
              <a:latin typeface="Helv"/>
            </a:rPr>
            <a:t>     Then filter the data base by opening the criteria box at the top of a column heading and selecting the desired</a:t>
          </a:r>
        </a:p>
        <a:p>
          <a:pPr algn="l" rtl="0">
            <a:defRPr sz="1000"/>
          </a:pPr>
          <a:r>
            <a:rPr lang="en-US" sz="1000" b="0" i="0" u="none" strike="noStrike" baseline="0">
              <a:solidFill>
                <a:srgbClr val="000000"/>
              </a:solidFill>
              <a:latin typeface="Helv"/>
            </a:rPr>
            <a:t>      variable or range.  The boxes are turned on or off by selecting "data, filter, auto filter or show all"</a:t>
          </a:r>
        </a:p>
        <a:p>
          <a:pPr algn="l" rtl="0">
            <a:defRPr sz="1000"/>
          </a:pPr>
          <a:r>
            <a:rPr lang="en-US" sz="1000" b="0" i="0" u="none" strike="noStrike" baseline="0">
              <a:solidFill>
                <a:srgbClr val="000000"/>
              </a:solidFill>
              <a:latin typeface="Helv"/>
            </a:rPr>
            <a:t>     Lengths are in decimal feet, sail area (square feet) is for 100% jib (.5*I*J+.5*P*E), and weights are in pounds.  You can also </a:t>
          </a:r>
        </a:p>
        <a:p>
          <a:pPr algn="l" rtl="0">
            <a:defRPr sz="1000"/>
          </a:pPr>
          <a:r>
            <a:rPr lang="en-US" sz="1000" b="0" i="0" u="none" strike="noStrike" baseline="0">
              <a:solidFill>
                <a:srgbClr val="000000"/>
              </a:solidFill>
              <a:latin typeface="Helv"/>
            </a:rPr>
            <a:t>     input an "imaginary" boat here, tinker with its parameters untill you have the values you want, then search for "real" boats</a:t>
          </a:r>
        </a:p>
        <a:p>
          <a:pPr algn="l" rtl="0">
            <a:defRPr sz="1000"/>
          </a:pPr>
          <a:r>
            <a:rPr lang="en-US" sz="1000" b="0" i="0" u="none" strike="noStrike" baseline="0">
              <a:solidFill>
                <a:srgbClr val="000000"/>
              </a:solidFill>
              <a:latin typeface="Helv"/>
            </a:rPr>
            <a:t>     that are similiar.  </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FF0000"/>
              </a:solidFill>
              <a:latin typeface="Helv"/>
            </a:rPr>
            <a:t>BOAT COMPARISONS:  </a:t>
          </a:r>
          <a:r>
            <a:rPr lang="en-US" sz="1000" b="0" i="0" u="none" strike="noStrike" baseline="0">
              <a:solidFill>
                <a:srgbClr val="000000"/>
              </a:solidFill>
              <a:latin typeface="Helv"/>
            </a:rPr>
            <a:t>Go to the "INPUT - OUTPUT" page to search for boats that are within the Fuzzy Logic Hedges,  "CLOSE",  "VERY CLOSE",   or "SOMEWHAT CLOSE" .   The hedge size determines how "difficult" it is for a boat to get into that  category.  Only a few boats, or perhaps none, will be "VERY CLOSE" to your selected inputs.  For example, using the input  numbers from the "Optimal Values" page returned the following number of boats:</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Very Close = 3 boats</a:t>
          </a:r>
        </a:p>
        <a:p>
          <a:pPr algn="l" rtl="0">
            <a:defRPr sz="1000"/>
          </a:pPr>
          <a:r>
            <a:rPr lang="en-US" sz="1000" b="0" i="0" u="none" strike="noStrike" baseline="0">
              <a:solidFill>
                <a:srgbClr val="000000"/>
              </a:solidFill>
              <a:latin typeface="Helv"/>
            </a:rPr>
            <a:t>     Close = 60 boats</a:t>
          </a:r>
        </a:p>
        <a:p>
          <a:pPr algn="l" rtl="0">
            <a:defRPr sz="1000"/>
          </a:pPr>
          <a:r>
            <a:rPr lang="en-US" sz="1000" b="0" i="0" u="none" strike="noStrike" baseline="0">
              <a:solidFill>
                <a:srgbClr val="000000"/>
              </a:solidFill>
              <a:latin typeface="Helv"/>
            </a:rPr>
            <a:t>     Somewhat Close = 165 boats</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For a boat to be "fully compatible" with the SELECTED boat, it must score positive on every Fuzzy variable.  Linguistically this means that the compatible boats will share a similar sa/disp ratio, </a:t>
          </a:r>
          <a:r>
            <a:rPr lang="en-US" sz="1000" b="1" i="0" u="none" strike="noStrike" baseline="0">
              <a:solidFill>
                <a:srgbClr val="000000"/>
              </a:solidFill>
              <a:latin typeface="Helv"/>
            </a:rPr>
            <a:t>and</a:t>
          </a:r>
          <a:r>
            <a:rPr lang="en-US" sz="1000" b="0" i="0" u="none" strike="noStrike" baseline="0">
              <a:solidFill>
                <a:srgbClr val="000000"/>
              </a:solidFill>
              <a:latin typeface="Helv"/>
            </a:rPr>
            <a:t> disp/lwl ratio, </a:t>
          </a:r>
          <a:r>
            <a:rPr lang="en-US" sz="1000" b="1" i="0" u="none" strike="noStrike" baseline="0">
              <a:solidFill>
                <a:srgbClr val="000000"/>
              </a:solidFill>
              <a:latin typeface="Helv"/>
            </a:rPr>
            <a:t>and</a:t>
          </a:r>
          <a:r>
            <a:rPr lang="en-US" sz="1000" b="0" i="0" u="none" strike="noStrike" baseline="0">
              <a:solidFill>
                <a:srgbClr val="000000"/>
              </a:solidFill>
              <a:latin typeface="Helv"/>
            </a:rPr>
            <a:t> comfort factor, </a:t>
          </a:r>
          <a:r>
            <a:rPr lang="en-US" sz="1000" b="1" i="0" u="none" strike="noStrike" baseline="0">
              <a:solidFill>
                <a:srgbClr val="000000"/>
              </a:solidFill>
              <a:latin typeface="Helv"/>
            </a:rPr>
            <a:t>and</a:t>
          </a:r>
          <a:r>
            <a:rPr lang="en-US" sz="1000" b="0" i="0" u="none" strike="noStrike" baseline="0">
              <a:solidFill>
                <a:srgbClr val="000000"/>
              </a:solidFill>
              <a:latin typeface="Helv"/>
            </a:rPr>
            <a:t> capsize risk, </a:t>
          </a:r>
          <a:r>
            <a:rPr lang="en-US" sz="1000" b="1" i="0" u="none" strike="noStrike" baseline="0">
              <a:solidFill>
                <a:srgbClr val="000000"/>
              </a:solidFill>
              <a:latin typeface="Helv"/>
            </a:rPr>
            <a:t>and</a:t>
          </a:r>
          <a:r>
            <a:rPr lang="en-US" sz="1000" b="0" i="0" u="none" strike="noStrike" baseline="0">
              <a:solidFill>
                <a:srgbClr val="000000"/>
              </a:solidFill>
              <a:latin typeface="Helv"/>
            </a:rPr>
            <a:t> velocity ratio,</a:t>
          </a:r>
          <a:r>
            <a:rPr lang="en-US" sz="1000" b="1" i="0" u="none" strike="noStrike" baseline="0">
              <a:solidFill>
                <a:srgbClr val="000000"/>
              </a:solidFill>
              <a:latin typeface="Helv"/>
            </a:rPr>
            <a:t> and</a:t>
          </a:r>
          <a:r>
            <a:rPr lang="en-US" sz="1000" b="0" i="0" u="none" strike="noStrike" baseline="0">
              <a:solidFill>
                <a:srgbClr val="000000"/>
              </a:solidFill>
              <a:latin typeface="Helv"/>
            </a:rPr>
            <a:t> loa/beam ratio, </a:t>
          </a:r>
          <a:r>
            <a:rPr lang="en-US" sz="1000" b="1" i="0" u="none" strike="noStrike" baseline="0">
              <a:solidFill>
                <a:srgbClr val="000000"/>
              </a:solidFill>
              <a:latin typeface="Helv"/>
            </a:rPr>
            <a:t>and</a:t>
          </a:r>
          <a:r>
            <a:rPr lang="en-US" sz="1000" b="0" i="0" u="none" strike="noStrike" baseline="0">
              <a:solidFill>
                <a:srgbClr val="000000"/>
              </a:solidFill>
              <a:latin typeface="Helv"/>
            </a:rPr>
            <a:t> acceleration.  If any one score is"0", the design is not compatible with the inputs and the final score is zero.  </a:t>
          </a:r>
        </a:p>
        <a:p>
          <a:pPr algn="l" rtl="0">
            <a:defRPr sz="1000"/>
          </a:pPr>
          <a:r>
            <a:rPr lang="en-US" sz="1000" b="0" i="0" u="none" strike="noStrike" baseline="0">
              <a:solidFill>
                <a:srgbClr val="000000"/>
              </a:solidFill>
              <a:latin typeface="Helv"/>
            </a:rPr>
            <a:t>  </a:t>
          </a:r>
        </a:p>
        <a:p>
          <a:pPr algn="l" rtl="0">
            <a:defRPr sz="1000"/>
          </a:pPr>
          <a:r>
            <a:rPr lang="en-US" sz="1000" b="0" i="0" u="none" strike="noStrike" baseline="0">
              <a:solidFill>
                <a:srgbClr val="000000"/>
              </a:solidFill>
              <a:latin typeface="Helv"/>
            </a:rPr>
            <a:t>If your looking for offshore cruising boat designs, search for boats that are " VERY CLOSE" to the following "boats":</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a:t>
          </a:r>
          <a:r>
            <a:rPr lang="en-US" sz="1000" b="0" i="0" u="none" strike="noStrike" baseline="0">
              <a:solidFill>
                <a:srgbClr val="FF0000"/>
              </a:solidFill>
              <a:latin typeface="Helv"/>
            </a:rPr>
            <a:t>OPTIMAL BLUE WATER CRUISER</a:t>
          </a:r>
          <a:r>
            <a:rPr lang="en-US" sz="1000" b="0" i="0" u="none" strike="noStrike" baseline="0">
              <a:solidFill>
                <a:srgbClr val="000000"/>
              </a:solidFill>
              <a:latin typeface="Helv"/>
            </a:rPr>
            <a:t>"   This is a composite "boat" I gleaned from the work of well known cruising boat </a:t>
          </a:r>
        </a:p>
        <a:p>
          <a:pPr algn="l" rtl="0">
            <a:defRPr sz="1000"/>
          </a:pPr>
          <a:r>
            <a:rPr lang="en-US" sz="1000" b="0" i="0" u="none" strike="noStrike" baseline="0">
              <a:solidFill>
                <a:srgbClr val="000000"/>
              </a:solidFill>
              <a:latin typeface="Helv"/>
            </a:rPr>
            <a:t>           designers.  See details on "Optimal Values" page.</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a:t>
          </a:r>
          <a:r>
            <a:rPr lang="en-US" sz="1000" b="0" i="0" u="none" strike="noStrike" baseline="0">
              <a:solidFill>
                <a:srgbClr val="FF0000"/>
              </a:solidFill>
              <a:latin typeface="Helv"/>
            </a:rPr>
            <a:t>IDEAL CRUISING WORLD BOAT</a:t>
          </a:r>
          <a:r>
            <a:rPr lang="en-US" sz="1000" b="0" i="0" u="none" strike="noStrike" baseline="0">
              <a:solidFill>
                <a:srgbClr val="000000"/>
              </a:solidFill>
              <a:latin typeface="Helv"/>
            </a:rPr>
            <a:t>"  This data came from Cruising World Magazine editors and other experts.</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a:t>
          </a:r>
          <a:r>
            <a:rPr lang="en-US" sz="1000" b="0" i="0" u="none" strike="noStrike" baseline="0">
              <a:solidFill>
                <a:srgbClr val="FF0000"/>
              </a:solidFill>
              <a:latin typeface="Helv"/>
            </a:rPr>
            <a:t>OCC IDEAL CRUISING YACHT</a:t>
          </a:r>
          <a:r>
            <a:rPr lang="en-US" sz="1000" b="0" i="0" u="none" strike="noStrike" baseline="0">
              <a:solidFill>
                <a:srgbClr val="000000"/>
              </a:solidFill>
              <a:latin typeface="Helv"/>
            </a:rPr>
            <a:t>"  This data was the result of a poll of several hundred offshore cruisers, conducted</a:t>
          </a:r>
        </a:p>
        <a:p>
          <a:pPr algn="l" rtl="0">
            <a:defRPr sz="1000"/>
          </a:pPr>
          <a:r>
            <a:rPr lang="en-US" sz="1000" b="0" i="0" u="none" strike="noStrike" baseline="0">
              <a:solidFill>
                <a:srgbClr val="000000"/>
              </a:solidFill>
              <a:latin typeface="Helv"/>
            </a:rPr>
            <a:t>         by  the Offshore Cruising Club.</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Be patient.  It may take several minutes to search through the entire data base.</a:t>
          </a:r>
        </a:p>
        <a:p>
          <a:pPr algn="l" rtl="0">
            <a:defRPr sz="1000"/>
          </a:pPr>
          <a:endParaRPr lang="en-US" sz="1000" b="0" i="0" u="none" strike="noStrike" baseline="0">
            <a:solidFill>
              <a:srgbClr val="000000"/>
            </a:solidFill>
            <a:latin typeface="Helv"/>
          </a:endParaRPr>
        </a:p>
        <a:p>
          <a:pPr algn="l" rtl="0">
            <a:defRPr sz="1000"/>
          </a:pPr>
          <a:endParaRPr lang="en-US" sz="1000" b="0" i="0" u="none" strike="noStrike" baseline="0">
            <a:solidFill>
              <a:srgbClr val="000000"/>
            </a:solidFill>
            <a:latin typeface="Helv"/>
          </a:endParaRPr>
        </a:p>
        <a:p>
          <a:pPr algn="l" rtl="0">
            <a:defRPr sz="1000"/>
          </a:pPr>
          <a:endParaRPr lang="en-US" sz="1000" b="0" i="0" u="none" strike="noStrike" baseline="0">
            <a:solidFill>
              <a:srgbClr val="000000"/>
            </a:solidFill>
            <a:latin typeface="Helv"/>
          </a:endParaRPr>
        </a:p>
        <a:p>
          <a:pPr algn="l" rtl="0">
            <a:defRPr sz="1000"/>
          </a:pPr>
          <a:r>
            <a:rPr lang="en-US" sz="1200" b="1" i="0" u="sng" strike="noStrike" baseline="0">
              <a:solidFill>
                <a:srgbClr val="000000"/>
              </a:solidFill>
              <a:latin typeface="Helv"/>
            </a:rPr>
            <a:t>THE FOLLOWING PARAMETERS ARE CALCULATED ON THE "DATA BASE" PAGE</a:t>
          </a:r>
          <a:endParaRPr lang="en-US" sz="1000" b="0" i="0" u="none" strike="noStrike" baseline="0">
            <a:solidFill>
              <a:srgbClr val="000000"/>
            </a:solidFill>
            <a:latin typeface="Helv"/>
          </a:endParaRPr>
        </a:p>
        <a:p>
          <a:pPr algn="l" rtl="0">
            <a:defRPr sz="1000"/>
          </a:pPr>
          <a:endParaRPr lang="en-US" sz="1000" b="0" i="0" u="none" strike="noStrike" baseline="0">
            <a:solidFill>
              <a:srgbClr val="000000"/>
            </a:solidFill>
            <a:latin typeface="Helv"/>
          </a:endParaRP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DISP / LENGTH RATIO</a:t>
          </a:r>
          <a:r>
            <a:rPr lang="en-US" sz="1000" b="0" i="0" u="none" strike="noStrike" baseline="0">
              <a:solidFill>
                <a:srgbClr val="FF0000"/>
              </a:solidFill>
              <a:latin typeface="Helv"/>
            </a:rPr>
            <a:t> = disp / 2240 / (.01 * lwl)^3</a:t>
          </a:r>
          <a:r>
            <a:rPr lang="en-US" sz="1000" b="0" i="0" u="none" strike="noStrike" baseline="0">
              <a:solidFill>
                <a:srgbClr val="000000"/>
              </a:solidFill>
              <a:latin typeface="Helv"/>
            </a:rPr>
            <a:t>         Dimensionless, if you ignore the constant "2240" that converts displacement  from pounds to long tons.  ".01" is another constant that scales the result.   Probably the most used and best understood evaluation factor.  Low numbers (resulting from light weight and long waterlines ) are associated with high performance.   Depending on who you ask, cruising designs begin around 200 and can go up to the high 300's.  Many racing designs are below 100.  The general trend for new designs is towards lower ratios that favor higher performance.  The trade off is that a light boat will exhibit more violent motion in a heavy seaway or storm.  This requires constant attention to steering and sail trim, resulting in crew fatigue.</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SAIL AREA / DISP RATIO </a:t>
          </a:r>
          <a:r>
            <a:rPr lang="en-US" sz="1000" b="0" i="0" u="none" strike="noStrike" baseline="0">
              <a:solidFill>
                <a:srgbClr val="FF0000"/>
              </a:solidFill>
              <a:latin typeface="Helv"/>
            </a:rPr>
            <a:t>= sail area / (disp / 64)^.666 </a:t>
          </a:r>
          <a:r>
            <a:rPr lang="en-US" sz="1000" b="0" i="0" u="none" strike="noStrike" baseline="0">
              <a:solidFill>
                <a:srgbClr val="000000"/>
              </a:solidFill>
              <a:latin typeface="Helv"/>
            </a:rPr>
            <a:t>    Dimensionless.  "64" converts displacement. to cubic feet .  This is basically a ratio of power to weight, calculated using a 100% jib.  Most monohull designs range between 16 and 18.  Racers can be much  higher, motor sailors lower.  The ratio is independent of boat length (see DATA PLOTS page).</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HULL SPEED</a:t>
          </a:r>
          <a:r>
            <a:rPr lang="en-US" sz="1000" b="0" i="0" u="none" strike="noStrike" baseline="0">
              <a:solidFill>
                <a:srgbClr val="FF0000"/>
              </a:solidFill>
              <a:latin typeface="Helv"/>
            </a:rPr>
            <a:t> = 1.34 * lwl^.5  </a:t>
          </a:r>
          <a:r>
            <a:rPr lang="en-US" sz="1000" b="0" i="0" u="none" strike="noStrike" baseline="0">
              <a:solidFill>
                <a:srgbClr val="000000"/>
              </a:solidFill>
              <a:latin typeface="Helv"/>
            </a:rPr>
            <a:t>   Dimensions of velocity (knots).  Derived from the speed of a wave under gravity forces, generally regarded as the highest practical velocity for a displacement boat assuming a reasonable power input (2-3 hp per ton).  As a boat's speed increases, the wave it creates becomes longer, creating a trough that moves aft.  At hull speed, the trough will be as long as the waterline length, creating a "hole" that the boat just fits.  An enormous amount of power (50-100 hp / ton) is required to "climb out" of this hole and  transition to higher speeds ( planing ).  Boats with lots of "overhang"  (the difference between loa and lwl) will appear longer as they settle into the trough, and have slightly higher hull speed than their lwl would indicate.  Keel type, underwater shape, heel angle, and wetted surface will effect power requirements for a given speed, but have nothing to do with hull speed itself.</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VELOCITY RATIO</a:t>
          </a:r>
          <a:r>
            <a:rPr lang="en-US" sz="1000" b="0" i="0" u="none" strike="noStrike" baseline="0">
              <a:solidFill>
                <a:srgbClr val="FF0000"/>
              </a:solidFill>
              <a:latin typeface="Helv"/>
            </a:rPr>
            <a:t> = 1.88 * lwl^.5 * sail area^.333 / disp^.25  /  (hull speed) </a:t>
          </a:r>
          <a:r>
            <a:rPr lang="en-US" sz="1000" b="0" i="0" u="none" strike="noStrike" baseline="0">
              <a:solidFill>
                <a:srgbClr val="000000"/>
              </a:solidFill>
              <a:latin typeface="Helv"/>
            </a:rPr>
            <a:t>    Sort of dimensionless (knots/knots).  The numerator of the equation calculates potential maximum speed, using an empirical relationship.  Boats with a generous sailplan and light displacement will have a velocity ratio greater than 1.  Under powered or extra heavy boats will be less than 1.</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BALLAST / DISP</a:t>
          </a:r>
          <a:r>
            <a:rPr lang="en-US" sz="1000" b="0" i="0" u="none" strike="noStrike" baseline="0">
              <a:solidFill>
                <a:srgbClr val="FF0000"/>
              </a:solidFill>
              <a:latin typeface="Helv"/>
            </a:rPr>
            <a:t> = ball / disp </a:t>
          </a:r>
          <a:r>
            <a:rPr lang="en-US" sz="1000" b="0" i="0" u="none" strike="noStrike" baseline="0">
              <a:solidFill>
                <a:srgbClr val="000000"/>
              </a:solidFill>
              <a:latin typeface="Helv"/>
            </a:rPr>
            <a:t>   Dimensionless.  A poor indicator of stability by itself, since details of the center of gravity, center of buoyancy Vs heel angle, and total weight are needed for a complete picture.   Values range from a low of .25 to a high of around .5.  </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LOA / BEAM RATIO</a:t>
          </a:r>
          <a:r>
            <a:rPr lang="en-US" sz="1000" b="0" i="0" u="none" strike="noStrike" baseline="0">
              <a:solidFill>
                <a:srgbClr val="FF0000"/>
              </a:solidFill>
              <a:latin typeface="Helv"/>
            </a:rPr>
            <a:t> = loa / beam </a:t>
          </a:r>
          <a:r>
            <a:rPr lang="en-US" sz="1000" b="0" i="0" u="none" strike="noStrike" baseline="0">
              <a:solidFill>
                <a:srgbClr val="000000"/>
              </a:solidFill>
              <a:latin typeface="Helv"/>
            </a:rPr>
            <a:t>    Dimensionless.  This ratio measures the fineness of the hull.  Fine hulls, having ratios of 3.0   to 4.0 and higher, are long and slender which promotes easy motion, high speed (low drag), and good balance when heeled.  Many newer designs favor wider hulls which have larger interior volume, sail flatter, and have high reaching and down wind speed potential.  One note of caution when making comparisons, longer boats tend to be finer then short ones.  (see CHARTS page).</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CAPSIZE RISK</a:t>
          </a:r>
          <a:r>
            <a:rPr lang="en-US" sz="1000" b="0" i="0" u="none" strike="noStrike" baseline="0">
              <a:solidFill>
                <a:srgbClr val="FF0000"/>
              </a:solidFill>
              <a:latin typeface="Helv"/>
            </a:rPr>
            <a:t> = beam / (disp / (.9*64))^.333   </a:t>
          </a:r>
          <a:r>
            <a:rPr lang="en-US" sz="1000" b="0" i="0" u="none" strike="noStrike" baseline="0">
              <a:solidFill>
                <a:srgbClr val="000000"/>
              </a:solidFill>
              <a:latin typeface="Helv"/>
            </a:rPr>
            <a:t>  Dimensionless.  An empirical factor derived by the USYRU after an analysis of the 1979 FASTNET Race.  The study was  funded by the Society of Navel Architects and Marine Engineers (SNAME).  They concluded that boats with values greater than 2 should not compete in ocean races.  Values </a:t>
          </a:r>
          <a:r>
            <a:rPr lang="en-US" sz="1000" b="0" i="0" u="sng" strike="noStrike" baseline="0">
              <a:solidFill>
                <a:srgbClr val="000000"/>
              </a:solidFill>
              <a:latin typeface="Helv"/>
            </a:rPr>
            <a:t>less than 2</a:t>
          </a:r>
          <a:r>
            <a:rPr lang="en-US" sz="1000" b="0" i="0" u="none" strike="noStrike" baseline="0">
              <a:solidFill>
                <a:srgbClr val="000000"/>
              </a:solidFill>
              <a:latin typeface="Helv"/>
            </a:rPr>
            <a:t> are "good".   The formula penalizes  boats with a large beam for their high inverted stability, and light weight boats because of their violent response (low roll moment of inertia) to large waves, which are both very important factors during violent storms.  </a:t>
          </a:r>
          <a:r>
            <a:rPr lang="en-US" sz="1000" b="1" i="0" u="none" strike="noStrike" baseline="0">
              <a:solidFill>
                <a:srgbClr val="000000"/>
              </a:solidFill>
              <a:latin typeface="Helv"/>
            </a:rPr>
            <a:t>It does not indicate or measure static stability</a:t>
          </a:r>
          <a:r>
            <a:rPr lang="en-US" sz="1000" b="0" i="0" u="none" strike="noStrike" baseline="0">
              <a:solidFill>
                <a:srgbClr val="000000"/>
              </a:solidFill>
              <a:latin typeface="Helv"/>
            </a:rPr>
            <a:t>.  Some modern coastal cruisers and many racing designs have problems meeting this criteria.  An interesting note, the study concluded that static stability was relatively unimportant in predicting dynamic capsize.  Beam and weight were much more important factors.  Wide boats give waves a longer lever arm to initiate roll and light weight boats require less energy to roll over;  both undesirable attributes in a cruising boat.</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COMFORT FACTOR</a:t>
          </a:r>
          <a:r>
            <a:rPr lang="en-US" sz="1000" b="0" i="0" u="none" strike="noStrike" baseline="0">
              <a:solidFill>
                <a:srgbClr val="FF0000"/>
              </a:solidFill>
              <a:latin typeface="Helv"/>
            </a:rPr>
            <a:t> = disp / (.65 * (.7 * lwl+.3 * loa) * beam^1.33) </a:t>
          </a:r>
          <a:r>
            <a:rPr lang="en-US" sz="1000" b="0" i="0" u="none" strike="noStrike" baseline="0">
              <a:solidFill>
                <a:srgbClr val="000000"/>
              </a:solidFill>
              <a:latin typeface="Helv"/>
            </a:rPr>
            <a:t>    Dimensions of "Length" to the 2/3 power.  An empirical term developed by  yacht designer Ted Brewer.  Large numbers indicate a smoother, more comfortable motion in a sea way.   The equation favors heavy boats with some overhang and a narrow beam.  These are all factors that slow down the boat's response in violent waves.  This design philosophy is contrary to many modern "racer / cruisers", but it is based on a great deal of real blue water data, not just what looks good in a boat show.   A value of  30 - 40 would be an average cruiser.  Racing designs can be less than 20, and a full keel, Colin Archer design, could be as high as 60.   This factor is related to LOA, longer boats have higher comfort factors, and is linear with respect to the roll period.</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MOMENT OF INERTIA ("I")</a:t>
          </a:r>
          <a:r>
            <a:rPr lang="en-US" sz="1000" b="0" i="0" u="none" strike="noStrike" baseline="0">
              <a:solidFill>
                <a:srgbClr val="FF0000"/>
              </a:solidFill>
              <a:latin typeface="Helv"/>
            </a:rPr>
            <a:t> =   disp^1.744 / 35.5   </a:t>
          </a:r>
          <a:r>
            <a:rPr lang="en-US" sz="1000" b="0" i="0" u="none" strike="noStrike" baseline="0">
              <a:solidFill>
                <a:srgbClr val="000000"/>
              </a:solidFill>
              <a:latin typeface="Helv"/>
            </a:rPr>
            <a:t> Dimensions of lb.ft.^2.  A rather simplistic empirical term developed by SNAME for the Fasnet race analysis.  Large values resist rolling forces.  The moment of inertia is very sensitive to the distance items are from the CG.  A heavy rig can greatly increase "I" with little impact on displacement. </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ROLL PERIOD (T</a:t>
          </a:r>
          <a:r>
            <a:rPr lang="en-US" sz="1000" b="0" i="0" u="none" strike="noStrike" baseline="0">
              <a:solidFill>
                <a:srgbClr val="FF0000"/>
              </a:solidFill>
              <a:latin typeface="Helv"/>
            </a:rPr>
            <a:t>) = 6.28 * ((disp^1.744 / 35.5) / (82.43 * LWL * (.82 * beam)^3))^.5   </a:t>
          </a:r>
          <a:r>
            <a:rPr lang="en-US" sz="1000" b="0" i="0" u="none" strike="noStrike" baseline="0">
              <a:solidFill>
                <a:srgbClr val="000000"/>
              </a:solidFill>
              <a:latin typeface="Helv"/>
            </a:rPr>
            <a:t> The roll period is based on the moment of inertia, waterline length, and beam. The term (.82*beam) has been substituted for the waterline beam due to lack of data.  Using (.82) results in a close match for the few boats with measured periods.  Simply stated, a sailboat’s roll period, in seconds, is inversely proportional to its stability.  Tender boats have long periods, stiff boats have short periods.  The roll period is very easy to determine, you simply grab a shroud and push / pull until the boat is rocking over a few degrees.  Then measure the time it takes for ten full cycles , and divide by 10.  The general rule of thumb is that boats with periods less than 4 seconds are stiff and periods greater than 8 seconds are tender.   The roll period is related to LOA and strongly related to COMFORT FACTOR.  (see DATA PLOTS page).</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ROLL ACCELERATION</a:t>
          </a:r>
          <a:r>
            <a:rPr lang="en-US" sz="1000" b="0" i="0" u="none" strike="noStrike" baseline="0">
              <a:solidFill>
                <a:srgbClr val="FF0000"/>
              </a:solidFill>
              <a:latin typeface="Helv"/>
            </a:rPr>
            <a:t> = (6.28 / T)^2 * RADIUS * (ROLL ANGLE * 3.14 / 180) / 32.2 </a:t>
          </a:r>
          <a:r>
            <a:rPr lang="en-US" sz="1000" b="0" i="0" u="none" strike="noStrike" baseline="0">
              <a:solidFill>
                <a:srgbClr val="000000"/>
              </a:solidFill>
              <a:latin typeface="Helv"/>
            </a:rPr>
            <a:t>   ( units of G's)  In Marchaj's book, SEAWORTHINESS, THE FORGOTTEN FACTOR, chapter 4, "Boat Motions in a Seaway".  The author presents a graph of roll acceleration ( in G's ) Vs four physiological states;  Imperceptible, Tolerable, Threshold of Malaise, and Intolerable.  Malaise starts at .1 G, Intolerable begins at .18 G.  Spending much time under these levels of acceleration reduces physical effectiveness and decision making ability through sleep deprivation.  The radius term assumes an off center berth located 1.5 feet inboard from the maximum beam.  The roll angle is assumed to be 10 degrees.  G levels above .06 are considered undesirable for offshore cruising conditions.  Several light weight, beamy designs have G levels above .4, definitely "intolerable" for any length of time.</a:t>
          </a:r>
        </a:p>
        <a:p>
          <a:pPr algn="l" rtl="0">
            <a:defRPr sz="1000"/>
          </a:pPr>
          <a:endParaRPr lang="en-US" sz="1000" b="0" i="0" u="none" strike="noStrike" baseline="0">
            <a:solidFill>
              <a:srgbClr val="000000"/>
            </a:solidFill>
            <a:latin typeface="Helv"/>
          </a:endParaRPr>
        </a:p>
        <a:p>
          <a:pPr algn="l" rtl="0">
            <a:defRPr sz="1000"/>
          </a:pPr>
          <a:r>
            <a:rPr lang="en-US" sz="1000" b="0" i="0" u="sng" strike="noStrike" baseline="0">
              <a:solidFill>
                <a:srgbClr val="FF0000"/>
              </a:solidFill>
              <a:latin typeface="Helv"/>
            </a:rPr>
            <a:t>PERIOD / BEAM</a:t>
          </a:r>
          <a:r>
            <a:rPr lang="en-US" sz="1000" b="0" i="0" u="none" strike="noStrike" baseline="0">
              <a:solidFill>
                <a:srgbClr val="FF0000"/>
              </a:solidFill>
              <a:latin typeface="Helv"/>
            </a:rPr>
            <a:t> = T * (g / beam)^.5   </a:t>
          </a:r>
          <a:r>
            <a:rPr lang="en-US" sz="1000" b="0" i="0" u="none" strike="noStrike" baseline="0">
              <a:solidFill>
                <a:srgbClr val="000000"/>
              </a:solidFill>
              <a:latin typeface="Helv"/>
            </a:rPr>
            <a:t>This is a dimensionless expression that is closely related to the disp./lwl ratio, and very closely related to the comfort factor.  T is the period (seconds), g is the gravitational constant (32.2 ft/sec^2), and beam is in feet.</a:t>
          </a:r>
        </a:p>
        <a:p>
          <a:pPr algn="l" rtl="0">
            <a:defRPr sz="1000"/>
          </a:pPr>
          <a:r>
            <a:rPr lang="en-US" sz="1000" b="0" i="0" u="none" strike="noStrike" baseline="0">
              <a:solidFill>
                <a:srgbClr val="000000"/>
              </a:solidFill>
              <a:latin typeface="Helv"/>
            </a:rPr>
            <a:t>(see DATA PLOTS page)</a:t>
          </a:r>
        </a:p>
        <a:p>
          <a:pPr algn="l" rtl="0">
            <a:defRPr sz="1000"/>
          </a:pPr>
          <a:endParaRPr lang="en-US" sz="1000" b="0" i="0" u="none" strike="noStrike" baseline="0">
            <a:solidFill>
              <a:srgbClr val="000000"/>
            </a:solidFill>
            <a:latin typeface="Helv"/>
          </a:endParaRPr>
        </a:p>
        <a:p>
          <a:pPr algn="l" rtl="0">
            <a:defRPr sz="1000"/>
          </a:pPr>
          <a:endParaRPr lang="en-US" sz="1000" b="0" i="0" u="none" strike="noStrike" baseline="0">
            <a:solidFill>
              <a:srgbClr val="000000"/>
            </a:solidFill>
            <a:latin typeface="Helv"/>
          </a:endParaRP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a:t>
          </a:r>
        </a:p>
        <a:p>
          <a:pPr algn="l" rtl="0">
            <a:defRPr sz="1000"/>
          </a:pPr>
          <a:endParaRPr lang="en-US" sz="1000" b="0" i="0" u="none" strike="noStrike" baseline="0">
            <a:solidFill>
              <a:srgbClr val="000000"/>
            </a:solidFill>
            <a:latin typeface="Helv"/>
          </a:endParaRPr>
        </a:p>
        <a:p>
          <a:pPr algn="l" rtl="0">
            <a:defRPr sz="1000"/>
          </a:pPr>
          <a:endParaRPr lang="en-US" sz="1000" b="0" i="0" u="none" strike="noStrike" baseline="0">
            <a:solidFill>
              <a:srgbClr val="000000"/>
            </a:solidFill>
            <a:latin typeface="Helv"/>
          </a:endParaRPr>
        </a:p>
      </xdr:txBody>
    </xdr:sp>
    <xdr:clientData/>
  </xdr:twoCellAnchor>
  <xdr:twoCellAnchor>
    <xdr:from>
      <xdr:col>1</xdr:col>
      <xdr:colOff>137160</xdr:colOff>
      <xdr:row>2</xdr:row>
      <xdr:rowOff>121920</xdr:rowOff>
    </xdr:from>
    <xdr:to>
      <xdr:col>12</xdr:col>
      <xdr:colOff>419100</xdr:colOff>
      <xdr:row>29</xdr:row>
      <xdr:rowOff>144780</xdr:rowOff>
    </xdr:to>
    <xdr:sp macro="" textlink="">
      <xdr:nvSpPr>
        <xdr:cNvPr id="2053" name="Text Box 5">
          <a:extLst>
            <a:ext uri="{FF2B5EF4-FFF2-40B4-BE49-F238E27FC236}">
              <a16:creationId xmlns:a16="http://schemas.microsoft.com/office/drawing/2014/main" id="{4C7AF636-5FF5-D619-AF7C-909A06899EE5}"/>
            </a:ext>
          </a:extLst>
        </xdr:cNvPr>
        <xdr:cNvSpPr txBox="1">
          <a:spLocks noChangeArrowheads="1"/>
        </xdr:cNvSpPr>
      </xdr:nvSpPr>
      <xdr:spPr bwMode="auto">
        <a:xfrm>
          <a:off x="868680" y="571500"/>
          <a:ext cx="7200900" cy="434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Helv"/>
            </a:rPr>
            <a:t>The Sail Boat Data Base is organized into six pages:</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a:t>
          </a:r>
          <a:r>
            <a:rPr lang="en-US" sz="1000" b="0" i="0" u="none" strike="noStrike" baseline="0">
              <a:solidFill>
                <a:srgbClr val="FF0000"/>
              </a:solidFill>
              <a:latin typeface="Helv"/>
            </a:rPr>
            <a:t>READ ME FIRST</a:t>
          </a:r>
          <a:r>
            <a:rPr lang="en-US" sz="1000" b="0" i="0" u="none" strike="noStrike" baseline="0">
              <a:solidFill>
                <a:srgbClr val="000000"/>
              </a:solidFill>
              <a:latin typeface="Helv"/>
            </a:rPr>
            <a:t>:  </a:t>
          </a:r>
          <a:r>
            <a:rPr lang="en-US" sz="1000" b="0" i="0" u="none" strike="noStrike" baseline="0">
              <a:solidFill>
                <a:srgbClr val="FF0000"/>
              </a:solidFill>
              <a:latin typeface="Helv"/>
            </a:rPr>
            <a:t>  </a:t>
          </a:r>
          <a:r>
            <a:rPr lang="en-US" sz="1000" b="0" i="0" u="none" strike="noStrike" baseline="0">
              <a:solidFill>
                <a:srgbClr val="000000"/>
              </a:solidFill>
              <a:latin typeface="Helv"/>
            </a:rPr>
            <a:t> Contains basic information on how the spreadsheet is organized and tips on using it to find data on a specific boat or to sort the data base and find boats similar to a specific boat.  Included are definitions of the variables calculated in the data base.  This data base is a working "tool", and occasionally features will be added or deleted , however the core data base structure will remain constant.   Many of the features in the Data Base use custom micros.  Be sure that you have "micros enabled".  The micro virus protection box in "tools, options, general" should not be checked.</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FF0000"/>
              </a:solidFill>
              <a:latin typeface="Helv"/>
            </a:rPr>
            <a:t>INPUT - OUTPUT</a:t>
          </a:r>
          <a:r>
            <a:rPr lang="en-US" sz="1000" b="0" i="0" u="none" strike="noStrike" baseline="0">
              <a:solidFill>
                <a:srgbClr val="000000"/>
              </a:solidFill>
              <a:latin typeface="Helv"/>
            </a:rPr>
            <a:t>:  </a:t>
          </a:r>
          <a:r>
            <a:rPr lang="en-US" sz="1000" b="0" i="0" u="none" strike="noStrike" baseline="0">
              <a:solidFill>
                <a:srgbClr val="FF0000"/>
              </a:solidFill>
              <a:latin typeface="Helv"/>
            </a:rPr>
            <a:t>  </a:t>
          </a:r>
          <a:r>
            <a:rPr lang="en-US" sz="1000" b="0" i="0" u="none" strike="noStrike" baseline="0">
              <a:solidFill>
                <a:srgbClr val="000000"/>
              </a:solidFill>
              <a:latin typeface="Helv"/>
            </a:rPr>
            <a:t>  Use to find data on specific boats or search the data base for boats similar to a specific boat, using a "fuzzy logic" process.  Select a fuzzy logic "hedge"  ("very close", "close", or "somewhat close") and find all the boats that are "fully compatible" with your selection.  Having a list of compatible boats helps a buyer / seller / broker evaluate the selected boat by increasing the chance that a boat with know characteristics will be on the list.  For example, if your evaluating a boat for the purpose of racing, and one of the fully compatible boats is a WestSail 32, you should pick another boat. </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FF0000"/>
              </a:solidFill>
              <a:latin typeface="Helv"/>
            </a:rPr>
            <a:t>DATA PLOTS</a:t>
          </a:r>
          <a:r>
            <a:rPr lang="en-US" sz="1000" b="0" i="0" u="none" strike="noStrike" baseline="0">
              <a:solidFill>
                <a:srgbClr val="000000"/>
              </a:solidFill>
              <a:latin typeface="Helv"/>
            </a:rPr>
            <a:t>:</a:t>
          </a:r>
          <a:r>
            <a:rPr lang="en-US" sz="1000" b="0" i="0" u="none" strike="noStrike" baseline="0">
              <a:solidFill>
                <a:srgbClr val="FF0000"/>
              </a:solidFill>
              <a:latin typeface="Helv"/>
            </a:rPr>
            <a:t>     </a:t>
          </a:r>
          <a:r>
            <a:rPr lang="en-US" sz="1000" b="0" i="0" u="none" strike="noStrike" baseline="0">
              <a:solidFill>
                <a:srgbClr val="000000"/>
              </a:solidFill>
              <a:latin typeface="Helv"/>
            </a:rPr>
            <a:t> Plots of various variables and brief explanations.</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FF0000"/>
              </a:solidFill>
              <a:latin typeface="Helv"/>
            </a:rPr>
            <a:t>DISP. VS LOA</a:t>
          </a:r>
          <a:r>
            <a:rPr lang="en-US" sz="1000" b="0" i="0" u="none" strike="noStrike" baseline="0">
              <a:solidFill>
                <a:srgbClr val="000000"/>
              </a:solidFill>
              <a:latin typeface="Helv"/>
            </a:rPr>
            <a:t>:     Data broken into length bins.</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FF0000"/>
              </a:solidFill>
              <a:latin typeface="Helv"/>
            </a:rPr>
            <a:t>OPTIMAL BLUE WATER CRUISER VALUES</a:t>
          </a:r>
          <a:r>
            <a:rPr lang="en-US" sz="1000" b="0" i="0" u="none" strike="noStrike" baseline="0">
              <a:solidFill>
                <a:srgbClr val="000000"/>
              </a:solidFill>
              <a:latin typeface="Helv"/>
            </a:rPr>
            <a:t>:</a:t>
          </a:r>
          <a:r>
            <a:rPr lang="en-US" sz="1000" b="0" i="0" u="none" strike="noStrike" baseline="0">
              <a:solidFill>
                <a:srgbClr val="FF0000"/>
              </a:solidFill>
              <a:latin typeface="Helv"/>
            </a:rPr>
            <a:t> </a:t>
          </a:r>
          <a:r>
            <a:rPr lang="en-US" sz="1000" b="0" i="0" u="none" strike="noStrike" baseline="0">
              <a:solidFill>
                <a:srgbClr val="000000"/>
              </a:solidFill>
              <a:latin typeface="Helv"/>
            </a:rPr>
            <a:t> Details on the process I use to select the "best" values for an offshore cruising boat.</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FF0000"/>
              </a:solidFill>
              <a:latin typeface="Helv"/>
            </a:rPr>
            <a:t>DATA BASE</a:t>
          </a:r>
          <a:r>
            <a:rPr lang="en-US" sz="1000" b="0" i="0" u="none" strike="noStrike" baseline="0">
              <a:solidFill>
                <a:srgbClr val="000000"/>
              </a:solidFill>
              <a:latin typeface="Helv"/>
            </a:rPr>
            <a:t>:      The raw data for all boats is contained here.  Experienced Excel users can work directly from this page. </a:t>
          </a:r>
        </a:p>
        <a:p>
          <a:pPr algn="l" rtl="0">
            <a:defRPr sz="1000"/>
          </a:pPr>
          <a:endParaRPr lang="en-US" sz="1000" b="0" i="0" u="none" strike="noStrike" baseline="0">
            <a:solidFill>
              <a:srgbClr val="000000"/>
            </a:solidFill>
            <a:latin typeface="Helv"/>
          </a:endParaRPr>
        </a:p>
        <a:p>
          <a:pPr algn="l" rtl="0">
            <a:defRPr sz="1000"/>
          </a:pPr>
          <a:r>
            <a:rPr lang="en-US" sz="1000" b="0" i="0" u="none" strike="noStrike" baseline="0">
              <a:solidFill>
                <a:srgbClr val="000000"/>
              </a:solidFill>
              <a:latin typeface="Helv"/>
            </a:rPr>
            <a:t>      If you have any comments, find any mistakes, add any new features, or more data, etc.,  I'd appreciate hearing from you.  My e-mail address is john@johnsboatstuff.com.  Additional information can be found at my web site:  http:// www.johnsboatstuff.com.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373380</xdr:colOff>
      <xdr:row>1</xdr:row>
      <xdr:rowOff>106680</xdr:rowOff>
    </xdr:from>
    <xdr:to>
      <xdr:col>10</xdr:col>
      <xdr:colOff>38100</xdr:colOff>
      <xdr:row>22</xdr:row>
      <xdr:rowOff>144780</xdr:rowOff>
    </xdr:to>
    <xdr:graphicFrame macro="">
      <xdr:nvGraphicFramePr>
        <xdr:cNvPr id="3073" name="Chart 1">
          <a:extLst>
            <a:ext uri="{FF2B5EF4-FFF2-40B4-BE49-F238E27FC236}">
              <a16:creationId xmlns:a16="http://schemas.microsoft.com/office/drawing/2014/main" id="{E962927B-FFF3-4F9F-0D61-58A4462AD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1</xdr:row>
      <xdr:rowOff>91440</xdr:rowOff>
    </xdr:from>
    <xdr:to>
      <xdr:col>20</xdr:col>
      <xdr:colOff>579120</xdr:colOff>
      <xdr:row>22</xdr:row>
      <xdr:rowOff>152400</xdr:rowOff>
    </xdr:to>
    <xdr:graphicFrame macro="">
      <xdr:nvGraphicFramePr>
        <xdr:cNvPr id="3074" name="Chart 2">
          <a:extLst>
            <a:ext uri="{FF2B5EF4-FFF2-40B4-BE49-F238E27FC236}">
              <a16:creationId xmlns:a16="http://schemas.microsoft.com/office/drawing/2014/main" id="{95CAE6D0-6286-AF2F-4148-A40B10A7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579120</xdr:colOff>
      <xdr:row>1</xdr:row>
      <xdr:rowOff>106680</xdr:rowOff>
    </xdr:from>
    <xdr:to>
      <xdr:col>30</xdr:col>
      <xdr:colOff>304800</xdr:colOff>
      <xdr:row>22</xdr:row>
      <xdr:rowOff>144780</xdr:rowOff>
    </xdr:to>
    <xdr:graphicFrame macro="">
      <xdr:nvGraphicFramePr>
        <xdr:cNvPr id="3077" name="Chart 5">
          <a:extLst>
            <a:ext uri="{FF2B5EF4-FFF2-40B4-BE49-F238E27FC236}">
              <a16:creationId xmlns:a16="http://schemas.microsoft.com/office/drawing/2014/main" id="{BA38DB28-D6EF-2F4B-9C9E-417C48BB3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388620</xdr:colOff>
      <xdr:row>2</xdr:row>
      <xdr:rowOff>0</xdr:rowOff>
    </xdr:from>
    <xdr:to>
      <xdr:col>40</xdr:col>
      <xdr:colOff>297180</xdr:colOff>
      <xdr:row>23</xdr:row>
      <xdr:rowOff>7620</xdr:rowOff>
    </xdr:to>
    <xdr:graphicFrame macro="">
      <xdr:nvGraphicFramePr>
        <xdr:cNvPr id="3078" name="Chart 6">
          <a:extLst>
            <a:ext uri="{FF2B5EF4-FFF2-40B4-BE49-F238E27FC236}">
              <a16:creationId xmlns:a16="http://schemas.microsoft.com/office/drawing/2014/main" id="{80E56A1A-5FAA-ECEC-55B2-90A7F852B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297180</xdr:colOff>
      <xdr:row>2</xdr:row>
      <xdr:rowOff>0</xdr:rowOff>
    </xdr:from>
    <xdr:to>
      <xdr:col>50</xdr:col>
      <xdr:colOff>297180</xdr:colOff>
      <xdr:row>23</xdr:row>
      <xdr:rowOff>7620</xdr:rowOff>
    </xdr:to>
    <xdr:graphicFrame macro="">
      <xdr:nvGraphicFramePr>
        <xdr:cNvPr id="3079" name="Chart 7">
          <a:extLst>
            <a:ext uri="{FF2B5EF4-FFF2-40B4-BE49-F238E27FC236}">
              <a16:creationId xmlns:a16="http://schemas.microsoft.com/office/drawing/2014/main" id="{365ECA00-1AD9-166A-6EEB-1DEC2162D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381000</xdr:colOff>
      <xdr:row>1</xdr:row>
      <xdr:rowOff>152400</xdr:rowOff>
    </xdr:from>
    <xdr:to>
      <xdr:col>60</xdr:col>
      <xdr:colOff>7620</xdr:colOff>
      <xdr:row>23</xdr:row>
      <xdr:rowOff>15240</xdr:rowOff>
    </xdr:to>
    <xdr:graphicFrame macro="">
      <xdr:nvGraphicFramePr>
        <xdr:cNvPr id="3082" name="Chart 10">
          <a:extLst>
            <a:ext uri="{FF2B5EF4-FFF2-40B4-BE49-F238E27FC236}">
              <a16:creationId xmlns:a16="http://schemas.microsoft.com/office/drawing/2014/main" id="{233104F9-BD08-B1D3-9A4D-3B6232289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61</xdr:col>
      <xdr:colOff>0</xdr:colOff>
      <xdr:row>2</xdr:row>
      <xdr:rowOff>0</xdr:rowOff>
    </xdr:from>
    <xdr:to>
      <xdr:col>71</xdr:col>
      <xdr:colOff>22860</xdr:colOff>
      <xdr:row>23</xdr:row>
      <xdr:rowOff>0</xdr:rowOff>
    </xdr:to>
    <xdr:graphicFrame macro="">
      <xdr:nvGraphicFramePr>
        <xdr:cNvPr id="3084" name="Chart 12">
          <a:extLst>
            <a:ext uri="{FF2B5EF4-FFF2-40B4-BE49-F238E27FC236}">
              <a16:creationId xmlns:a16="http://schemas.microsoft.com/office/drawing/2014/main" id="{AB181D46-FB25-EDD7-D388-521DCEBEC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72</xdr:col>
      <xdr:colOff>7620</xdr:colOff>
      <xdr:row>2</xdr:row>
      <xdr:rowOff>7620</xdr:rowOff>
    </xdr:from>
    <xdr:to>
      <xdr:col>80</xdr:col>
      <xdr:colOff>0</xdr:colOff>
      <xdr:row>23</xdr:row>
      <xdr:rowOff>7620</xdr:rowOff>
    </xdr:to>
    <xdr:graphicFrame macro="">
      <xdr:nvGraphicFramePr>
        <xdr:cNvPr id="3086" name="Chart 14">
          <a:extLst>
            <a:ext uri="{FF2B5EF4-FFF2-40B4-BE49-F238E27FC236}">
              <a16:creationId xmlns:a16="http://schemas.microsoft.com/office/drawing/2014/main" id="{63891A03-6F55-1932-A73B-EA6B7977C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90</xdr:col>
      <xdr:colOff>7620</xdr:colOff>
      <xdr:row>2</xdr:row>
      <xdr:rowOff>7620</xdr:rowOff>
    </xdr:from>
    <xdr:to>
      <xdr:col>97</xdr:col>
      <xdr:colOff>601980</xdr:colOff>
      <xdr:row>22</xdr:row>
      <xdr:rowOff>152400</xdr:rowOff>
    </xdr:to>
    <xdr:graphicFrame macro="">
      <xdr:nvGraphicFramePr>
        <xdr:cNvPr id="3088" name="Chart 16">
          <a:extLst>
            <a:ext uri="{FF2B5EF4-FFF2-40B4-BE49-F238E27FC236}">
              <a16:creationId xmlns:a16="http://schemas.microsoft.com/office/drawing/2014/main" id="{8B4E9DDD-8D8F-3B9E-89BC-82891FAE9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99</xdr:col>
      <xdr:colOff>0</xdr:colOff>
      <xdr:row>2</xdr:row>
      <xdr:rowOff>0</xdr:rowOff>
    </xdr:from>
    <xdr:to>
      <xdr:col>107</xdr:col>
      <xdr:colOff>601980</xdr:colOff>
      <xdr:row>22</xdr:row>
      <xdr:rowOff>152400</xdr:rowOff>
    </xdr:to>
    <xdr:graphicFrame macro="">
      <xdr:nvGraphicFramePr>
        <xdr:cNvPr id="3092" name="Chart 20">
          <a:extLst>
            <a:ext uri="{FF2B5EF4-FFF2-40B4-BE49-F238E27FC236}">
              <a16:creationId xmlns:a16="http://schemas.microsoft.com/office/drawing/2014/main" id="{05E14A8A-4A87-0F41-17CE-1A9F37DC8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81</xdr:col>
      <xdr:colOff>0</xdr:colOff>
      <xdr:row>2</xdr:row>
      <xdr:rowOff>7620</xdr:rowOff>
    </xdr:from>
    <xdr:to>
      <xdr:col>89</xdr:col>
      <xdr:colOff>7620</xdr:colOff>
      <xdr:row>23</xdr:row>
      <xdr:rowOff>7620</xdr:rowOff>
    </xdr:to>
    <xdr:graphicFrame macro="">
      <xdr:nvGraphicFramePr>
        <xdr:cNvPr id="3093" name="Chart 21">
          <a:extLst>
            <a:ext uri="{FF2B5EF4-FFF2-40B4-BE49-F238E27FC236}">
              <a16:creationId xmlns:a16="http://schemas.microsoft.com/office/drawing/2014/main" id="{F4DA635E-98D4-CF64-7251-42357BB61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109</xdr:col>
      <xdr:colOff>0</xdr:colOff>
      <xdr:row>2</xdr:row>
      <xdr:rowOff>0</xdr:rowOff>
    </xdr:from>
    <xdr:to>
      <xdr:col>118</xdr:col>
      <xdr:colOff>0</xdr:colOff>
      <xdr:row>23</xdr:row>
      <xdr:rowOff>0</xdr:rowOff>
    </xdr:to>
    <xdr:graphicFrame macro="">
      <xdr:nvGraphicFramePr>
        <xdr:cNvPr id="3094" name="Chart 22">
          <a:extLst>
            <a:ext uri="{FF2B5EF4-FFF2-40B4-BE49-F238E27FC236}">
              <a16:creationId xmlns:a16="http://schemas.microsoft.com/office/drawing/2014/main" id="{2D4D45B0-9090-7ACC-3664-498598326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119</xdr:col>
      <xdr:colOff>0</xdr:colOff>
      <xdr:row>2</xdr:row>
      <xdr:rowOff>0</xdr:rowOff>
    </xdr:from>
    <xdr:to>
      <xdr:col>128</xdr:col>
      <xdr:colOff>7620</xdr:colOff>
      <xdr:row>23</xdr:row>
      <xdr:rowOff>7620</xdr:rowOff>
    </xdr:to>
    <xdr:graphicFrame macro="">
      <xdr:nvGraphicFramePr>
        <xdr:cNvPr id="3095" name="Chart 23">
          <a:extLst>
            <a:ext uri="{FF2B5EF4-FFF2-40B4-BE49-F238E27FC236}">
              <a16:creationId xmlns:a16="http://schemas.microsoft.com/office/drawing/2014/main" id="{2C6E684A-6373-0252-BD91-6A811E9F1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4</xdr:row>
      <xdr:rowOff>144780</xdr:rowOff>
    </xdr:from>
    <xdr:to>
      <xdr:col>5</xdr:col>
      <xdr:colOff>601980</xdr:colOff>
      <xdr:row>26</xdr:row>
      <xdr:rowOff>144780</xdr:rowOff>
    </xdr:to>
    <xdr:graphicFrame macro="">
      <xdr:nvGraphicFramePr>
        <xdr:cNvPr id="5121" name="Chart 1">
          <a:extLst>
            <a:ext uri="{FF2B5EF4-FFF2-40B4-BE49-F238E27FC236}">
              <a16:creationId xmlns:a16="http://schemas.microsoft.com/office/drawing/2014/main" id="{7C1BFCD3-EC93-4032-826D-ED435DFDA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11</xdr:row>
      <xdr:rowOff>7620</xdr:rowOff>
    </xdr:from>
    <xdr:to>
      <xdr:col>15</xdr:col>
      <xdr:colOff>457200</xdr:colOff>
      <xdr:row>34</xdr:row>
      <xdr:rowOff>30480</xdr:rowOff>
    </xdr:to>
    <xdr:sp macro="" textlink="">
      <xdr:nvSpPr>
        <xdr:cNvPr id="5122" name="Text Box 2">
          <a:extLst>
            <a:ext uri="{FF2B5EF4-FFF2-40B4-BE49-F238E27FC236}">
              <a16:creationId xmlns:a16="http://schemas.microsoft.com/office/drawing/2014/main" id="{6A6B28C0-15B5-0B51-DC6F-D05DE20958E3}"/>
            </a:ext>
          </a:extLst>
        </xdr:cNvPr>
        <xdr:cNvSpPr txBox="1">
          <a:spLocks noChangeArrowheads="1"/>
        </xdr:cNvSpPr>
      </xdr:nvSpPr>
      <xdr:spPr bwMode="auto">
        <a:xfrm>
          <a:off x="5638800" y="1767840"/>
          <a:ext cx="5372100" cy="3703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0" i="0" u="none" strike="noStrike" baseline="0">
              <a:solidFill>
                <a:srgbClr val="000000"/>
              </a:solidFill>
              <a:latin typeface="Helv"/>
            </a:rPr>
            <a:t>Clearly, longer boats have lower D/L ratios.  One possible explanation:  The longer boats have lower D/L ratios because being bigger and heavier they are more stable.  Stability is the product of displacement and righting arm, and has dimensions of L^4.  Heeling moment from sails equals the product of sail area and vertical cg distance, and has dimensions of L^3.  Doubling the size of the boat increases the stability by a factor of 16, but the heeling moment only increases by a factor of 8.  This means that large  boats are inherently more stable and therefore need less ballast.  Reducing the amount of ballast lowers the D/L ratio. </a:t>
          </a:r>
        </a:p>
        <a:p>
          <a:pPr algn="l" rtl="0">
            <a:defRPr sz="1000"/>
          </a:pPr>
          <a:endParaRPr lang="en-US" sz="1200" b="0" i="0" u="none" strike="noStrike" baseline="0">
            <a:solidFill>
              <a:srgbClr val="000000"/>
            </a:solidFill>
            <a:latin typeface="Helv"/>
          </a:endParaRPr>
        </a:p>
        <a:p>
          <a:pPr algn="l" rtl="0">
            <a:defRPr sz="1000"/>
          </a:pPr>
          <a:r>
            <a:rPr lang="en-US" sz="1200" b="0" i="0" u="none" strike="noStrike" baseline="0">
              <a:solidFill>
                <a:srgbClr val="000000"/>
              </a:solidFill>
              <a:latin typeface="Helv"/>
            </a:rPr>
            <a:t> Another argument is that the volume in a larger boat increases faster than the weight required to support the people.  For example, a typical 30 footer is fairly comfortable with four people.  Doubling the size to 60 feet gives 8 times more volume, but the number of people normally aboard increases only to 6 or 8, not 32.  All this additional volume per person allows designers to open up the interiors with little increased weight.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167640</xdr:colOff>
      <xdr:row>0</xdr:row>
      <xdr:rowOff>38100</xdr:rowOff>
    </xdr:from>
    <xdr:to>
      <xdr:col>14</xdr:col>
      <xdr:colOff>381000</xdr:colOff>
      <xdr:row>10</xdr:row>
      <xdr:rowOff>76200</xdr:rowOff>
    </xdr:to>
    <xdr:sp macro="" textlink="">
      <xdr:nvSpPr>
        <xdr:cNvPr id="7169" name="Text Box 1">
          <a:extLst>
            <a:ext uri="{FF2B5EF4-FFF2-40B4-BE49-F238E27FC236}">
              <a16:creationId xmlns:a16="http://schemas.microsoft.com/office/drawing/2014/main" id="{7BED024C-2C14-7B9C-76C3-C0F3F92BAE03}"/>
            </a:ext>
          </a:extLst>
        </xdr:cNvPr>
        <xdr:cNvSpPr txBox="1">
          <a:spLocks noChangeArrowheads="1"/>
        </xdr:cNvSpPr>
      </xdr:nvSpPr>
      <xdr:spPr bwMode="auto">
        <a:xfrm>
          <a:off x="167640" y="38100"/>
          <a:ext cx="12329160" cy="1638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US" sz="1600" b="1" i="0" u="none" strike="noStrike" baseline="0">
              <a:solidFill>
                <a:srgbClr val="0000FF"/>
              </a:solidFill>
              <a:latin typeface="Helv"/>
            </a:rPr>
            <a:t>                                                   OPTIMAL BLUE WATER CRUISER</a:t>
          </a:r>
          <a:endParaRPr lang="en-US" sz="1200" b="0" i="0" u="none" strike="noStrike" baseline="0">
            <a:solidFill>
              <a:srgbClr val="000000"/>
            </a:solidFill>
            <a:latin typeface="Helv"/>
          </a:endParaRPr>
        </a:p>
        <a:p>
          <a:pPr algn="l" rtl="0">
            <a:defRPr sz="1000"/>
          </a:pPr>
          <a:r>
            <a:rPr lang="en-US" sz="1200" b="0" i="0" u="none" strike="noStrike" baseline="0">
              <a:solidFill>
                <a:srgbClr val="000000"/>
              </a:solidFill>
              <a:latin typeface="Helv"/>
            </a:rPr>
            <a:t>To establish the parameters for an OPTIMAL BLUE WATER CRUISER, I inlisted the "help" of a group of well know cruising boat designers.  Their designs have withstood the test of time and thousands of suscessful open water voyages.  The optimal values in the results table are calculated using the actual design data form the following designers:  Carl Alberg,  John Alden, Bill Crealock, Ted Brewer, Lyle Hess, Ted Hood, Al Mason, Chuck Paine, Robert Perry, and several European designers .  Details on the boats, using the December 1999 database, for each designer are listed below.  Each of the seven fuzzy logic parameters were averaged, for each designer (representing a total of 151 boats), and the standard deviation calculated.  The averages are represented in the data base as a boat called </a:t>
          </a:r>
          <a:r>
            <a:rPr lang="en-US" sz="1200" b="0" i="0" u="none" strike="noStrike" baseline="0">
              <a:solidFill>
                <a:srgbClr val="0000FF"/>
              </a:solidFill>
              <a:latin typeface="Helv"/>
            </a:rPr>
            <a:t>"OPTIMAL BLUE WATER CRUISER"</a:t>
          </a:r>
          <a:r>
            <a:rPr lang="en-US" sz="1200" b="0" i="0" u="none" strike="noStrike" baseline="0">
              <a:solidFill>
                <a:srgbClr val="000000"/>
              </a:solidFill>
              <a:latin typeface="Helv"/>
            </a:rPr>
            <a:t>.  "SOLVER" was used to determine the dimensions of the Optimal Blue Water Cruiser, using the averages below and minimizing the total error.  The standard deviation numbers are used in the "INPUTS" page to set the size of the fuzzy hedges.</a:t>
          </a:r>
        </a:p>
      </xdr:txBody>
    </xdr:sp>
    <xdr:clientData/>
  </xdr:twoCellAnchor>
  <xdr:twoCellAnchor>
    <xdr:from>
      <xdr:col>0</xdr:col>
      <xdr:colOff>129540</xdr:colOff>
      <xdr:row>11</xdr:row>
      <xdr:rowOff>0</xdr:rowOff>
    </xdr:from>
    <xdr:to>
      <xdr:col>14</xdr:col>
      <xdr:colOff>419100</xdr:colOff>
      <xdr:row>37</xdr:row>
      <xdr:rowOff>152400</xdr:rowOff>
    </xdr:to>
    <xdr:sp macro="" textlink="">
      <xdr:nvSpPr>
        <xdr:cNvPr id="7170" name="Rectangle 2">
          <a:extLst>
            <a:ext uri="{FF2B5EF4-FFF2-40B4-BE49-F238E27FC236}">
              <a16:creationId xmlns:a16="http://schemas.microsoft.com/office/drawing/2014/main" id="{1B0EBB84-0E8B-DAC1-6FC7-62C98CDD3FC6}"/>
            </a:ext>
          </a:extLst>
        </xdr:cNvPr>
        <xdr:cNvSpPr>
          <a:spLocks noChangeArrowheads="1"/>
        </xdr:cNvSpPr>
      </xdr:nvSpPr>
      <xdr:spPr bwMode="auto">
        <a:xfrm>
          <a:off x="129540" y="1760220"/>
          <a:ext cx="12405360" cy="4442460"/>
        </a:xfrm>
        <a:prstGeom prst="rect">
          <a:avLst/>
        </a:prstGeom>
        <a:noFill/>
        <a:ln w="285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1478280</xdr:colOff>
      <xdr:row>3</xdr:row>
      <xdr:rowOff>220980</xdr:rowOff>
    </xdr:from>
    <xdr:to>
      <xdr:col>13</xdr:col>
      <xdr:colOff>1752600</xdr:colOff>
      <xdr:row>9</xdr:row>
      <xdr:rowOff>7620</xdr:rowOff>
    </xdr:to>
    <xdr:sp macro="" textlink="">
      <xdr:nvSpPr>
        <xdr:cNvPr id="1082" name="Rectangle 58">
          <a:extLst>
            <a:ext uri="{FF2B5EF4-FFF2-40B4-BE49-F238E27FC236}">
              <a16:creationId xmlns:a16="http://schemas.microsoft.com/office/drawing/2014/main" id="{623441C6-CE7F-2AB9-7749-A7D7F174A7C1}"/>
            </a:ext>
          </a:extLst>
        </xdr:cNvPr>
        <xdr:cNvSpPr>
          <a:spLocks noChangeArrowheads="1"/>
        </xdr:cNvSpPr>
      </xdr:nvSpPr>
      <xdr:spPr bwMode="auto">
        <a:xfrm>
          <a:off x="17769840" y="1295400"/>
          <a:ext cx="2377440" cy="1295400"/>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xdr:col>
      <xdr:colOff>281940</xdr:colOff>
      <xdr:row>4</xdr:row>
      <xdr:rowOff>45720</xdr:rowOff>
    </xdr:from>
    <xdr:to>
      <xdr:col>12</xdr:col>
      <xdr:colOff>1135380</xdr:colOff>
      <xdr:row>9</xdr:row>
      <xdr:rowOff>0</xdr:rowOff>
    </xdr:to>
    <xdr:sp macro="" textlink="">
      <xdr:nvSpPr>
        <xdr:cNvPr id="1081" name="Rectangle 57">
          <a:extLst>
            <a:ext uri="{FF2B5EF4-FFF2-40B4-BE49-F238E27FC236}">
              <a16:creationId xmlns:a16="http://schemas.microsoft.com/office/drawing/2014/main" id="{5F98F63D-D39A-FE62-6441-A0DE5E6B96C6}"/>
            </a:ext>
          </a:extLst>
        </xdr:cNvPr>
        <xdr:cNvSpPr>
          <a:spLocks noChangeArrowheads="1"/>
        </xdr:cNvSpPr>
      </xdr:nvSpPr>
      <xdr:spPr bwMode="auto">
        <a:xfrm>
          <a:off x="14196060" y="1371600"/>
          <a:ext cx="3230880" cy="1211580"/>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99060</xdr:colOff>
      <xdr:row>0</xdr:row>
      <xdr:rowOff>152400</xdr:rowOff>
    </xdr:from>
    <xdr:to>
      <xdr:col>10</xdr:col>
      <xdr:colOff>327660</xdr:colOff>
      <xdr:row>34</xdr:row>
      <xdr:rowOff>53340</xdr:rowOff>
    </xdr:to>
    <xdr:sp macro="" textlink="">
      <xdr:nvSpPr>
        <xdr:cNvPr id="1048" name="Rectangle 24">
          <a:extLst>
            <a:ext uri="{FF2B5EF4-FFF2-40B4-BE49-F238E27FC236}">
              <a16:creationId xmlns:a16="http://schemas.microsoft.com/office/drawing/2014/main" id="{EEF02FF6-B561-EA20-ADEE-2745E93FA602}"/>
            </a:ext>
          </a:extLst>
        </xdr:cNvPr>
        <xdr:cNvSpPr>
          <a:spLocks noChangeArrowheads="1"/>
        </xdr:cNvSpPr>
      </xdr:nvSpPr>
      <xdr:spPr bwMode="auto">
        <a:xfrm>
          <a:off x="7216140" y="152400"/>
          <a:ext cx="6446520" cy="8770620"/>
        </a:xfrm>
        <a:prstGeom prst="rect">
          <a:avLst/>
        </a:prstGeom>
        <a:noFill/>
        <a:ln w="3810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Lst>
      </xdr:spPr>
    </xdr:sp>
    <xdr:clientData/>
  </xdr:twoCellAnchor>
  <xdr:twoCellAnchor>
    <xdr:from>
      <xdr:col>1</xdr:col>
      <xdr:colOff>0</xdr:colOff>
      <xdr:row>0</xdr:row>
      <xdr:rowOff>152400</xdr:rowOff>
    </xdr:from>
    <xdr:to>
      <xdr:col>4</xdr:col>
      <xdr:colOff>1722120</xdr:colOff>
      <xdr:row>34</xdr:row>
      <xdr:rowOff>53340</xdr:rowOff>
    </xdr:to>
    <xdr:sp macro="" textlink="">
      <xdr:nvSpPr>
        <xdr:cNvPr id="1056" name="Rectangle 32">
          <a:extLst>
            <a:ext uri="{FF2B5EF4-FFF2-40B4-BE49-F238E27FC236}">
              <a16:creationId xmlns:a16="http://schemas.microsoft.com/office/drawing/2014/main" id="{2B638806-536F-16C8-B6E0-766B83903D45}"/>
            </a:ext>
          </a:extLst>
        </xdr:cNvPr>
        <xdr:cNvSpPr>
          <a:spLocks noChangeArrowheads="1"/>
        </xdr:cNvSpPr>
      </xdr:nvSpPr>
      <xdr:spPr bwMode="auto">
        <a:xfrm>
          <a:off x="403860" y="152400"/>
          <a:ext cx="6332220" cy="8770620"/>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571500</xdr:colOff>
          <xdr:row>20</xdr:row>
          <xdr:rowOff>152400</xdr:rowOff>
        </xdr:from>
        <xdr:to>
          <xdr:col>3</xdr:col>
          <xdr:colOff>571500</xdr:colOff>
          <xdr:row>22</xdr:row>
          <xdr:rowOff>53340</xdr:rowOff>
        </xdr:to>
        <xdr:sp macro="" textlink="">
          <xdr:nvSpPr>
            <xdr:cNvPr id="1062" name="ListBox2" hidden="1">
              <a:extLst>
                <a:ext uri="{63B3BB69-23CF-44E3-9099-C40C66FF867C}">
                  <a14:compatExt spid="_x0000_s1062"/>
                </a:ext>
                <a:ext uri="{FF2B5EF4-FFF2-40B4-BE49-F238E27FC236}">
                  <a16:creationId xmlns:a16="http://schemas.microsoft.com/office/drawing/2014/main" id="{C9895900-BC7B-7AC1-A5FE-8C0D5F4AA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548640</xdr:colOff>
          <xdr:row>2</xdr:row>
          <xdr:rowOff>68580</xdr:rowOff>
        </xdr:from>
        <xdr:to>
          <xdr:col>3</xdr:col>
          <xdr:colOff>876300</xdr:colOff>
          <xdr:row>9</xdr:row>
          <xdr:rowOff>60960</xdr:rowOff>
        </xdr:to>
        <xdr:sp macro="" textlink="">
          <xdr:nvSpPr>
            <xdr:cNvPr id="1064" name="ListBox3" hidden="1">
              <a:extLst>
                <a:ext uri="{63B3BB69-23CF-44E3-9099-C40C66FF867C}">
                  <a14:compatExt spid="_x0000_s1064"/>
                </a:ext>
                <a:ext uri="{FF2B5EF4-FFF2-40B4-BE49-F238E27FC236}">
                  <a16:creationId xmlns:a16="http://schemas.microsoft.com/office/drawing/2014/main" id="{AECC7A5F-F834-1B53-E22D-FFB1543A052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175260</xdr:colOff>
      <xdr:row>2</xdr:row>
      <xdr:rowOff>76200</xdr:rowOff>
    </xdr:from>
    <xdr:to>
      <xdr:col>4</xdr:col>
      <xdr:colOff>1577340</xdr:colOff>
      <xdr:row>2</xdr:row>
      <xdr:rowOff>76200</xdr:rowOff>
    </xdr:to>
    <xdr:sp macro="" textlink="">
      <xdr:nvSpPr>
        <xdr:cNvPr id="1066" name="Line 42">
          <a:extLst>
            <a:ext uri="{FF2B5EF4-FFF2-40B4-BE49-F238E27FC236}">
              <a16:creationId xmlns:a16="http://schemas.microsoft.com/office/drawing/2014/main" id="{763C8625-7AE4-39DE-85BD-2341B86F8253}"/>
            </a:ext>
          </a:extLst>
        </xdr:cNvPr>
        <xdr:cNvSpPr>
          <a:spLocks noChangeShapeType="1"/>
        </xdr:cNvSpPr>
      </xdr:nvSpPr>
      <xdr:spPr bwMode="auto">
        <a:xfrm>
          <a:off x="982980" y="769620"/>
          <a:ext cx="560832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137160</xdr:colOff>
      <xdr:row>20</xdr:row>
      <xdr:rowOff>53340</xdr:rowOff>
    </xdr:from>
    <xdr:to>
      <xdr:col>4</xdr:col>
      <xdr:colOff>1463040</xdr:colOff>
      <xdr:row>20</xdr:row>
      <xdr:rowOff>68580</xdr:rowOff>
    </xdr:to>
    <xdr:sp macro="" textlink="">
      <xdr:nvSpPr>
        <xdr:cNvPr id="1067" name="Line 43">
          <a:extLst>
            <a:ext uri="{FF2B5EF4-FFF2-40B4-BE49-F238E27FC236}">
              <a16:creationId xmlns:a16="http://schemas.microsoft.com/office/drawing/2014/main" id="{766F62B9-D34D-8714-DF10-5B7C78E09E0F}"/>
            </a:ext>
          </a:extLst>
        </xdr:cNvPr>
        <xdr:cNvSpPr>
          <a:spLocks noChangeShapeType="1"/>
        </xdr:cNvSpPr>
      </xdr:nvSpPr>
      <xdr:spPr bwMode="auto">
        <a:xfrm flipV="1">
          <a:off x="944880" y="5402580"/>
          <a:ext cx="5532120" cy="1524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655320</xdr:colOff>
      <xdr:row>3</xdr:row>
      <xdr:rowOff>68580</xdr:rowOff>
    </xdr:from>
    <xdr:to>
      <xdr:col>13</xdr:col>
      <xdr:colOff>1866900</xdr:colOff>
      <xdr:row>3</xdr:row>
      <xdr:rowOff>68580</xdr:rowOff>
    </xdr:to>
    <xdr:sp macro="" textlink="">
      <xdr:nvSpPr>
        <xdr:cNvPr id="1071" name="Line 47">
          <a:extLst>
            <a:ext uri="{FF2B5EF4-FFF2-40B4-BE49-F238E27FC236}">
              <a16:creationId xmlns:a16="http://schemas.microsoft.com/office/drawing/2014/main" id="{35C6591A-9732-35AE-2EA4-406C2AE5E1C0}"/>
            </a:ext>
          </a:extLst>
        </xdr:cNvPr>
        <xdr:cNvSpPr>
          <a:spLocks noChangeShapeType="1"/>
        </xdr:cNvSpPr>
      </xdr:nvSpPr>
      <xdr:spPr bwMode="auto">
        <a:xfrm flipV="1">
          <a:off x="14569440" y="1143000"/>
          <a:ext cx="569214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266700</xdr:colOff>
      <xdr:row>2</xdr:row>
      <xdr:rowOff>53340</xdr:rowOff>
    </xdr:from>
    <xdr:to>
      <xdr:col>9</xdr:col>
      <xdr:colOff>2423160</xdr:colOff>
      <xdr:row>2</xdr:row>
      <xdr:rowOff>53340</xdr:rowOff>
    </xdr:to>
    <xdr:sp macro="" textlink="">
      <xdr:nvSpPr>
        <xdr:cNvPr id="1077" name="Line 53">
          <a:extLst>
            <a:ext uri="{FF2B5EF4-FFF2-40B4-BE49-F238E27FC236}">
              <a16:creationId xmlns:a16="http://schemas.microsoft.com/office/drawing/2014/main" id="{E9BD3DC6-9B44-E3A1-BFBF-0258DEA36E8E}"/>
            </a:ext>
          </a:extLst>
        </xdr:cNvPr>
        <xdr:cNvSpPr>
          <a:spLocks noChangeShapeType="1"/>
        </xdr:cNvSpPr>
      </xdr:nvSpPr>
      <xdr:spPr bwMode="auto">
        <a:xfrm>
          <a:off x="7741920" y="746760"/>
          <a:ext cx="559308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464820</xdr:colOff>
      <xdr:row>0</xdr:row>
      <xdr:rowOff>152400</xdr:rowOff>
    </xdr:from>
    <xdr:to>
      <xdr:col>13</xdr:col>
      <xdr:colOff>1965960</xdr:colOff>
      <xdr:row>54</xdr:row>
      <xdr:rowOff>45720</xdr:rowOff>
    </xdr:to>
    <xdr:sp macro="" textlink="">
      <xdr:nvSpPr>
        <xdr:cNvPr id="1080" name="Rectangle 56">
          <a:extLst>
            <a:ext uri="{FF2B5EF4-FFF2-40B4-BE49-F238E27FC236}">
              <a16:creationId xmlns:a16="http://schemas.microsoft.com/office/drawing/2014/main" id="{0E4849E5-2258-4C81-7B32-C061AC914DCA}"/>
            </a:ext>
          </a:extLst>
        </xdr:cNvPr>
        <xdr:cNvSpPr>
          <a:spLocks noChangeArrowheads="1"/>
        </xdr:cNvSpPr>
      </xdr:nvSpPr>
      <xdr:spPr bwMode="auto">
        <a:xfrm>
          <a:off x="13799820" y="152400"/>
          <a:ext cx="6560820" cy="13792200"/>
        </a:xfrm>
        <a:prstGeom prst="rect">
          <a:avLst/>
        </a:prstGeom>
        <a:noFill/>
        <a:ln w="38100">
          <a:solidFill>
            <a:srgbClr xmlns:mc="http://schemas.openxmlformats.org/markup-compatibility/2006" xmlns:a14="http://schemas.microsoft.com/office/drawing/2010/main" val="0000FF" mc:Ignorable="a14" a14:legacySpreadsheetColorIndex="3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11</xdr:col>
          <xdr:colOff>381000</xdr:colOff>
          <xdr:row>4</xdr:row>
          <xdr:rowOff>106680</xdr:rowOff>
        </xdr:from>
        <xdr:to>
          <xdr:col>12</xdr:col>
          <xdr:colOff>769620</xdr:colOff>
          <xdr:row>8</xdr:row>
          <xdr:rowOff>160020</xdr:rowOff>
        </xdr:to>
        <xdr:sp macro="" textlink="">
          <xdr:nvSpPr>
            <xdr:cNvPr id="1083" name="CommandButton1" hidden="1">
              <a:extLst>
                <a:ext uri="{63B3BB69-23CF-44E3-9099-C40C66FF867C}">
                  <a14:compatExt spid="_x0000_s1083"/>
                </a:ext>
                <a:ext uri="{FF2B5EF4-FFF2-40B4-BE49-F238E27FC236}">
                  <a16:creationId xmlns:a16="http://schemas.microsoft.com/office/drawing/2014/main" id="{B7C308A0-130F-9833-2A12-BC43487D74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1630680</xdr:colOff>
          <xdr:row>4</xdr:row>
          <xdr:rowOff>76200</xdr:rowOff>
        </xdr:from>
        <xdr:to>
          <xdr:col>13</xdr:col>
          <xdr:colOff>1577340</xdr:colOff>
          <xdr:row>8</xdr:row>
          <xdr:rowOff>160020</xdr:rowOff>
        </xdr:to>
        <xdr:sp macro="" textlink="">
          <xdr:nvSpPr>
            <xdr:cNvPr id="1084" name="CommandButton2" hidden="1">
              <a:extLst>
                <a:ext uri="{63B3BB69-23CF-44E3-9099-C40C66FF867C}">
                  <a14:compatExt spid="_x0000_s1084"/>
                </a:ext>
                <a:ext uri="{FF2B5EF4-FFF2-40B4-BE49-F238E27FC236}">
                  <a16:creationId xmlns:a16="http://schemas.microsoft.com/office/drawing/2014/main" id="{CAD8FC49-A725-D266-E5F3-F2BA236DD7B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22860</xdr:colOff>
      <xdr:row>35</xdr:row>
      <xdr:rowOff>99060</xdr:rowOff>
    </xdr:from>
    <xdr:to>
      <xdr:col>10</xdr:col>
      <xdr:colOff>99060</xdr:colOff>
      <xdr:row>52</xdr:row>
      <xdr:rowOff>15240</xdr:rowOff>
    </xdr:to>
    <xdr:sp macro="" textlink="">
      <xdr:nvSpPr>
        <xdr:cNvPr id="1085" name="Text Box 61">
          <a:extLst>
            <a:ext uri="{FF2B5EF4-FFF2-40B4-BE49-F238E27FC236}">
              <a16:creationId xmlns:a16="http://schemas.microsoft.com/office/drawing/2014/main" id="{D98B2AAA-7C38-F149-2F6E-08B627F39062}"/>
            </a:ext>
          </a:extLst>
        </xdr:cNvPr>
        <xdr:cNvSpPr txBox="1">
          <a:spLocks noChangeArrowheads="1"/>
        </xdr:cNvSpPr>
      </xdr:nvSpPr>
      <xdr:spPr bwMode="auto">
        <a:xfrm>
          <a:off x="426720" y="9220200"/>
          <a:ext cx="13007340" cy="419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US" sz="1600" b="0" i="0" u="none" strike="noStrike" baseline="0">
              <a:solidFill>
                <a:srgbClr val="000000"/>
              </a:solidFill>
              <a:latin typeface="Helv"/>
            </a:rPr>
            <a:t>  </a:t>
          </a:r>
        </a:p>
        <a:p>
          <a:pPr algn="l" rtl="0">
            <a:defRPr sz="1000"/>
          </a:pPr>
          <a:r>
            <a:rPr lang="en-US" sz="1600" b="0" i="0" u="none" strike="noStrike" baseline="0">
              <a:solidFill>
                <a:srgbClr val="000000"/>
              </a:solidFill>
              <a:latin typeface="Helv"/>
            </a:rPr>
            <a:t> For best reults, set the "calculation" mode to manual (F9)  in the "Tools, Options, Calculation" menu.  If the program hangs up, press F9 a few times.</a:t>
          </a:r>
        </a:p>
        <a:p>
          <a:pPr algn="l" rtl="0">
            <a:defRPr sz="1000"/>
          </a:pPr>
          <a:endParaRPr lang="en-US" sz="1600" b="0" i="0" u="none" strike="noStrike" baseline="0">
            <a:solidFill>
              <a:srgbClr val="000000"/>
            </a:solidFill>
            <a:latin typeface="Helv"/>
          </a:endParaRPr>
        </a:p>
        <a:p>
          <a:pPr algn="l" rtl="0">
            <a:defRPr sz="1000"/>
          </a:pPr>
          <a:endParaRPr lang="en-US" sz="1600" b="0" i="0" u="none" strike="noStrike" baseline="0">
            <a:solidFill>
              <a:srgbClr val="000000"/>
            </a:solidFill>
            <a:latin typeface="Helv"/>
          </a:endParaRPr>
        </a:p>
        <a:p>
          <a:pPr algn="l" rtl="0">
            <a:defRPr sz="1000"/>
          </a:pPr>
          <a:r>
            <a:rPr lang="en-US" sz="1200" b="0" i="0" u="none" strike="noStrike" baseline="0">
              <a:solidFill>
                <a:srgbClr val="000000"/>
              </a:solidFill>
              <a:latin typeface="Helv"/>
            </a:rPr>
            <a:t> </a:t>
          </a:r>
          <a:r>
            <a:rPr lang="en-US" sz="1600" b="0" i="0" u="none" strike="noStrike" baseline="0">
              <a:solidFill>
                <a:srgbClr val="000000"/>
              </a:solidFill>
              <a:latin typeface="Helv"/>
            </a:rPr>
            <a:t> If your looking for offshore cruising boat designs, search for boats that are " VERY CLOSE" to the following "boats":</a:t>
          </a:r>
        </a:p>
        <a:p>
          <a:pPr algn="l" rtl="0">
            <a:defRPr sz="1000"/>
          </a:pPr>
          <a:endParaRPr lang="en-US" sz="1600" b="0" i="0" u="none" strike="noStrike" baseline="0">
            <a:solidFill>
              <a:srgbClr val="000000"/>
            </a:solidFill>
            <a:latin typeface="Helv"/>
          </a:endParaRPr>
        </a:p>
        <a:p>
          <a:pPr algn="l" rtl="0">
            <a:defRPr sz="1000"/>
          </a:pPr>
          <a:r>
            <a:rPr lang="en-US" sz="1600" b="0" i="0" u="none" strike="noStrike" baseline="0">
              <a:solidFill>
                <a:srgbClr val="000000"/>
              </a:solidFill>
              <a:latin typeface="Helv"/>
            </a:rPr>
            <a:t>          "OPTIMAL BLUE WATER CRUISER"   This is a composite "boat" gleaned from the work of well known cruising boat </a:t>
          </a:r>
        </a:p>
        <a:p>
          <a:pPr algn="l" rtl="0">
            <a:defRPr sz="1000"/>
          </a:pPr>
          <a:r>
            <a:rPr lang="en-US" sz="1600" b="0" i="0" u="none" strike="noStrike" baseline="0">
              <a:solidFill>
                <a:srgbClr val="000000"/>
              </a:solidFill>
              <a:latin typeface="Helv"/>
            </a:rPr>
            <a:t>           designers.  See details on "Optimal Values" page.</a:t>
          </a:r>
        </a:p>
        <a:p>
          <a:pPr algn="l" rtl="0">
            <a:defRPr sz="1000"/>
          </a:pPr>
          <a:endParaRPr lang="en-US" sz="1600" b="0" i="0" u="none" strike="noStrike" baseline="0">
            <a:solidFill>
              <a:srgbClr val="000000"/>
            </a:solidFill>
            <a:latin typeface="Helv"/>
          </a:endParaRPr>
        </a:p>
        <a:p>
          <a:pPr algn="l" rtl="0">
            <a:defRPr sz="1000"/>
          </a:pPr>
          <a:r>
            <a:rPr lang="en-US" sz="1600" b="0" i="0" u="none" strike="noStrike" baseline="0">
              <a:solidFill>
                <a:srgbClr val="000000"/>
              </a:solidFill>
              <a:latin typeface="Helv"/>
            </a:rPr>
            <a:t>          "IDEAL CRUISING WORLD BOAT"  This data came from Cruising World Magazine editors and other experts.</a:t>
          </a:r>
        </a:p>
        <a:p>
          <a:pPr algn="l" rtl="0">
            <a:defRPr sz="1000"/>
          </a:pPr>
          <a:endParaRPr lang="en-US" sz="1600" b="0" i="0" u="none" strike="noStrike" baseline="0">
            <a:solidFill>
              <a:srgbClr val="000000"/>
            </a:solidFill>
            <a:latin typeface="Helv"/>
          </a:endParaRPr>
        </a:p>
        <a:p>
          <a:pPr algn="l" rtl="0">
            <a:defRPr sz="1000"/>
          </a:pPr>
          <a:r>
            <a:rPr lang="en-US" sz="1600" b="0" i="0" u="none" strike="noStrike" baseline="0">
              <a:solidFill>
                <a:srgbClr val="000000"/>
              </a:solidFill>
              <a:latin typeface="Helv"/>
            </a:rPr>
            <a:t>          "OCC IDEAL CRUISING YACHT"  This data was the result of a poll of several hundred offshore cruisers, conducted</a:t>
          </a:r>
        </a:p>
        <a:p>
          <a:pPr algn="l" rtl="0">
            <a:defRPr sz="1000"/>
          </a:pPr>
          <a:r>
            <a:rPr lang="en-US" sz="1600" b="0" i="0" u="none" strike="noStrike" baseline="0">
              <a:solidFill>
                <a:srgbClr val="000000"/>
              </a:solidFill>
              <a:latin typeface="Helv"/>
            </a:rPr>
            <a:t>         by  the Offshore Cruising Club.</a:t>
          </a:r>
        </a:p>
        <a:p>
          <a:pPr algn="l" rtl="0">
            <a:defRPr sz="1000"/>
          </a:pPr>
          <a:endParaRPr lang="en-US" sz="1600" b="0" i="0" u="none" strike="noStrike" baseline="0">
            <a:solidFill>
              <a:srgbClr val="000000"/>
            </a:solidFill>
            <a:latin typeface="Helv"/>
          </a:endParaRPr>
        </a:p>
        <a:p>
          <a:pPr algn="l" rtl="0">
            <a:defRPr sz="1000"/>
          </a:pPr>
          <a:r>
            <a:rPr lang="en-US" sz="1600" b="0" i="0" u="none" strike="noStrike" baseline="0">
              <a:solidFill>
                <a:srgbClr val="000000"/>
              </a:solidFill>
              <a:latin typeface="Helv"/>
            </a:rPr>
            <a:t> Be patient.  Depending on your computer, it may take several minutes to search through the entire data base.</a:t>
          </a:r>
        </a:p>
        <a:p>
          <a:pPr algn="l" rtl="0">
            <a:defRPr sz="1000"/>
          </a:pPr>
          <a:endParaRPr lang="en-US" sz="1600" b="0" i="0" u="none" strike="noStrike" baseline="0">
            <a:solidFill>
              <a:srgbClr val="000000"/>
            </a:solidFill>
            <a:latin typeface="Helv"/>
          </a:endParaRPr>
        </a:p>
      </xdr:txBody>
    </xdr:sp>
    <xdr:clientData/>
  </xdr:twoCellAnchor>
  <xdr:twoCellAnchor>
    <xdr:from>
      <xdr:col>2</xdr:col>
      <xdr:colOff>99060</xdr:colOff>
      <xdr:row>27</xdr:row>
      <xdr:rowOff>76200</xdr:rowOff>
    </xdr:from>
    <xdr:to>
      <xdr:col>4</xdr:col>
      <xdr:colOff>1424940</xdr:colOff>
      <xdr:row>27</xdr:row>
      <xdr:rowOff>83820</xdr:rowOff>
    </xdr:to>
    <xdr:sp macro="" textlink="">
      <xdr:nvSpPr>
        <xdr:cNvPr id="1086" name="Line 62">
          <a:extLst>
            <a:ext uri="{FF2B5EF4-FFF2-40B4-BE49-F238E27FC236}">
              <a16:creationId xmlns:a16="http://schemas.microsoft.com/office/drawing/2014/main" id="{C4D98E24-74E4-5779-CF8D-D6EBC1B05DAB}"/>
            </a:ext>
          </a:extLst>
        </xdr:cNvPr>
        <xdr:cNvSpPr>
          <a:spLocks noChangeShapeType="1"/>
        </xdr:cNvSpPr>
      </xdr:nvSpPr>
      <xdr:spPr bwMode="auto">
        <a:xfrm flipV="1">
          <a:off x="906780" y="7185660"/>
          <a:ext cx="5532120" cy="762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609600</xdr:colOff>
          <xdr:row>28</xdr:row>
          <xdr:rowOff>76200</xdr:rowOff>
        </xdr:from>
        <xdr:to>
          <xdr:col>4</xdr:col>
          <xdr:colOff>701040</xdr:colOff>
          <xdr:row>32</xdr:row>
          <xdr:rowOff>137160</xdr:rowOff>
        </xdr:to>
        <xdr:sp macro="" textlink="">
          <xdr:nvSpPr>
            <xdr:cNvPr id="1087" name="CommandButton1" hidden="1">
              <a:extLst>
                <a:ext uri="{63B3BB69-23CF-44E3-9099-C40C66FF867C}">
                  <a14:compatExt spid="_x0000_s1087"/>
                </a:ext>
                <a:ext uri="{FF2B5EF4-FFF2-40B4-BE49-F238E27FC236}">
                  <a16:creationId xmlns:a16="http://schemas.microsoft.com/office/drawing/2014/main" id="{43CC3745-551A-50BB-5D0A-AB661D5F9CA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1"/>
  <sheetViews>
    <sheetView showGridLines="0" workbookViewId="0">
      <selection activeCell="O3" sqref="O3"/>
    </sheetView>
  </sheetViews>
  <sheetFormatPr defaultRowHeight="12.6" x14ac:dyDescent="0.25"/>
  <cols>
    <col min="1" max="1" width="10.6640625" customWidth="1"/>
    <col min="2" max="2" width="12" style="7" customWidth="1"/>
  </cols>
  <sheetData>
    <row r="1" spans="2:6" ht="22.8" x14ac:dyDescent="0.4">
      <c r="B1"/>
      <c r="F1" s="156" t="s">
        <v>902</v>
      </c>
    </row>
  </sheetData>
  <phoneticPr fontId="0" type="noConversion"/>
  <printOptions gridLinesSet="0"/>
  <pageMargins left="0.25" right="0.25" top="1" bottom="1" header="0.5" footer="0.5"/>
  <pageSetup orientation="portrait" horizontalDpi="300" verticalDpi="300"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25:DR27"/>
  <sheetViews>
    <sheetView tabSelected="1" topLeftCell="X2" workbookViewId="0">
      <selection activeCell="K26" sqref="K26"/>
    </sheetView>
  </sheetViews>
  <sheetFormatPr defaultRowHeight="12.6" x14ac:dyDescent="0.25"/>
  <cols>
    <col min="1" max="1" width="13.5546875" customWidth="1"/>
    <col min="2" max="2" width="9.88671875" customWidth="1"/>
  </cols>
  <sheetData>
    <row r="25" spans="3:122" x14ac:dyDescent="0.25">
      <c r="C25" t="s">
        <v>1324</v>
      </c>
      <c r="E25" t="s">
        <v>624</v>
      </c>
      <c r="M25" t="s">
        <v>1324</v>
      </c>
      <c r="X25" t="s">
        <v>511</v>
      </c>
    </row>
    <row r="26" spans="3:122" x14ac:dyDescent="0.25">
      <c r="M26" t="s">
        <v>625</v>
      </c>
      <c r="AH26" t="s">
        <v>507</v>
      </c>
      <c r="AS26" t="s">
        <v>560</v>
      </c>
      <c r="AZ26" t="s">
        <v>506</v>
      </c>
      <c r="BM26" t="s">
        <v>590</v>
      </c>
      <c r="BV26" t="s">
        <v>653</v>
      </c>
      <c r="CE26" t="s">
        <v>810</v>
      </c>
      <c r="CM26" t="s">
        <v>811</v>
      </c>
      <c r="CW26" t="s">
        <v>812</v>
      </c>
      <c r="DH26" t="s">
        <v>695</v>
      </c>
      <c r="DR26" t="s">
        <v>698</v>
      </c>
    </row>
    <row r="27" spans="3:122" x14ac:dyDescent="0.25">
      <c r="W27" t="s">
        <v>561</v>
      </c>
      <c r="CE27" t="s">
        <v>814</v>
      </c>
      <c r="CW27" t="s">
        <v>813</v>
      </c>
      <c r="DJ27" t="s">
        <v>697</v>
      </c>
    </row>
  </sheetData>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F338"/>
  <sheetViews>
    <sheetView zoomScale="75" workbookViewId="0">
      <selection activeCell="L4" sqref="L4"/>
    </sheetView>
  </sheetViews>
  <sheetFormatPr defaultRowHeight="12.6" x14ac:dyDescent="0.25"/>
  <cols>
    <col min="1" max="1" width="29.44140625" customWidth="1"/>
  </cols>
  <sheetData>
    <row r="2" spans="1:6" x14ac:dyDescent="0.25">
      <c r="A2" s="30" t="s">
        <v>1335</v>
      </c>
      <c r="B2" s="31" t="s">
        <v>1337</v>
      </c>
      <c r="C2" s="31" t="s">
        <v>1338</v>
      </c>
      <c r="D2" s="31" t="s">
        <v>1339</v>
      </c>
      <c r="E2" s="31" t="s">
        <v>1340</v>
      </c>
      <c r="F2" s="31" t="s">
        <v>1341</v>
      </c>
    </row>
    <row r="3" spans="1:6" x14ac:dyDescent="0.25">
      <c r="A3" s="30" t="s">
        <v>525</v>
      </c>
      <c r="B3" s="20">
        <v>333</v>
      </c>
      <c r="C3" s="20">
        <v>76</v>
      </c>
      <c r="D3" s="20">
        <v>27</v>
      </c>
      <c r="E3" s="20">
        <v>7</v>
      </c>
      <c r="F3" s="20">
        <v>4</v>
      </c>
    </row>
    <row r="4" spans="1:6" x14ac:dyDescent="0.25">
      <c r="A4" s="30" t="s">
        <v>526</v>
      </c>
      <c r="B4" s="29">
        <f>AVERAGE(B6:B338)</f>
        <v>249</v>
      </c>
      <c r="C4" s="29">
        <f>AVERAGE(C6:C81)</f>
        <v>211</v>
      </c>
      <c r="D4" s="29">
        <f>AVERAGE(D6:D32)</f>
        <v>151</v>
      </c>
      <c r="E4" s="29">
        <f>AVERAGE(E6:E12)</f>
        <v>105</v>
      </c>
      <c r="F4" s="29">
        <f>AVERAGE(F6:F9)</f>
        <v>91</v>
      </c>
    </row>
    <row r="5" spans="1:6" s="5" customFormat="1" x14ac:dyDescent="0.25"/>
    <row r="6" spans="1:6" x14ac:dyDescent="0.25">
      <c r="A6" s="5" t="s">
        <v>527</v>
      </c>
      <c r="B6" s="3">
        <v>15</v>
      </c>
      <c r="C6" s="3">
        <v>123</v>
      </c>
      <c r="D6" s="3">
        <v>56</v>
      </c>
      <c r="E6" s="3">
        <v>91</v>
      </c>
      <c r="F6" s="3">
        <v>70</v>
      </c>
    </row>
    <row r="7" spans="1:6" x14ac:dyDescent="0.25">
      <c r="A7" s="5" t="s">
        <v>1324</v>
      </c>
      <c r="B7" s="3">
        <v>129</v>
      </c>
      <c r="C7" s="3">
        <v>122</v>
      </c>
      <c r="D7" s="3">
        <v>89</v>
      </c>
      <c r="E7" s="3">
        <v>51</v>
      </c>
      <c r="F7" s="3">
        <v>68</v>
      </c>
    </row>
    <row r="8" spans="1:6" x14ac:dyDescent="0.25">
      <c r="B8" s="3">
        <v>136</v>
      </c>
      <c r="C8" s="3">
        <v>130</v>
      </c>
      <c r="D8" s="3">
        <v>89</v>
      </c>
      <c r="E8" s="3">
        <v>59</v>
      </c>
      <c r="F8" s="3">
        <v>150</v>
      </c>
    </row>
    <row r="9" spans="1:6" x14ac:dyDescent="0.25">
      <c r="B9" s="3">
        <v>67</v>
      </c>
      <c r="C9" s="3">
        <v>144</v>
      </c>
      <c r="D9" s="3">
        <v>146</v>
      </c>
      <c r="E9" s="3">
        <v>45</v>
      </c>
      <c r="F9" s="3">
        <v>74</v>
      </c>
    </row>
    <row r="10" spans="1:6" x14ac:dyDescent="0.25">
      <c r="B10" s="3">
        <v>166</v>
      </c>
      <c r="C10" s="3">
        <v>135</v>
      </c>
      <c r="D10" s="3">
        <v>119</v>
      </c>
      <c r="E10" s="3">
        <v>87</v>
      </c>
    </row>
    <row r="11" spans="1:6" x14ac:dyDescent="0.25">
      <c r="B11" s="3">
        <v>211</v>
      </c>
      <c r="C11" s="3">
        <v>81</v>
      </c>
      <c r="D11" s="3">
        <v>113</v>
      </c>
      <c r="E11" s="3">
        <v>172</v>
      </c>
    </row>
    <row r="12" spans="1:6" x14ac:dyDescent="0.25">
      <c r="B12" s="3">
        <v>214</v>
      </c>
      <c r="C12" s="3">
        <v>117</v>
      </c>
      <c r="D12" s="3">
        <v>77</v>
      </c>
      <c r="E12" s="3">
        <v>229</v>
      </c>
    </row>
    <row r="13" spans="1:6" x14ac:dyDescent="0.25">
      <c r="B13" s="3">
        <v>178</v>
      </c>
      <c r="C13" s="3">
        <v>146</v>
      </c>
      <c r="D13" s="3">
        <v>96</v>
      </c>
    </row>
    <row r="14" spans="1:6" x14ac:dyDescent="0.25">
      <c r="B14" s="3">
        <v>184</v>
      </c>
      <c r="C14" s="3">
        <v>145</v>
      </c>
      <c r="D14" s="3">
        <v>128</v>
      </c>
    </row>
    <row r="15" spans="1:6" x14ac:dyDescent="0.25">
      <c r="B15" s="3">
        <v>151</v>
      </c>
      <c r="C15" s="3">
        <v>135</v>
      </c>
      <c r="D15" s="3">
        <v>80</v>
      </c>
    </row>
    <row r="16" spans="1:6" x14ac:dyDescent="0.25">
      <c r="B16" s="3">
        <v>178</v>
      </c>
      <c r="C16" s="3">
        <v>226</v>
      </c>
      <c r="D16" s="3">
        <v>148</v>
      </c>
    </row>
    <row r="17" spans="2:4" x14ac:dyDescent="0.25">
      <c r="B17" s="3">
        <v>178</v>
      </c>
      <c r="C17" s="3">
        <v>117</v>
      </c>
      <c r="D17" s="3">
        <v>76</v>
      </c>
    </row>
    <row r="18" spans="2:4" x14ac:dyDescent="0.25">
      <c r="B18" s="3">
        <v>347</v>
      </c>
      <c r="C18" s="3">
        <v>89</v>
      </c>
      <c r="D18" s="3">
        <v>100</v>
      </c>
    </row>
    <row r="19" spans="2:4" x14ac:dyDescent="0.25">
      <c r="B19" s="3">
        <v>169</v>
      </c>
      <c r="C19" s="3">
        <v>93</v>
      </c>
      <c r="D19" s="3">
        <v>154</v>
      </c>
    </row>
    <row r="20" spans="2:4" x14ac:dyDescent="0.25">
      <c r="B20" s="3">
        <v>208</v>
      </c>
      <c r="C20" s="3">
        <v>97</v>
      </c>
      <c r="D20" s="3">
        <v>149</v>
      </c>
    </row>
    <row r="21" spans="2:4" x14ac:dyDescent="0.25">
      <c r="B21" s="3">
        <v>253</v>
      </c>
      <c r="C21" s="3">
        <v>162</v>
      </c>
      <c r="D21" s="3">
        <v>252</v>
      </c>
    </row>
    <row r="22" spans="2:4" x14ac:dyDescent="0.25">
      <c r="B22" s="3">
        <v>197</v>
      </c>
      <c r="C22" s="3">
        <v>100</v>
      </c>
      <c r="D22" s="3">
        <v>166</v>
      </c>
    </row>
    <row r="23" spans="2:4" x14ac:dyDescent="0.25">
      <c r="B23" s="3">
        <v>169</v>
      </c>
      <c r="C23" s="3">
        <v>253</v>
      </c>
      <c r="D23" s="3">
        <v>198</v>
      </c>
    </row>
    <row r="24" spans="2:4" x14ac:dyDescent="0.25">
      <c r="B24" s="3">
        <v>173</v>
      </c>
      <c r="C24" s="3">
        <v>241</v>
      </c>
      <c r="D24" s="3">
        <v>221</v>
      </c>
    </row>
    <row r="25" spans="2:4" x14ac:dyDescent="0.25">
      <c r="B25" s="3">
        <v>246</v>
      </c>
      <c r="C25" s="3">
        <v>124</v>
      </c>
      <c r="D25" s="3">
        <v>234</v>
      </c>
    </row>
    <row r="26" spans="2:4" x14ac:dyDescent="0.25">
      <c r="B26" s="3">
        <v>187</v>
      </c>
      <c r="C26" s="3">
        <v>252</v>
      </c>
      <c r="D26" s="3">
        <v>215</v>
      </c>
    </row>
    <row r="27" spans="2:4" x14ac:dyDescent="0.25">
      <c r="B27" s="3">
        <v>281</v>
      </c>
      <c r="C27" s="3">
        <v>232</v>
      </c>
      <c r="D27" s="3">
        <v>154</v>
      </c>
    </row>
    <row r="28" spans="2:4" x14ac:dyDescent="0.25">
      <c r="B28" s="3">
        <v>279</v>
      </c>
      <c r="C28" s="3">
        <v>204</v>
      </c>
      <c r="D28" s="3">
        <v>204</v>
      </c>
    </row>
    <row r="29" spans="2:4" x14ac:dyDescent="0.25">
      <c r="B29" s="3">
        <v>206</v>
      </c>
      <c r="C29" s="3">
        <v>171</v>
      </c>
      <c r="D29" s="3">
        <v>242</v>
      </c>
    </row>
    <row r="30" spans="2:4" x14ac:dyDescent="0.25">
      <c r="B30" s="3">
        <v>291</v>
      </c>
      <c r="C30" s="3">
        <v>241</v>
      </c>
      <c r="D30" s="3">
        <v>85</v>
      </c>
    </row>
    <row r="31" spans="2:4" x14ac:dyDescent="0.25">
      <c r="B31" s="3">
        <v>278</v>
      </c>
      <c r="C31" s="3">
        <v>221</v>
      </c>
      <c r="D31" s="3">
        <v>281</v>
      </c>
    </row>
    <row r="32" spans="2:4" x14ac:dyDescent="0.25">
      <c r="B32" s="3">
        <v>111</v>
      </c>
      <c r="C32" s="3">
        <v>194</v>
      </c>
      <c r="D32" s="3">
        <v>206</v>
      </c>
    </row>
    <row r="33" spans="2:3" x14ac:dyDescent="0.25">
      <c r="B33" s="3">
        <v>259</v>
      </c>
      <c r="C33" s="3">
        <v>200</v>
      </c>
    </row>
    <row r="34" spans="2:3" x14ac:dyDescent="0.25">
      <c r="B34" s="3">
        <v>200</v>
      </c>
      <c r="C34" s="3">
        <v>117</v>
      </c>
    </row>
    <row r="35" spans="2:3" x14ac:dyDescent="0.25">
      <c r="B35" s="3">
        <v>232</v>
      </c>
      <c r="C35" s="3">
        <v>214</v>
      </c>
    </row>
    <row r="36" spans="2:3" x14ac:dyDescent="0.25">
      <c r="B36" s="3">
        <v>405</v>
      </c>
      <c r="C36" s="3">
        <v>246</v>
      </c>
    </row>
    <row r="37" spans="2:3" x14ac:dyDescent="0.25">
      <c r="B37" s="3">
        <v>204</v>
      </c>
      <c r="C37" s="3">
        <v>182</v>
      </c>
    </row>
    <row r="38" spans="2:3" x14ac:dyDescent="0.25">
      <c r="B38" s="3">
        <v>182</v>
      </c>
      <c r="C38" s="3">
        <v>214</v>
      </c>
    </row>
    <row r="39" spans="2:3" x14ac:dyDescent="0.25">
      <c r="B39" s="3">
        <v>219</v>
      </c>
      <c r="C39" s="3">
        <v>213</v>
      </c>
    </row>
    <row r="40" spans="2:3" x14ac:dyDescent="0.25">
      <c r="B40" s="3">
        <v>219</v>
      </c>
      <c r="C40" s="3">
        <v>177</v>
      </c>
    </row>
    <row r="41" spans="2:3" x14ac:dyDescent="0.25">
      <c r="B41" s="3">
        <v>212</v>
      </c>
      <c r="C41" s="3">
        <v>276</v>
      </c>
    </row>
    <row r="42" spans="2:3" x14ac:dyDescent="0.25">
      <c r="B42" s="3">
        <v>222</v>
      </c>
      <c r="C42" s="3">
        <v>180</v>
      </c>
    </row>
    <row r="43" spans="2:3" x14ac:dyDescent="0.25">
      <c r="B43" s="3">
        <v>227</v>
      </c>
      <c r="C43" s="3">
        <v>296</v>
      </c>
    </row>
    <row r="44" spans="2:3" x14ac:dyDescent="0.25">
      <c r="B44" s="3">
        <v>360</v>
      </c>
      <c r="C44" s="3">
        <v>242</v>
      </c>
    </row>
    <row r="45" spans="2:3" x14ac:dyDescent="0.25">
      <c r="B45" s="3">
        <v>265</v>
      </c>
      <c r="C45" s="3">
        <v>222</v>
      </c>
    </row>
    <row r="46" spans="2:3" x14ac:dyDescent="0.25">
      <c r="B46" s="3">
        <v>232</v>
      </c>
      <c r="C46" s="3">
        <v>279</v>
      </c>
    </row>
    <row r="47" spans="2:3" x14ac:dyDescent="0.25">
      <c r="B47" s="3">
        <v>181</v>
      </c>
      <c r="C47" s="3">
        <v>179</v>
      </c>
    </row>
    <row r="48" spans="2:3" x14ac:dyDescent="0.25">
      <c r="B48" s="3">
        <v>340</v>
      </c>
      <c r="C48" s="3">
        <v>197</v>
      </c>
    </row>
    <row r="49" spans="2:3" x14ac:dyDescent="0.25">
      <c r="B49" s="3">
        <v>229</v>
      </c>
      <c r="C49" s="3">
        <v>182</v>
      </c>
    </row>
    <row r="50" spans="2:3" x14ac:dyDescent="0.25">
      <c r="B50" s="3">
        <v>124</v>
      </c>
      <c r="C50" s="3">
        <v>273</v>
      </c>
    </row>
    <row r="51" spans="2:3" x14ac:dyDescent="0.25">
      <c r="B51" s="3">
        <v>225</v>
      </c>
      <c r="C51" s="3">
        <v>177</v>
      </c>
    </row>
    <row r="52" spans="2:3" x14ac:dyDescent="0.25">
      <c r="B52" s="3">
        <v>216</v>
      </c>
      <c r="C52" s="3">
        <v>204</v>
      </c>
    </row>
    <row r="53" spans="2:3" x14ac:dyDescent="0.25">
      <c r="B53" s="3">
        <v>195</v>
      </c>
      <c r="C53" s="3">
        <v>231</v>
      </c>
    </row>
    <row r="54" spans="2:3" x14ac:dyDescent="0.25">
      <c r="B54" s="3">
        <v>175</v>
      </c>
      <c r="C54" s="3">
        <v>172</v>
      </c>
    </row>
    <row r="55" spans="2:3" x14ac:dyDescent="0.25">
      <c r="B55" s="3">
        <v>204</v>
      </c>
      <c r="C55" s="3">
        <v>245</v>
      </c>
    </row>
    <row r="56" spans="2:3" x14ac:dyDescent="0.25">
      <c r="B56" s="3">
        <v>256</v>
      </c>
      <c r="C56" s="3">
        <v>296</v>
      </c>
    </row>
    <row r="57" spans="2:3" x14ac:dyDescent="0.25">
      <c r="B57" s="3">
        <v>182</v>
      </c>
      <c r="C57" s="3">
        <v>222</v>
      </c>
    </row>
    <row r="58" spans="2:3" x14ac:dyDescent="0.25">
      <c r="B58" s="3">
        <v>262</v>
      </c>
      <c r="C58" s="3">
        <v>187</v>
      </c>
    </row>
    <row r="59" spans="2:3" x14ac:dyDescent="0.25">
      <c r="B59" s="3">
        <v>315</v>
      </c>
      <c r="C59" s="3">
        <v>182</v>
      </c>
    </row>
    <row r="60" spans="2:3" x14ac:dyDescent="0.25">
      <c r="B60" s="3">
        <v>228</v>
      </c>
      <c r="C60" s="3">
        <v>229</v>
      </c>
    </row>
    <row r="61" spans="2:3" x14ac:dyDescent="0.25">
      <c r="B61" s="3">
        <v>257</v>
      </c>
      <c r="C61" s="3">
        <v>255</v>
      </c>
    </row>
    <row r="62" spans="2:3" x14ac:dyDescent="0.25">
      <c r="B62" s="3">
        <v>215</v>
      </c>
      <c r="C62" s="3">
        <v>264</v>
      </c>
    </row>
    <row r="63" spans="2:3" x14ac:dyDescent="0.25">
      <c r="B63" s="3">
        <v>245</v>
      </c>
      <c r="C63" s="3">
        <v>364</v>
      </c>
    </row>
    <row r="64" spans="2:3" x14ac:dyDescent="0.25">
      <c r="B64" s="3">
        <v>271</v>
      </c>
      <c r="C64" s="3">
        <v>262</v>
      </c>
    </row>
    <row r="65" spans="2:3" x14ac:dyDescent="0.25">
      <c r="B65" s="3">
        <v>197</v>
      </c>
      <c r="C65" s="3">
        <v>173</v>
      </c>
    </row>
    <row r="66" spans="2:3" x14ac:dyDescent="0.25">
      <c r="B66" s="3">
        <v>234</v>
      </c>
      <c r="C66" s="3">
        <v>265</v>
      </c>
    </row>
    <row r="67" spans="2:3" x14ac:dyDescent="0.25">
      <c r="B67" s="3">
        <v>244</v>
      </c>
      <c r="C67" s="3">
        <v>328</v>
      </c>
    </row>
    <row r="68" spans="2:3" x14ac:dyDescent="0.25">
      <c r="B68" s="3">
        <v>301</v>
      </c>
      <c r="C68" s="3">
        <v>201</v>
      </c>
    </row>
    <row r="69" spans="2:3" x14ac:dyDescent="0.25">
      <c r="B69" s="3">
        <v>63</v>
      </c>
      <c r="C69" s="3">
        <v>328</v>
      </c>
    </row>
    <row r="70" spans="2:3" x14ac:dyDescent="0.25">
      <c r="B70" s="3">
        <v>237</v>
      </c>
      <c r="C70" s="3">
        <v>282</v>
      </c>
    </row>
    <row r="71" spans="2:3" x14ac:dyDescent="0.25">
      <c r="B71" s="3">
        <v>229</v>
      </c>
      <c r="C71" s="3">
        <v>275</v>
      </c>
    </row>
    <row r="72" spans="2:3" x14ac:dyDescent="0.25">
      <c r="B72" s="3">
        <v>280</v>
      </c>
      <c r="C72" s="3">
        <v>309</v>
      </c>
    </row>
    <row r="73" spans="2:3" x14ac:dyDescent="0.25">
      <c r="B73" s="3">
        <v>308</v>
      </c>
      <c r="C73" s="3">
        <v>274</v>
      </c>
    </row>
    <row r="74" spans="2:3" x14ac:dyDescent="0.25">
      <c r="B74" s="3">
        <v>420</v>
      </c>
      <c r="C74" s="3">
        <v>263</v>
      </c>
    </row>
    <row r="75" spans="2:3" x14ac:dyDescent="0.25">
      <c r="B75" s="3">
        <v>348</v>
      </c>
      <c r="C75" s="3">
        <v>282</v>
      </c>
    </row>
    <row r="76" spans="2:3" x14ac:dyDescent="0.25">
      <c r="B76" s="3">
        <v>300</v>
      </c>
      <c r="C76" s="3">
        <v>281</v>
      </c>
    </row>
    <row r="77" spans="2:3" x14ac:dyDescent="0.25">
      <c r="B77" s="3">
        <v>193</v>
      </c>
      <c r="C77" s="3">
        <v>275</v>
      </c>
    </row>
    <row r="78" spans="2:3" x14ac:dyDescent="0.25">
      <c r="B78" s="3">
        <v>354</v>
      </c>
      <c r="C78" s="3">
        <v>275</v>
      </c>
    </row>
    <row r="79" spans="2:3" x14ac:dyDescent="0.25">
      <c r="B79" s="3">
        <v>309</v>
      </c>
      <c r="C79" s="3">
        <v>276</v>
      </c>
    </row>
    <row r="80" spans="2:3" x14ac:dyDescent="0.25">
      <c r="B80" s="3">
        <v>261</v>
      </c>
      <c r="C80" s="3">
        <v>112</v>
      </c>
    </row>
    <row r="81" spans="2:3" x14ac:dyDescent="0.25">
      <c r="B81" s="3">
        <v>188</v>
      </c>
      <c r="C81" s="3">
        <v>343</v>
      </c>
    </row>
    <row r="82" spans="2:3" x14ac:dyDescent="0.25">
      <c r="B82" s="3">
        <v>240</v>
      </c>
    </row>
    <row r="83" spans="2:3" x14ac:dyDescent="0.25">
      <c r="B83" s="3">
        <v>371</v>
      </c>
    </row>
    <row r="84" spans="2:3" x14ac:dyDescent="0.25">
      <c r="B84" s="3">
        <v>330</v>
      </c>
    </row>
    <row r="85" spans="2:3" x14ac:dyDescent="0.25">
      <c r="B85" s="3">
        <v>244</v>
      </c>
    </row>
    <row r="86" spans="2:3" x14ac:dyDescent="0.25">
      <c r="B86" s="3">
        <v>205</v>
      </c>
    </row>
    <row r="87" spans="2:3" x14ac:dyDescent="0.25">
      <c r="B87" s="3">
        <v>258</v>
      </c>
    </row>
    <row r="88" spans="2:3" x14ac:dyDescent="0.25">
      <c r="B88" s="3">
        <v>189</v>
      </c>
    </row>
    <row r="89" spans="2:3" x14ac:dyDescent="0.25">
      <c r="B89" s="3">
        <v>232</v>
      </c>
    </row>
    <row r="90" spans="2:3" x14ac:dyDescent="0.25">
      <c r="B90" s="3">
        <v>173</v>
      </c>
    </row>
    <row r="91" spans="2:3" x14ac:dyDescent="0.25">
      <c r="B91" s="3">
        <v>252</v>
      </c>
    </row>
    <row r="92" spans="2:3" x14ac:dyDescent="0.25">
      <c r="B92" s="3">
        <v>240</v>
      </c>
    </row>
    <row r="93" spans="2:3" x14ac:dyDescent="0.25">
      <c r="B93" s="3">
        <v>283</v>
      </c>
    </row>
    <row r="94" spans="2:3" x14ac:dyDescent="0.25">
      <c r="B94" s="3">
        <v>170</v>
      </c>
    </row>
    <row r="95" spans="2:3" x14ac:dyDescent="0.25">
      <c r="B95" s="3">
        <v>170</v>
      </c>
    </row>
    <row r="96" spans="2:3" x14ac:dyDescent="0.25">
      <c r="B96" s="3">
        <v>277</v>
      </c>
    </row>
    <row r="97" spans="2:2" x14ac:dyDescent="0.25">
      <c r="B97" s="3">
        <v>141</v>
      </c>
    </row>
    <row r="98" spans="2:2" x14ac:dyDescent="0.25">
      <c r="B98" s="3">
        <v>191</v>
      </c>
    </row>
    <row r="99" spans="2:2" x14ac:dyDescent="0.25">
      <c r="B99" s="3">
        <v>249</v>
      </c>
    </row>
    <row r="100" spans="2:2" x14ac:dyDescent="0.25">
      <c r="B100" s="3">
        <v>264</v>
      </c>
    </row>
    <row r="101" spans="2:2" x14ac:dyDescent="0.25">
      <c r="B101" s="3">
        <v>247</v>
      </c>
    </row>
    <row r="102" spans="2:2" x14ac:dyDescent="0.25">
      <c r="B102" s="3">
        <v>313</v>
      </c>
    </row>
    <row r="103" spans="2:2" x14ac:dyDescent="0.25">
      <c r="B103" s="3">
        <v>206</v>
      </c>
    </row>
    <row r="104" spans="2:2" x14ac:dyDescent="0.25">
      <c r="B104" s="3">
        <v>213</v>
      </c>
    </row>
    <row r="105" spans="2:2" x14ac:dyDescent="0.25">
      <c r="B105" s="3">
        <v>204</v>
      </c>
    </row>
    <row r="106" spans="2:2" x14ac:dyDescent="0.25">
      <c r="B106" s="3">
        <v>214</v>
      </c>
    </row>
    <row r="107" spans="2:2" x14ac:dyDescent="0.25">
      <c r="B107" s="3">
        <v>215</v>
      </c>
    </row>
    <row r="108" spans="2:2" x14ac:dyDescent="0.25">
      <c r="B108" s="3">
        <v>188</v>
      </c>
    </row>
    <row r="109" spans="2:2" x14ac:dyDescent="0.25">
      <c r="B109" s="3">
        <v>283</v>
      </c>
    </row>
    <row r="110" spans="2:2" x14ac:dyDescent="0.25">
      <c r="B110" s="3">
        <v>311</v>
      </c>
    </row>
    <row r="111" spans="2:2" x14ac:dyDescent="0.25">
      <c r="B111" s="3">
        <v>212</v>
      </c>
    </row>
    <row r="112" spans="2:2" x14ac:dyDescent="0.25">
      <c r="B112" s="3">
        <v>199</v>
      </c>
    </row>
    <row r="113" spans="2:2" x14ac:dyDescent="0.25">
      <c r="B113" s="3">
        <v>352</v>
      </c>
    </row>
    <row r="114" spans="2:2" x14ac:dyDescent="0.25">
      <c r="B114" s="3">
        <v>120</v>
      </c>
    </row>
    <row r="115" spans="2:2" x14ac:dyDescent="0.25">
      <c r="B115" s="3">
        <v>244</v>
      </c>
    </row>
    <row r="116" spans="2:2" x14ac:dyDescent="0.25">
      <c r="B116" s="3">
        <v>281</v>
      </c>
    </row>
    <row r="117" spans="2:2" x14ac:dyDescent="0.25">
      <c r="B117" s="3">
        <v>245</v>
      </c>
    </row>
    <row r="118" spans="2:2" x14ac:dyDescent="0.25">
      <c r="B118" s="3">
        <v>225</v>
      </c>
    </row>
    <row r="119" spans="2:2" x14ac:dyDescent="0.25">
      <c r="B119" s="3">
        <v>265</v>
      </c>
    </row>
    <row r="120" spans="2:2" x14ac:dyDescent="0.25">
      <c r="B120" s="3">
        <v>300</v>
      </c>
    </row>
    <row r="121" spans="2:2" x14ac:dyDescent="0.25">
      <c r="B121" s="3">
        <v>254</v>
      </c>
    </row>
    <row r="122" spans="2:2" x14ac:dyDescent="0.25">
      <c r="B122" s="3">
        <v>253</v>
      </c>
    </row>
    <row r="123" spans="2:2" x14ac:dyDescent="0.25">
      <c r="B123" s="3">
        <v>191</v>
      </c>
    </row>
    <row r="124" spans="2:2" x14ac:dyDescent="0.25">
      <c r="B124" s="3">
        <v>280</v>
      </c>
    </row>
    <row r="125" spans="2:2" x14ac:dyDescent="0.25">
      <c r="B125" s="3">
        <v>245</v>
      </c>
    </row>
    <row r="126" spans="2:2" x14ac:dyDescent="0.25">
      <c r="B126" s="3">
        <v>252</v>
      </c>
    </row>
    <row r="127" spans="2:2" x14ac:dyDescent="0.25">
      <c r="B127" s="3">
        <v>155</v>
      </c>
    </row>
    <row r="128" spans="2:2" x14ac:dyDescent="0.25">
      <c r="B128" s="3">
        <v>191</v>
      </c>
    </row>
    <row r="129" spans="2:2" x14ac:dyDescent="0.25">
      <c r="B129" s="3">
        <v>275</v>
      </c>
    </row>
    <row r="130" spans="2:2" x14ac:dyDescent="0.25">
      <c r="B130" s="3">
        <v>281</v>
      </c>
    </row>
    <row r="131" spans="2:2" x14ac:dyDescent="0.25">
      <c r="B131" s="3">
        <v>261</v>
      </c>
    </row>
    <row r="132" spans="2:2" x14ac:dyDescent="0.25">
      <c r="B132" s="3">
        <v>246</v>
      </c>
    </row>
    <row r="133" spans="2:2" x14ac:dyDescent="0.25">
      <c r="B133" s="3">
        <v>304</v>
      </c>
    </row>
    <row r="134" spans="2:2" x14ac:dyDescent="0.25">
      <c r="B134" s="3">
        <v>193</v>
      </c>
    </row>
    <row r="135" spans="2:2" x14ac:dyDescent="0.25">
      <c r="B135" s="3">
        <v>224</v>
      </c>
    </row>
    <row r="136" spans="2:2" x14ac:dyDescent="0.25">
      <c r="B136" s="3">
        <v>286</v>
      </c>
    </row>
    <row r="137" spans="2:2" x14ac:dyDescent="0.25">
      <c r="B137" s="3">
        <v>168</v>
      </c>
    </row>
    <row r="138" spans="2:2" x14ac:dyDescent="0.25">
      <c r="B138" s="3">
        <v>298</v>
      </c>
    </row>
    <row r="139" spans="2:2" x14ac:dyDescent="0.25">
      <c r="B139" s="3">
        <v>222</v>
      </c>
    </row>
    <row r="140" spans="2:2" x14ac:dyDescent="0.25">
      <c r="B140" s="3">
        <v>234</v>
      </c>
    </row>
    <row r="141" spans="2:2" x14ac:dyDescent="0.25">
      <c r="B141" s="3">
        <v>336</v>
      </c>
    </row>
    <row r="142" spans="2:2" x14ac:dyDescent="0.25">
      <c r="B142" s="3">
        <v>332</v>
      </c>
    </row>
    <row r="143" spans="2:2" x14ac:dyDescent="0.25">
      <c r="B143" s="3">
        <v>315</v>
      </c>
    </row>
    <row r="144" spans="2:2" x14ac:dyDescent="0.25">
      <c r="B144" s="3">
        <v>256</v>
      </c>
    </row>
    <row r="145" spans="2:2" x14ac:dyDescent="0.25">
      <c r="B145" s="3">
        <v>336</v>
      </c>
    </row>
    <row r="146" spans="2:2" x14ac:dyDescent="0.25">
      <c r="B146" s="3">
        <v>384</v>
      </c>
    </row>
    <row r="147" spans="2:2" x14ac:dyDescent="0.25">
      <c r="B147" s="3">
        <v>243</v>
      </c>
    </row>
    <row r="148" spans="2:2" x14ac:dyDescent="0.25">
      <c r="B148" s="3">
        <v>229</v>
      </c>
    </row>
    <row r="149" spans="2:2" x14ac:dyDescent="0.25">
      <c r="B149" s="3">
        <v>203</v>
      </c>
    </row>
    <row r="150" spans="2:2" x14ac:dyDescent="0.25">
      <c r="B150" s="3">
        <v>214</v>
      </c>
    </row>
    <row r="151" spans="2:2" x14ac:dyDescent="0.25">
      <c r="B151" s="3">
        <v>245</v>
      </c>
    </row>
    <row r="152" spans="2:2" x14ac:dyDescent="0.25">
      <c r="B152" s="3">
        <v>199</v>
      </c>
    </row>
    <row r="153" spans="2:2" x14ac:dyDescent="0.25">
      <c r="B153" s="3">
        <v>183</v>
      </c>
    </row>
    <row r="154" spans="2:2" x14ac:dyDescent="0.25">
      <c r="B154" s="3">
        <v>245</v>
      </c>
    </row>
    <row r="155" spans="2:2" x14ac:dyDescent="0.25">
      <c r="B155" s="3">
        <v>189</v>
      </c>
    </row>
    <row r="156" spans="2:2" x14ac:dyDescent="0.25">
      <c r="B156" s="3">
        <v>271</v>
      </c>
    </row>
    <row r="157" spans="2:2" x14ac:dyDescent="0.25">
      <c r="B157" s="3">
        <v>211</v>
      </c>
    </row>
    <row r="158" spans="2:2" x14ac:dyDescent="0.25">
      <c r="B158" s="3">
        <v>163</v>
      </c>
    </row>
    <row r="159" spans="2:2" x14ac:dyDescent="0.25">
      <c r="B159" s="3">
        <v>266</v>
      </c>
    </row>
    <row r="160" spans="2:2" x14ac:dyDescent="0.25">
      <c r="B160" s="3">
        <v>213</v>
      </c>
    </row>
    <row r="161" spans="2:2" x14ac:dyDescent="0.25">
      <c r="B161" s="3">
        <v>392</v>
      </c>
    </row>
    <row r="162" spans="2:2" x14ac:dyDescent="0.25">
      <c r="B162" s="3">
        <v>183</v>
      </c>
    </row>
    <row r="163" spans="2:2" x14ac:dyDescent="0.25">
      <c r="B163" s="3">
        <v>381</v>
      </c>
    </row>
    <row r="164" spans="2:2" x14ac:dyDescent="0.25">
      <c r="B164" s="3">
        <v>264</v>
      </c>
    </row>
    <row r="165" spans="2:2" x14ac:dyDescent="0.25">
      <c r="B165" s="3">
        <v>169</v>
      </c>
    </row>
    <row r="166" spans="2:2" x14ac:dyDescent="0.25">
      <c r="B166" s="3">
        <v>363</v>
      </c>
    </row>
    <row r="167" spans="2:2" x14ac:dyDescent="0.25">
      <c r="B167" s="3">
        <v>299</v>
      </c>
    </row>
    <row r="168" spans="2:2" x14ac:dyDescent="0.25">
      <c r="B168" s="3">
        <v>286</v>
      </c>
    </row>
    <row r="169" spans="2:2" x14ac:dyDescent="0.25">
      <c r="B169" s="3">
        <v>240</v>
      </c>
    </row>
    <row r="170" spans="2:2" x14ac:dyDescent="0.25">
      <c r="B170" s="3">
        <v>281</v>
      </c>
    </row>
    <row r="171" spans="2:2" x14ac:dyDescent="0.25">
      <c r="B171" s="3">
        <v>220</v>
      </c>
    </row>
    <row r="172" spans="2:2" x14ac:dyDescent="0.25">
      <c r="B172" s="3">
        <v>321</v>
      </c>
    </row>
    <row r="173" spans="2:2" x14ac:dyDescent="0.25">
      <c r="B173" s="3">
        <v>261</v>
      </c>
    </row>
    <row r="174" spans="2:2" x14ac:dyDescent="0.25">
      <c r="B174" s="3">
        <v>216</v>
      </c>
    </row>
    <row r="175" spans="2:2" x14ac:dyDescent="0.25">
      <c r="B175" s="3">
        <v>186</v>
      </c>
    </row>
    <row r="176" spans="2:2" x14ac:dyDescent="0.25">
      <c r="B176" s="3">
        <v>248</v>
      </c>
    </row>
    <row r="177" spans="2:2" x14ac:dyDescent="0.25">
      <c r="B177" s="3">
        <v>289</v>
      </c>
    </row>
    <row r="178" spans="2:2" x14ac:dyDescent="0.25">
      <c r="B178" s="3">
        <v>259</v>
      </c>
    </row>
    <row r="179" spans="2:2" x14ac:dyDescent="0.25">
      <c r="B179" s="3">
        <v>277</v>
      </c>
    </row>
    <row r="180" spans="2:2" x14ac:dyDescent="0.25">
      <c r="B180" s="3">
        <v>234</v>
      </c>
    </row>
    <row r="181" spans="2:2" x14ac:dyDescent="0.25">
      <c r="B181" s="3">
        <v>242</v>
      </c>
    </row>
    <row r="182" spans="2:2" x14ac:dyDescent="0.25">
      <c r="B182" s="3">
        <v>235</v>
      </c>
    </row>
    <row r="183" spans="2:2" x14ac:dyDescent="0.25">
      <c r="B183" s="3">
        <v>267</v>
      </c>
    </row>
    <row r="184" spans="2:2" x14ac:dyDescent="0.25">
      <c r="B184" s="3">
        <v>362</v>
      </c>
    </row>
    <row r="185" spans="2:2" x14ac:dyDescent="0.25">
      <c r="B185" s="3">
        <v>196</v>
      </c>
    </row>
    <row r="186" spans="2:2" x14ac:dyDescent="0.25">
      <c r="B186" s="3">
        <v>345</v>
      </c>
    </row>
    <row r="187" spans="2:2" x14ac:dyDescent="0.25">
      <c r="B187" s="3">
        <v>203</v>
      </c>
    </row>
    <row r="188" spans="2:2" x14ac:dyDescent="0.25">
      <c r="B188" s="3">
        <v>172</v>
      </c>
    </row>
    <row r="189" spans="2:2" x14ac:dyDescent="0.25">
      <c r="B189" s="3">
        <v>300</v>
      </c>
    </row>
    <row r="190" spans="2:2" x14ac:dyDescent="0.25">
      <c r="B190" s="3">
        <v>267</v>
      </c>
    </row>
    <row r="191" spans="2:2" x14ac:dyDescent="0.25">
      <c r="B191" s="3">
        <v>300</v>
      </c>
    </row>
    <row r="192" spans="2:2" x14ac:dyDescent="0.25">
      <c r="B192" s="3">
        <v>353</v>
      </c>
    </row>
    <row r="193" spans="2:2" x14ac:dyDescent="0.25">
      <c r="B193" s="3">
        <v>114</v>
      </c>
    </row>
    <row r="194" spans="2:2" x14ac:dyDescent="0.25">
      <c r="B194" s="3">
        <v>209</v>
      </c>
    </row>
    <row r="195" spans="2:2" x14ac:dyDescent="0.25">
      <c r="B195" s="3">
        <v>302</v>
      </c>
    </row>
    <row r="196" spans="2:2" x14ac:dyDescent="0.25">
      <c r="B196" s="3">
        <v>349</v>
      </c>
    </row>
    <row r="197" spans="2:2" x14ac:dyDescent="0.25">
      <c r="B197" s="3">
        <v>353</v>
      </c>
    </row>
    <row r="198" spans="2:2" x14ac:dyDescent="0.25">
      <c r="B198" s="3">
        <v>233</v>
      </c>
    </row>
    <row r="199" spans="2:2" x14ac:dyDescent="0.25">
      <c r="B199" s="3">
        <v>290</v>
      </c>
    </row>
    <row r="200" spans="2:2" x14ac:dyDescent="0.25">
      <c r="B200" s="3">
        <v>261</v>
      </c>
    </row>
    <row r="201" spans="2:2" x14ac:dyDescent="0.25">
      <c r="B201" s="3">
        <v>177</v>
      </c>
    </row>
    <row r="202" spans="2:2" x14ac:dyDescent="0.25">
      <c r="B202" s="3">
        <v>156</v>
      </c>
    </row>
    <row r="203" spans="2:2" x14ac:dyDescent="0.25">
      <c r="B203" s="3">
        <v>218</v>
      </c>
    </row>
    <row r="204" spans="2:2" x14ac:dyDescent="0.25">
      <c r="B204" s="3">
        <v>195</v>
      </c>
    </row>
    <row r="205" spans="2:2" x14ac:dyDescent="0.25">
      <c r="B205" s="3">
        <v>194</v>
      </c>
    </row>
    <row r="206" spans="2:2" x14ac:dyDescent="0.25">
      <c r="B206" s="3">
        <v>299</v>
      </c>
    </row>
    <row r="207" spans="2:2" x14ac:dyDescent="0.25">
      <c r="B207" s="3">
        <v>278</v>
      </c>
    </row>
    <row r="208" spans="2:2" x14ac:dyDescent="0.25">
      <c r="B208" s="3">
        <v>316</v>
      </c>
    </row>
    <row r="209" spans="2:2" x14ac:dyDescent="0.25">
      <c r="B209" s="3">
        <v>195</v>
      </c>
    </row>
    <row r="210" spans="2:2" x14ac:dyDescent="0.25">
      <c r="B210" s="3">
        <v>265</v>
      </c>
    </row>
    <row r="211" spans="2:2" x14ac:dyDescent="0.25">
      <c r="B211" s="3">
        <v>286</v>
      </c>
    </row>
    <row r="212" spans="2:2" x14ac:dyDescent="0.25">
      <c r="B212" s="3">
        <v>272</v>
      </c>
    </row>
    <row r="213" spans="2:2" x14ac:dyDescent="0.25">
      <c r="B213" s="3">
        <v>353</v>
      </c>
    </row>
    <row r="214" spans="2:2" x14ac:dyDescent="0.25">
      <c r="B214" s="3">
        <v>353</v>
      </c>
    </row>
    <row r="215" spans="2:2" x14ac:dyDescent="0.25">
      <c r="B215" s="3">
        <v>307</v>
      </c>
    </row>
    <row r="216" spans="2:2" x14ac:dyDescent="0.25">
      <c r="B216" s="3">
        <v>223</v>
      </c>
    </row>
    <row r="217" spans="2:2" x14ac:dyDescent="0.25">
      <c r="B217" s="3">
        <v>151</v>
      </c>
    </row>
    <row r="218" spans="2:2" x14ac:dyDescent="0.25">
      <c r="B218" s="3">
        <v>263</v>
      </c>
    </row>
    <row r="219" spans="2:2" x14ac:dyDescent="0.25">
      <c r="B219" s="3">
        <v>381</v>
      </c>
    </row>
    <row r="220" spans="2:2" x14ac:dyDescent="0.25">
      <c r="B220" s="3">
        <v>374</v>
      </c>
    </row>
    <row r="221" spans="2:2" x14ac:dyDescent="0.25">
      <c r="B221" s="3">
        <v>220</v>
      </c>
    </row>
    <row r="222" spans="2:2" x14ac:dyDescent="0.25">
      <c r="B222" s="3">
        <v>204</v>
      </c>
    </row>
    <row r="223" spans="2:2" x14ac:dyDescent="0.25">
      <c r="B223" s="3">
        <v>258</v>
      </c>
    </row>
    <row r="224" spans="2:2" x14ac:dyDescent="0.25">
      <c r="B224" s="3">
        <v>206</v>
      </c>
    </row>
    <row r="225" spans="2:2" x14ac:dyDescent="0.25">
      <c r="B225" s="3">
        <v>250</v>
      </c>
    </row>
    <row r="226" spans="2:2" x14ac:dyDescent="0.25">
      <c r="B226" s="3">
        <v>220</v>
      </c>
    </row>
    <row r="227" spans="2:2" x14ac:dyDescent="0.25">
      <c r="B227" s="3">
        <v>98</v>
      </c>
    </row>
    <row r="228" spans="2:2" x14ac:dyDescent="0.25">
      <c r="B228" s="3">
        <v>283</v>
      </c>
    </row>
    <row r="229" spans="2:2" x14ac:dyDescent="0.25">
      <c r="B229" s="3">
        <v>91</v>
      </c>
    </row>
    <row r="230" spans="2:2" x14ac:dyDescent="0.25">
      <c r="B230" s="3">
        <v>278</v>
      </c>
    </row>
    <row r="231" spans="2:2" x14ac:dyDescent="0.25">
      <c r="B231" s="3">
        <v>202</v>
      </c>
    </row>
    <row r="232" spans="2:2" x14ac:dyDescent="0.25">
      <c r="B232" s="3">
        <v>320</v>
      </c>
    </row>
    <row r="233" spans="2:2" x14ac:dyDescent="0.25">
      <c r="B233" s="3">
        <v>219</v>
      </c>
    </row>
    <row r="234" spans="2:2" x14ac:dyDescent="0.25">
      <c r="B234" s="3">
        <v>207</v>
      </c>
    </row>
    <row r="235" spans="2:2" x14ac:dyDescent="0.25">
      <c r="B235" s="3">
        <v>359</v>
      </c>
    </row>
    <row r="236" spans="2:2" x14ac:dyDescent="0.25">
      <c r="B236" s="3">
        <v>244</v>
      </c>
    </row>
    <row r="237" spans="2:2" x14ac:dyDescent="0.25">
      <c r="B237" s="3">
        <v>287</v>
      </c>
    </row>
    <row r="238" spans="2:2" x14ac:dyDescent="0.25">
      <c r="B238" s="3">
        <v>276</v>
      </c>
    </row>
    <row r="239" spans="2:2" x14ac:dyDescent="0.25">
      <c r="B239" s="3">
        <v>231</v>
      </c>
    </row>
    <row r="240" spans="2:2" x14ac:dyDescent="0.25">
      <c r="B240" s="3">
        <v>349</v>
      </c>
    </row>
    <row r="241" spans="2:2" x14ac:dyDescent="0.25">
      <c r="B241" s="3">
        <v>377</v>
      </c>
    </row>
    <row r="242" spans="2:2" x14ac:dyDescent="0.25">
      <c r="B242" s="3">
        <v>236</v>
      </c>
    </row>
    <row r="243" spans="2:2" x14ac:dyDescent="0.25">
      <c r="B243" s="3">
        <v>246</v>
      </c>
    </row>
    <row r="244" spans="2:2" x14ac:dyDescent="0.25">
      <c r="B244" s="3">
        <v>330</v>
      </c>
    </row>
    <row r="245" spans="2:2" x14ac:dyDescent="0.25">
      <c r="B245" s="3">
        <v>233</v>
      </c>
    </row>
    <row r="246" spans="2:2" x14ac:dyDescent="0.25">
      <c r="B246" s="3">
        <v>302</v>
      </c>
    </row>
    <row r="247" spans="2:2" x14ac:dyDescent="0.25">
      <c r="B247" s="3">
        <v>226</v>
      </c>
    </row>
    <row r="248" spans="2:2" x14ac:dyDescent="0.25">
      <c r="B248" s="3">
        <v>345</v>
      </c>
    </row>
    <row r="249" spans="2:2" x14ac:dyDescent="0.25">
      <c r="B249" s="3">
        <v>239</v>
      </c>
    </row>
    <row r="250" spans="2:2" x14ac:dyDescent="0.25">
      <c r="B250" s="3">
        <v>237</v>
      </c>
    </row>
    <row r="251" spans="2:2" x14ac:dyDescent="0.25">
      <c r="B251" s="3">
        <v>262</v>
      </c>
    </row>
    <row r="252" spans="2:2" x14ac:dyDescent="0.25">
      <c r="B252" s="3">
        <v>276</v>
      </c>
    </row>
    <row r="253" spans="2:2" x14ac:dyDescent="0.25">
      <c r="B253" s="3">
        <v>327</v>
      </c>
    </row>
    <row r="254" spans="2:2" x14ac:dyDescent="0.25">
      <c r="B254" s="3">
        <v>234</v>
      </c>
    </row>
    <row r="255" spans="2:2" x14ac:dyDescent="0.25">
      <c r="B255" s="3">
        <v>404</v>
      </c>
    </row>
    <row r="256" spans="2:2" x14ac:dyDescent="0.25">
      <c r="B256" s="3">
        <v>268</v>
      </c>
    </row>
    <row r="257" spans="2:2" x14ac:dyDescent="0.25">
      <c r="B257" s="3">
        <v>200</v>
      </c>
    </row>
    <row r="258" spans="2:2" x14ac:dyDescent="0.25">
      <c r="B258" s="3">
        <v>321</v>
      </c>
    </row>
    <row r="259" spans="2:2" x14ac:dyDescent="0.25">
      <c r="B259" s="3">
        <v>200</v>
      </c>
    </row>
    <row r="260" spans="2:2" x14ac:dyDescent="0.25">
      <c r="B260" s="3">
        <v>282</v>
      </c>
    </row>
    <row r="261" spans="2:2" x14ac:dyDescent="0.25">
      <c r="B261" s="3">
        <v>244</v>
      </c>
    </row>
    <row r="262" spans="2:2" x14ac:dyDescent="0.25">
      <c r="B262" s="3">
        <v>252</v>
      </c>
    </row>
    <row r="263" spans="2:2" x14ac:dyDescent="0.25">
      <c r="B263" s="3">
        <v>188</v>
      </c>
    </row>
    <row r="264" spans="2:2" x14ac:dyDescent="0.25">
      <c r="B264" s="3">
        <v>299</v>
      </c>
    </row>
    <row r="265" spans="2:2" x14ac:dyDescent="0.25">
      <c r="B265" s="3">
        <v>242</v>
      </c>
    </row>
    <row r="266" spans="2:2" x14ac:dyDescent="0.25">
      <c r="B266" s="3">
        <v>234</v>
      </c>
    </row>
    <row r="267" spans="2:2" x14ac:dyDescent="0.25">
      <c r="B267" s="3">
        <v>188</v>
      </c>
    </row>
    <row r="268" spans="2:2" x14ac:dyDescent="0.25">
      <c r="B268" s="3">
        <v>280</v>
      </c>
    </row>
    <row r="269" spans="2:2" x14ac:dyDescent="0.25">
      <c r="B269" s="3">
        <v>340</v>
      </c>
    </row>
    <row r="270" spans="2:2" x14ac:dyDescent="0.25">
      <c r="B270" s="3">
        <v>317</v>
      </c>
    </row>
    <row r="271" spans="2:2" x14ac:dyDescent="0.25">
      <c r="B271" s="3">
        <v>371</v>
      </c>
    </row>
    <row r="272" spans="2:2" x14ac:dyDescent="0.25">
      <c r="B272" s="3">
        <v>392</v>
      </c>
    </row>
    <row r="273" spans="2:2" x14ac:dyDescent="0.25">
      <c r="B273" s="3">
        <v>245</v>
      </c>
    </row>
    <row r="274" spans="2:2" x14ac:dyDescent="0.25">
      <c r="B274" s="3">
        <v>222</v>
      </c>
    </row>
    <row r="275" spans="2:2" x14ac:dyDescent="0.25">
      <c r="B275" s="3">
        <v>188</v>
      </c>
    </row>
    <row r="276" spans="2:2" x14ac:dyDescent="0.25">
      <c r="B276" s="3">
        <v>363</v>
      </c>
    </row>
    <row r="277" spans="2:2" x14ac:dyDescent="0.25">
      <c r="B277" s="3">
        <v>226</v>
      </c>
    </row>
    <row r="278" spans="2:2" x14ac:dyDescent="0.25">
      <c r="B278" s="3">
        <v>244</v>
      </c>
    </row>
    <row r="279" spans="2:2" x14ac:dyDescent="0.25">
      <c r="B279" s="3">
        <v>235</v>
      </c>
    </row>
    <row r="280" spans="2:2" x14ac:dyDescent="0.25">
      <c r="B280" s="3">
        <v>292</v>
      </c>
    </row>
    <row r="281" spans="2:2" x14ac:dyDescent="0.25">
      <c r="B281" s="3">
        <v>239</v>
      </c>
    </row>
    <row r="282" spans="2:2" x14ac:dyDescent="0.25">
      <c r="B282" s="3">
        <v>155</v>
      </c>
    </row>
    <row r="283" spans="2:2" x14ac:dyDescent="0.25">
      <c r="B283" s="3">
        <v>209</v>
      </c>
    </row>
    <row r="284" spans="2:2" x14ac:dyDescent="0.25">
      <c r="B284" s="3">
        <v>298</v>
      </c>
    </row>
    <row r="285" spans="2:2" x14ac:dyDescent="0.25">
      <c r="B285" s="3">
        <v>185</v>
      </c>
    </row>
    <row r="286" spans="2:2" x14ac:dyDescent="0.25">
      <c r="B286" s="3">
        <v>254</v>
      </c>
    </row>
    <row r="287" spans="2:2" x14ac:dyDescent="0.25">
      <c r="B287" s="3">
        <v>326</v>
      </c>
    </row>
    <row r="288" spans="2:2" x14ac:dyDescent="0.25">
      <c r="B288" s="3">
        <v>225</v>
      </c>
    </row>
    <row r="289" spans="2:2" x14ac:dyDescent="0.25">
      <c r="B289" s="3">
        <v>204</v>
      </c>
    </row>
    <row r="290" spans="2:2" x14ac:dyDescent="0.25">
      <c r="B290" s="3">
        <v>156</v>
      </c>
    </row>
    <row r="291" spans="2:2" x14ac:dyDescent="0.25">
      <c r="B291" s="3">
        <v>255</v>
      </c>
    </row>
    <row r="292" spans="2:2" x14ac:dyDescent="0.25">
      <c r="B292" s="3">
        <v>207</v>
      </c>
    </row>
    <row r="293" spans="2:2" x14ac:dyDescent="0.25">
      <c r="B293" s="3">
        <v>234</v>
      </c>
    </row>
    <row r="294" spans="2:2" x14ac:dyDescent="0.25">
      <c r="B294" s="3">
        <v>203</v>
      </c>
    </row>
    <row r="295" spans="2:2" x14ac:dyDescent="0.25">
      <c r="B295" s="3">
        <v>285</v>
      </c>
    </row>
    <row r="296" spans="2:2" x14ac:dyDescent="0.25">
      <c r="B296" s="3">
        <v>66</v>
      </c>
    </row>
    <row r="297" spans="2:2" x14ac:dyDescent="0.25">
      <c r="B297" s="3">
        <v>325</v>
      </c>
    </row>
    <row r="298" spans="2:2" x14ac:dyDescent="0.25">
      <c r="B298" s="3">
        <v>173</v>
      </c>
    </row>
    <row r="299" spans="2:2" x14ac:dyDescent="0.25">
      <c r="B299" s="3">
        <v>173</v>
      </c>
    </row>
    <row r="300" spans="2:2" x14ac:dyDescent="0.25">
      <c r="B300" s="3">
        <v>173</v>
      </c>
    </row>
    <row r="301" spans="2:2" x14ac:dyDescent="0.25">
      <c r="B301" s="3">
        <v>219</v>
      </c>
    </row>
    <row r="302" spans="2:2" x14ac:dyDescent="0.25">
      <c r="B302" s="3">
        <v>167</v>
      </c>
    </row>
    <row r="303" spans="2:2" x14ac:dyDescent="0.25">
      <c r="B303" s="3">
        <v>80</v>
      </c>
    </row>
    <row r="304" spans="2:2" x14ac:dyDescent="0.25">
      <c r="B304" s="3">
        <v>493</v>
      </c>
    </row>
    <row r="305" spans="2:2" x14ac:dyDescent="0.25">
      <c r="B305" s="3">
        <v>481</v>
      </c>
    </row>
    <row r="306" spans="2:2" x14ac:dyDescent="0.25">
      <c r="B306" s="3">
        <v>199</v>
      </c>
    </row>
    <row r="307" spans="2:2" x14ac:dyDescent="0.25">
      <c r="B307" s="3">
        <v>243</v>
      </c>
    </row>
    <row r="308" spans="2:2" x14ac:dyDescent="0.25">
      <c r="B308" s="3">
        <v>364</v>
      </c>
    </row>
    <row r="309" spans="2:2" x14ac:dyDescent="0.25">
      <c r="B309" s="3">
        <v>190</v>
      </c>
    </row>
    <row r="310" spans="2:2" x14ac:dyDescent="0.25">
      <c r="B310" s="3">
        <v>275</v>
      </c>
    </row>
    <row r="311" spans="2:2" x14ac:dyDescent="0.25">
      <c r="B311" s="3">
        <v>257</v>
      </c>
    </row>
    <row r="312" spans="2:2" x14ac:dyDescent="0.25">
      <c r="B312" s="3">
        <v>209</v>
      </c>
    </row>
    <row r="313" spans="2:2" x14ac:dyDescent="0.25">
      <c r="B313" s="3">
        <v>312</v>
      </c>
    </row>
    <row r="314" spans="2:2" x14ac:dyDescent="0.25">
      <c r="B314" s="3">
        <v>294</v>
      </c>
    </row>
    <row r="315" spans="2:2" x14ac:dyDescent="0.25">
      <c r="B315" s="3">
        <v>218</v>
      </c>
    </row>
    <row r="316" spans="2:2" x14ac:dyDescent="0.25">
      <c r="B316" s="3">
        <v>280</v>
      </c>
    </row>
    <row r="317" spans="2:2" x14ac:dyDescent="0.25">
      <c r="B317" s="3">
        <v>179</v>
      </c>
    </row>
    <row r="318" spans="2:2" x14ac:dyDescent="0.25">
      <c r="B318" s="3">
        <v>235</v>
      </c>
    </row>
    <row r="319" spans="2:2" x14ac:dyDescent="0.25">
      <c r="B319" s="3">
        <v>391</v>
      </c>
    </row>
    <row r="320" spans="2:2" x14ac:dyDescent="0.25">
      <c r="B320" s="3">
        <v>231</v>
      </c>
    </row>
    <row r="321" spans="2:2" x14ac:dyDescent="0.25">
      <c r="B321" s="3">
        <v>306</v>
      </c>
    </row>
    <row r="322" spans="2:2" x14ac:dyDescent="0.25">
      <c r="B322" s="3">
        <v>280</v>
      </c>
    </row>
    <row r="323" spans="2:2" x14ac:dyDescent="0.25">
      <c r="B323" s="3">
        <v>292</v>
      </c>
    </row>
    <row r="324" spans="2:2" x14ac:dyDescent="0.25">
      <c r="B324" s="3">
        <v>262</v>
      </c>
    </row>
    <row r="325" spans="2:2" x14ac:dyDescent="0.25">
      <c r="B325" s="3">
        <v>256</v>
      </c>
    </row>
    <row r="326" spans="2:2" x14ac:dyDescent="0.25">
      <c r="B326" s="3">
        <v>309</v>
      </c>
    </row>
    <row r="327" spans="2:2" x14ac:dyDescent="0.25">
      <c r="B327" s="3">
        <v>356</v>
      </c>
    </row>
    <row r="328" spans="2:2" x14ac:dyDescent="0.25">
      <c r="B328" s="3">
        <v>399</v>
      </c>
    </row>
    <row r="329" spans="2:2" x14ac:dyDescent="0.25">
      <c r="B329" s="3">
        <v>232</v>
      </c>
    </row>
    <row r="330" spans="2:2" x14ac:dyDescent="0.25">
      <c r="B330" s="3">
        <v>241</v>
      </c>
    </row>
    <row r="331" spans="2:2" x14ac:dyDescent="0.25">
      <c r="B331" s="3">
        <v>300</v>
      </c>
    </row>
    <row r="332" spans="2:2" x14ac:dyDescent="0.25">
      <c r="B332" s="3">
        <v>315</v>
      </c>
    </row>
    <row r="333" spans="2:2" x14ac:dyDescent="0.25">
      <c r="B333" s="3">
        <v>341</v>
      </c>
    </row>
    <row r="334" spans="2:2" x14ac:dyDescent="0.25">
      <c r="B334" s="3">
        <v>330</v>
      </c>
    </row>
    <row r="335" spans="2:2" x14ac:dyDescent="0.25">
      <c r="B335" s="3">
        <v>134</v>
      </c>
    </row>
    <row r="336" spans="2:2" x14ac:dyDescent="0.25">
      <c r="B336" s="3">
        <v>239</v>
      </c>
    </row>
    <row r="337" spans="2:2" x14ac:dyDescent="0.25">
      <c r="B337" s="3">
        <v>316</v>
      </c>
    </row>
    <row r="338" spans="2:2" x14ac:dyDescent="0.25">
      <c r="B338" s="3">
        <v>392</v>
      </c>
    </row>
  </sheetData>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8:Z231"/>
  <sheetViews>
    <sheetView topLeftCell="M1" zoomScale="75" workbookViewId="0">
      <selection activeCell="Z34" sqref="Z34"/>
    </sheetView>
  </sheetViews>
  <sheetFormatPr defaultRowHeight="12.6" x14ac:dyDescent="0.25"/>
  <cols>
    <col min="1" max="1" width="28.6640625" style="8" customWidth="1"/>
    <col min="2" max="3" width="9.6640625" style="5" customWidth="1"/>
    <col min="4" max="4" width="12" style="5" customWidth="1"/>
    <col min="5" max="5" width="9.88671875" style="5" customWidth="1"/>
    <col min="6" max="11" width="9.6640625" style="5" customWidth="1"/>
    <col min="12" max="12" width="3.33203125" style="5" customWidth="1"/>
    <col min="13" max="13" width="26.88671875" customWidth="1"/>
    <col min="14" max="14" width="18.5546875" customWidth="1"/>
    <col min="15" max="15" width="17.6640625" customWidth="1"/>
  </cols>
  <sheetData>
    <row r="8" spans="1:26" x14ac:dyDescent="0.25">
      <c r="P8" s="68"/>
      <c r="Q8" s="68"/>
      <c r="R8" s="68"/>
      <c r="S8" s="68"/>
      <c r="T8" s="68"/>
    </row>
    <row r="9" spans="1:26" x14ac:dyDescent="0.25">
      <c r="P9" s="68" t="s">
        <v>761</v>
      </c>
      <c r="Q9" s="68"/>
      <c r="R9" s="68"/>
      <c r="S9" s="68"/>
      <c r="T9" s="68"/>
    </row>
    <row r="10" spans="1:26" x14ac:dyDescent="0.25">
      <c r="P10" s="68"/>
      <c r="Q10" s="68"/>
      <c r="R10" s="68"/>
      <c r="S10" s="68"/>
      <c r="T10" s="68"/>
    </row>
    <row r="11" spans="1:26" x14ac:dyDescent="0.25">
      <c r="P11" s="68"/>
      <c r="Q11" s="68"/>
      <c r="R11" s="68"/>
      <c r="S11" s="68"/>
      <c r="T11" s="68"/>
    </row>
    <row r="12" spans="1:26" x14ac:dyDescent="0.25">
      <c r="P12" s="20" t="s">
        <v>762</v>
      </c>
      <c r="Q12" s="20" t="s">
        <v>763</v>
      </c>
      <c r="R12" s="20" t="s">
        <v>764</v>
      </c>
      <c r="S12" s="20" t="s">
        <v>765</v>
      </c>
      <c r="T12" s="20" t="s">
        <v>766</v>
      </c>
      <c r="U12" s="5" t="s">
        <v>767</v>
      </c>
      <c r="V12" s="5" t="s">
        <v>768</v>
      </c>
    </row>
    <row r="13" spans="1:26" ht="19.8" x14ac:dyDescent="0.35">
      <c r="F13" s="81" t="s">
        <v>700</v>
      </c>
      <c r="H13" s="72" t="s">
        <v>1324</v>
      </c>
      <c r="I13" s="73" t="s">
        <v>1324</v>
      </c>
      <c r="P13" s="21">
        <v>40.1</v>
      </c>
      <c r="Q13" s="21">
        <v>30.5</v>
      </c>
      <c r="R13" s="21">
        <v>11.7</v>
      </c>
      <c r="S13" s="29">
        <v>19800</v>
      </c>
      <c r="T13" s="29">
        <v>745</v>
      </c>
      <c r="U13" s="2">
        <f>1.34*(Q13^0.5)</f>
        <v>7.4</v>
      </c>
      <c r="V13" s="4">
        <f>2*PI()*(((S13^1.744/35.5)/(0.04*32.2*Q13*64*(0.82*R13)^3))^0.5)</f>
        <v>3.9</v>
      </c>
      <c r="Z13" s="79"/>
    </row>
    <row r="14" spans="1:26" x14ac:dyDescent="0.25">
      <c r="M14" s="69"/>
      <c r="N14" s="68"/>
      <c r="O14" s="38"/>
      <c r="P14" s="68"/>
      <c r="Q14" s="68"/>
      <c r="R14" s="68"/>
      <c r="S14" s="68"/>
      <c r="T14" s="68"/>
    </row>
    <row r="15" spans="1:26" s="28" customFormat="1" ht="15.6" x14ac:dyDescent="0.3">
      <c r="A15" s="33" t="s">
        <v>528</v>
      </c>
      <c r="B15" s="1" t="s">
        <v>1398</v>
      </c>
      <c r="C15" s="1" t="s">
        <v>1392</v>
      </c>
      <c r="D15" s="1" t="s">
        <v>1558</v>
      </c>
      <c r="E15" s="1" t="s">
        <v>1379</v>
      </c>
      <c r="F15" s="1" t="s">
        <v>1451</v>
      </c>
      <c r="G15" s="1" t="s">
        <v>1382</v>
      </c>
      <c r="H15" s="1" t="s">
        <v>2001</v>
      </c>
      <c r="I15" s="1" t="s">
        <v>1510</v>
      </c>
      <c r="J15" s="1" t="s">
        <v>1377</v>
      </c>
      <c r="K15" s="1" t="s">
        <v>686</v>
      </c>
      <c r="L15" s="40" t="s">
        <v>1324</v>
      </c>
      <c r="M15" s="20">
        <f>SUM(B16:K16)</f>
        <v>151</v>
      </c>
      <c r="N15" s="70"/>
      <c r="O15" s="78" t="s">
        <v>1324</v>
      </c>
    </row>
    <row r="16" spans="1:26" x14ac:dyDescent="0.25">
      <c r="A16" s="33" t="s">
        <v>529</v>
      </c>
      <c r="B16" s="5">
        <v>14</v>
      </c>
      <c r="C16" s="5">
        <v>12</v>
      </c>
      <c r="D16" s="5">
        <v>17</v>
      </c>
      <c r="E16" s="5">
        <v>15</v>
      </c>
      <c r="F16" s="5">
        <v>5</v>
      </c>
      <c r="G16" s="5">
        <v>12</v>
      </c>
      <c r="H16" s="5">
        <v>6</v>
      </c>
      <c r="I16" s="5">
        <v>19</v>
      </c>
      <c r="J16" s="5">
        <v>31</v>
      </c>
      <c r="K16" s="5">
        <v>20</v>
      </c>
      <c r="M16" s="20" t="s">
        <v>542</v>
      </c>
      <c r="N16" s="19"/>
      <c r="O16" s="45"/>
      <c r="R16" s="5" t="s">
        <v>769</v>
      </c>
      <c r="U16" s="8" t="s">
        <v>770</v>
      </c>
      <c r="V16" s="136">
        <f>R18+R21+R24+R27+R30+R33+R36</f>
        <v>9.8699999999999996E-2</v>
      </c>
      <c r="W16" t="s">
        <v>778</v>
      </c>
    </row>
    <row r="17" spans="1:22" x14ac:dyDescent="0.25">
      <c r="A17" s="33"/>
      <c r="M17" s="68"/>
      <c r="N17" s="20" t="s">
        <v>1324</v>
      </c>
      <c r="O17" s="38" t="s">
        <v>1324</v>
      </c>
      <c r="R17" s="5"/>
      <c r="V17" s="136"/>
    </row>
    <row r="18" spans="1:22" x14ac:dyDescent="0.25">
      <c r="A18" s="33" t="s">
        <v>536</v>
      </c>
      <c r="B18" s="2">
        <f>B56</f>
        <v>16.690000000000001</v>
      </c>
      <c r="C18" s="2">
        <f>B72</f>
        <v>15.94</v>
      </c>
      <c r="D18" s="2">
        <f>B93</f>
        <v>15.71</v>
      </c>
      <c r="E18" s="2">
        <f>B112</f>
        <v>16.13</v>
      </c>
      <c r="F18" s="2">
        <f>B116</f>
        <v>15.9</v>
      </c>
      <c r="G18" s="2">
        <f>B137</f>
        <v>15.38</v>
      </c>
      <c r="H18" s="2">
        <f>B141</f>
        <v>16.63</v>
      </c>
      <c r="I18" s="2">
        <f>B170</f>
        <v>17.16</v>
      </c>
      <c r="J18" s="2">
        <f>B205</f>
        <v>16.64</v>
      </c>
      <c r="K18" s="2">
        <f>B230</f>
        <v>17.45</v>
      </c>
      <c r="M18" s="32" t="s">
        <v>678</v>
      </c>
      <c r="N18" s="22">
        <f>AVERAGE(B18:K18)</f>
        <v>16.36</v>
      </c>
      <c r="O18" s="137">
        <v>16.36</v>
      </c>
      <c r="P18" s="2">
        <f>T13/(S13/64)^0.666</f>
        <v>16.350000000000001</v>
      </c>
      <c r="Q18" s="5" t="s">
        <v>771</v>
      </c>
      <c r="R18" s="66">
        <f>ABS(N18-P18)/N18</f>
        <v>5.9999999999999995E-4</v>
      </c>
      <c r="V18" s="136"/>
    </row>
    <row r="19" spans="1:22" x14ac:dyDescent="0.25">
      <c r="A19" s="33" t="s">
        <v>676</v>
      </c>
      <c r="B19" s="2">
        <f>B57</f>
        <v>1.04</v>
      </c>
      <c r="C19" s="2">
        <f>B73</f>
        <v>0.69</v>
      </c>
      <c r="D19" s="2">
        <f>B94</f>
        <v>1.18</v>
      </c>
      <c r="E19" s="2">
        <f>B113</f>
        <v>1.26</v>
      </c>
      <c r="F19" s="2">
        <f>B122</f>
        <v>0.9</v>
      </c>
      <c r="G19" s="2">
        <f>B138</f>
        <v>1.1000000000000001</v>
      </c>
      <c r="H19" s="2">
        <f>B148</f>
        <v>1.06</v>
      </c>
      <c r="I19" s="2">
        <f>B171</f>
        <v>0.86</v>
      </c>
      <c r="J19" s="2">
        <f>B206</f>
        <v>1.44</v>
      </c>
      <c r="K19" s="2">
        <f>B231</f>
        <v>1.79</v>
      </c>
      <c r="M19" s="32" t="s">
        <v>676</v>
      </c>
      <c r="N19" s="22">
        <f t="shared" ref="N19:N37" si="0">AVERAGE(B19:K19)</f>
        <v>1.1299999999999999</v>
      </c>
      <c r="O19" s="138" t="s">
        <v>1324</v>
      </c>
      <c r="Q19" s="5"/>
      <c r="R19" s="66"/>
      <c r="V19" s="136"/>
    </row>
    <row r="20" spans="1:22" x14ac:dyDescent="0.25">
      <c r="A20" s="33" t="s">
        <v>1324</v>
      </c>
      <c r="B20" s="2" t="s">
        <v>1324</v>
      </c>
      <c r="C20" s="2" t="s">
        <v>1324</v>
      </c>
      <c r="D20" s="2" t="s">
        <v>1324</v>
      </c>
      <c r="E20" s="2" t="s">
        <v>1324</v>
      </c>
      <c r="F20" s="2" t="s">
        <v>1324</v>
      </c>
      <c r="G20" s="2" t="s">
        <v>1324</v>
      </c>
      <c r="H20" s="2" t="s">
        <v>1324</v>
      </c>
      <c r="I20" s="2" t="s">
        <v>1324</v>
      </c>
      <c r="J20" s="2" t="s">
        <v>1324</v>
      </c>
      <c r="K20" s="2"/>
      <c r="M20" s="32"/>
      <c r="N20" s="22" t="s">
        <v>1324</v>
      </c>
      <c r="O20" s="138" t="s">
        <v>1324</v>
      </c>
      <c r="Q20" s="5"/>
      <c r="R20" s="66"/>
    </row>
    <row r="21" spans="1:22" x14ac:dyDescent="0.25">
      <c r="A21" s="33" t="s">
        <v>535</v>
      </c>
      <c r="B21" s="2">
        <f>C56</f>
        <v>322.86</v>
      </c>
      <c r="C21" s="2">
        <f>C72</f>
        <v>364.75</v>
      </c>
      <c r="D21" s="2">
        <f>C93</f>
        <v>353.76</v>
      </c>
      <c r="E21" s="2">
        <f>C112</f>
        <v>269.85000000000002</v>
      </c>
      <c r="F21" s="2">
        <f>C121</f>
        <v>320</v>
      </c>
      <c r="G21" s="2">
        <f>C137</f>
        <v>334.92</v>
      </c>
      <c r="H21" s="2">
        <f>C147</f>
        <v>349.5</v>
      </c>
      <c r="I21" s="2">
        <f>C170</f>
        <v>246.47</v>
      </c>
      <c r="J21" s="2">
        <f>C205</f>
        <v>262.10000000000002</v>
      </c>
      <c r="K21" s="2">
        <f>C230</f>
        <v>294.25</v>
      </c>
      <c r="M21" s="32" t="s">
        <v>679</v>
      </c>
      <c r="N21" s="22">
        <f t="shared" si="0"/>
        <v>311.85000000000002</v>
      </c>
      <c r="O21" s="138">
        <v>310.7</v>
      </c>
      <c r="P21" s="3">
        <f>(S13/2240)/(0.01*Q13)^3</f>
        <v>312</v>
      </c>
      <c r="Q21" s="5" t="s">
        <v>772</v>
      </c>
      <c r="R21" s="66">
        <f>ABS(N21-P21)/N21</f>
        <v>5.0000000000000001E-4</v>
      </c>
    </row>
    <row r="22" spans="1:22" x14ac:dyDescent="0.25">
      <c r="A22" s="33" t="s">
        <v>676</v>
      </c>
      <c r="B22" s="2">
        <f>C57</f>
        <v>61.7</v>
      </c>
      <c r="C22" s="2">
        <f>C73</f>
        <v>39.04</v>
      </c>
      <c r="D22" s="2">
        <f>C94</f>
        <v>27.38</v>
      </c>
      <c r="E22" s="2">
        <f>C113</f>
        <v>80.94</v>
      </c>
      <c r="F22" s="2">
        <f>C122</f>
        <v>62.5</v>
      </c>
      <c r="G22" s="2">
        <f>C138</f>
        <v>55.64</v>
      </c>
      <c r="H22" s="2">
        <f>C148</f>
        <v>42.93</v>
      </c>
      <c r="I22" s="2">
        <f>C171</f>
        <v>74.5</v>
      </c>
      <c r="J22" s="2">
        <f>C206</f>
        <v>51.91</v>
      </c>
      <c r="K22" s="2">
        <f>C231</f>
        <v>45.68</v>
      </c>
      <c r="M22" s="32" t="s">
        <v>676</v>
      </c>
      <c r="N22" s="22">
        <f t="shared" si="0"/>
        <v>54.22</v>
      </c>
      <c r="O22" s="138" t="s">
        <v>1324</v>
      </c>
      <c r="Q22" s="5"/>
      <c r="R22" s="66"/>
    </row>
    <row r="23" spans="1:22" x14ac:dyDescent="0.25">
      <c r="A23" s="33" t="s">
        <v>1324</v>
      </c>
      <c r="B23" s="2" t="s">
        <v>1324</v>
      </c>
      <c r="C23" s="2" t="s">
        <v>1324</v>
      </c>
      <c r="D23" s="2" t="s">
        <v>1324</v>
      </c>
      <c r="E23" s="2" t="s">
        <v>1324</v>
      </c>
      <c r="F23" s="2" t="s">
        <v>1324</v>
      </c>
      <c r="G23" s="2" t="s">
        <v>1324</v>
      </c>
      <c r="H23" s="2" t="s">
        <v>1324</v>
      </c>
      <c r="I23" s="2" t="s">
        <v>1324</v>
      </c>
      <c r="J23" s="2" t="s">
        <v>1324</v>
      </c>
      <c r="K23" s="2"/>
      <c r="M23" s="32"/>
      <c r="N23" s="22" t="s">
        <v>1324</v>
      </c>
      <c r="O23" s="138" t="s">
        <v>1324</v>
      </c>
      <c r="Q23" s="5"/>
      <c r="R23" s="66"/>
    </row>
    <row r="24" spans="1:22" x14ac:dyDescent="0.25">
      <c r="A24" s="33" t="s">
        <v>537</v>
      </c>
      <c r="B24" s="2">
        <f>D56</f>
        <v>41.08</v>
      </c>
      <c r="C24" s="2">
        <f>D72</f>
        <v>30.88</v>
      </c>
      <c r="D24" s="2">
        <f>D93</f>
        <v>38.61</v>
      </c>
      <c r="E24" s="2">
        <f>D112</f>
        <v>34.020000000000003</v>
      </c>
      <c r="F24" s="2">
        <f>D121</f>
        <v>34.24</v>
      </c>
      <c r="G24" s="2">
        <f>D137</f>
        <v>43.51</v>
      </c>
      <c r="H24" s="2">
        <f>D147</f>
        <v>41.85</v>
      </c>
      <c r="I24" s="2">
        <f>D170</f>
        <v>33.26</v>
      </c>
      <c r="J24" s="2">
        <f>D205</f>
        <v>35.56</v>
      </c>
      <c r="K24" s="2">
        <f>D230</f>
        <v>36.64</v>
      </c>
      <c r="M24" s="32" t="s">
        <v>680</v>
      </c>
      <c r="N24" s="22">
        <f t="shared" si="0"/>
        <v>36.97</v>
      </c>
      <c r="O24" s="138">
        <v>36.94</v>
      </c>
      <c r="P24" s="4">
        <f>S13/(0.65*(0.7*Q13+0.3*P13)*R13^1.33)</f>
        <v>34.6</v>
      </c>
      <c r="Q24" s="5" t="s">
        <v>773</v>
      </c>
      <c r="R24" s="66">
        <f>ABS(N24-P24)/N24</f>
        <v>6.4100000000000004E-2</v>
      </c>
    </row>
    <row r="25" spans="1:22" x14ac:dyDescent="0.25">
      <c r="A25" s="33" t="s">
        <v>676</v>
      </c>
      <c r="B25" s="2">
        <f>D57</f>
        <v>8.09</v>
      </c>
      <c r="C25" s="2">
        <f>D73</f>
        <v>6.23</v>
      </c>
      <c r="D25" s="2">
        <f>D94</f>
        <v>6.44</v>
      </c>
      <c r="E25" s="2">
        <f>D113</f>
        <v>8.16</v>
      </c>
      <c r="F25" s="2">
        <f>D122</f>
        <v>4.49</v>
      </c>
      <c r="G25" s="2">
        <f>D138</f>
        <v>8.5500000000000007</v>
      </c>
      <c r="H25" s="2">
        <f>D148</f>
        <v>7.04</v>
      </c>
      <c r="I25" s="2">
        <f>D171</f>
        <v>6.94</v>
      </c>
      <c r="J25" s="2">
        <f>D206</f>
        <v>4.99</v>
      </c>
      <c r="K25" s="2">
        <f>D231</f>
        <v>5.03</v>
      </c>
      <c r="M25" s="32" t="s">
        <v>676</v>
      </c>
      <c r="N25" s="22">
        <f t="shared" si="0"/>
        <v>6.6</v>
      </c>
      <c r="O25" s="138" t="s">
        <v>1324</v>
      </c>
      <c r="Q25" s="5"/>
      <c r="R25" s="66"/>
    </row>
    <row r="26" spans="1:22" x14ac:dyDescent="0.25">
      <c r="A26" s="33" t="s">
        <v>1324</v>
      </c>
      <c r="B26" s="2" t="s">
        <v>1324</v>
      </c>
      <c r="C26" s="2" t="s">
        <v>1324</v>
      </c>
      <c r="D26" s="2" t="s">
        <v>1324</v>
      </c>
      <c r="E26" s="2" t="s">
        <v>1324</v>
      </c>
      <c r="F26" s="2" t="s">
        <v>1324</v>
      </c>
      <c r="G26" s="2" t="s">
        <v>1324</v>
      </c>
      <c r="H26" s="2" t="s">
        <v>1324</v>
      </c>
      <c r="I26" s="2" t="s">
        <v>1324</v>
      </c>
      <c r="J26" s="2" t="s">
        <v>1324</v>
      </c>
      <c r="K26" s="2"/>
      <c r="M26" s="32"/>
      <c r="N26" s="22" t="s">
        <v>1324</v>
      </c>
      <c r="O26" s="138" t="s">
        <v>1324</v>
      </c>
      <c r="Q26" s="5"/>
      <c r="R26" s="66"/>
    </row>
    <row r="27" spans="1:22" x14ac:dyDescent="0.25">
      <c r="A27" s="33" t="s">
        <v>538</v>
      </c>
      <c r="B27" s="2">
        <f>E56</f>
        <v>1.59</v>
      </c>
      <c r="C27" s="2">
        <f>E72</f>
        <v>1.68</v>
      </c>
      <c r="D27" s="2">
        <f>E93</f>
        <v>1.61</v>
      </c>
      <c r="E27" s="2">
        <f>E112</f>
        <v>1.68</v>
      </c>
      <c r="F27" s="2">
        <f>E121</f>
        <v>1.6</v>
      </c>
      <c r="G27" s="2">
        <f>E137</f>
        <v>1.6</v>
      </c>
      <c r="H27" s="2">
        <f>E147</f>
        <v>1.62</v>
      </c>
      <c r="I27" s="2">
        <f>E170</f>
        <v>1.72</v>
      </c>
      <c r="J27" s="2">
        <f>E205</f>
        <v>1.7</v>
      </c>
      <c r="K27" s="2">
        <f>E230</f>
        <v>1.66</v>
      </c>
      <c r="M27" s="32" t="s">
        <v>681</v>
      </c>
      <c r="N27" s="22">
        <f t="shared" si="0"/>
        <v>1.65</v>
      </c>
      <c r="O27" s="138">
        <v>1.65</v>
      </c>
      <c r="P27" s="2">
        <f>R13/(S13/(0.9*64))^0.333</f>
        <v>1.67</v>
      </c>
      <c r="Q27" s="5" t="s">
        <v>774</v>
      </c>
      <c r="R27" s="66">
        <f>ABS(N27-P27)/N27</f>
        <v>1.21E-2</v>
      </c>
    </row>
    <row r="28" spans="1:22" x14ac:dyDescent="0.25">
      <c r="A28" s="33" t="s">
        <v>676</v>
      </c>
      <c r="B28" s="2">
        <f>E57</f>
        <v>0.11</v>
      </c>
      <c r="C28" s="2">
        <f>E73</f>
        <v>0.09</v>
      </c>
      <c r="D28" s="2">
        <f>E94</f>
        <v>0.09</v>
      </c>
      <c r="E28" s="2">
        <f>E113</f>
        <v>0.11</v>
      </c>
      <c r="F28" s="2">
        <f>E122</f>
        <v>0.05</v>
      </c>
      <c r="G28" s="2">
        <f>E138</f>
        <v>0.08</v>
      </c>
      <c r="H28" s="2">
        <f>E148</f>
        <v>0.08</v>
      </c>
      <c r="I28" s="2">
        <f>E171</f>
        <v>0.1</v>
      </c>
      <c r="J28" s="2">
        <f>E206</f>
        <v>0.08</v>
      </c>
      <c r="K28" s="2">
        <f>E231</f>
        <v>0.1</v>
      </c>
      <c r="M28" s="32" t="s">
        <v>676</v>
      </c>
      <c r="N28" s="22">
        <f t="shared" si="0"/>
        <v>0.09</v>
      </c>
      <c r="O28" s="138" t="s">
        <v>1324</v>
      </c>
      <c r="Q28" s="5"/>
      <c r="R28" s="66"/>
    </row>
    <row r="29" spans="1:22" x14ac:dyDescent="0.25">
      <c r="A29" s="33" t="s">
        <v>1324</v>
      </c>
      <c r="B29" s="2" t="s">
        <v>1324</v>
      </c>
      <c r="C29" s="2" t="s">
        <v>1324</v>
      </c>
      <c r="D29" s="2" t="s">
        <v>1324</v>
      </c>
      <c r="E29" s="2" t="s">
        <v>1324</v>
      </c>
      <c r="F29" s="2" t="s">
        <v>1324</v>
      </c>
      <c r="G29" s="2" t="s">
        <v>1324</v>
      </c>
      <c r="H29" s="2" t="s">
        <v>1324</v>
      </c>
      <c r="I29" s="2" t="s">
        <v>1324</v>
      </c>
      <c r="J29" s="2" t="s">
        <v>1324</v>
      </c>
      <c r="K29" s="2"/>
      <c r="M29" s="32"/>
      <c r="N29" s="22" t="s">
        <v>1324</v>
      </c>
      <c r="O29" s="138" t="s">
        <v>1324</v>
      </c>
      <c r="Q29" s="5"/>
      <c r="R29" s="66"/>
    </row>
    <row r="30" spans="1:22" x14ac:dyDescent="0.25">
      <c r="A30" s="33" t="s">
        <v>541</v>
      </c>
      <c r="B30" s="2">
        <f>F56</f>
        <v>1.06</v>
      </c>
      <c r="C30" s="2">
        <f>F72</f>
        <v>1.08</v>
      </c>
      <c r="D30" s="2">
        <f>F93</f>
        <v>1.05</v>
      </c>
      <c r="E30" s="2">
        <f>F112</f>
        <v>1.07</v>
      </c>
      <c r="F30" s="2">
        <f>F121</f>
        <v>1.08</v>
      </c>
      <c r="G30" s="2">
        <f>F137</f>
        <v>1.03</v>
      </c>
      <c r="H30" s="2">
        <f>F147</f>
        <v>1.06</v>
      </c>
      <c r="I30" s="2">
        <f>F170</f>
        <v>1.08</v>
      </c>
      <c r="J30" s="2">
        <f>F205</f>
        <v>1.07</v>
      </c>
      <c r="K30" s="2">
        <f>F230</f>
        <v>1.0900000000000001</v>
      </c>
      <c r="M30" s="32" t="s">
        <v>682</v>
      </c>
      <c r="N30" s="22">
        <f t="shared" si="0"/>
        <v>1.07</v>
      </c>
      <c r="O30" s="138">
        <v>1.07</v>
      </c>
      <c r="P30" s="2">
        <f>(1.88*Q13^0.5*T13^0.333/S13^0.25)/U13</f>
        <v>1.07</v>
      </c>
      <c r="Q30" s="5" t="s">
        <v>775</v>
      </c>
      <c r="R30" s="66">
        <f>ABS(N30-P30)/N30</f>
        <v>0</v>
      </c>
    </row>
    <row r="31" spans="1:22" x14ac:dyDescent="0.25">
      <c r="A31" s="33" t="s">
        <v>676</v>
      </c>
      <c r="B31" s="2">
        <f>F57</f>
        <v>0.02</v>
      </c>
      <c r="C31" s="2">
        <f>F73</f>
        <v>0.03</v>
      </c>
      <c r="D31" s="2">
        <f>F94</f>
        <v>0.02</v>
      </c>
      <c r="E31" s="2">
        <f>F113</f>
        <v>0.04</v>
      </c>
      <c r="F31" s="2">
        <f>F122</f>
        <v>0.02</v>
      </c>
      <c r="G31" s="2">
        <f>F138</f>
        <v>0.04</v>
      </c>
      <c r="H31" s="2">
        <f>F148</f>
        <v>0.03</v>
      </c>
      <c r="I31" s="2">
        <f>F171</f>
        <v>0.01</v>
      </c>
      <c r="J31" s="2">
        <f>F206</f>
        <v>0.03</v>
      </c>
      <c r="K31" s="2">
        <f>F231</f>
        <v>0.04</v>
      </c>
      <c r="M31" s="32" t="s">
        <v>676</v>
      </c>
      <c r="N31" s="22">
        <f t="shared" si="0"/>
        <v>0.03</v>
      </c>
      <c r="O31" s="138" t="s">
        <v>1324</v>
      </c>
      <c r="Q31" s="5"/>
      <c r="R31" s="66"/>
    </row>
    <row r="32" spans="1:22" x14ac:dyDescent="0.25">
      <c r="A32" s="33" t="s">
        <v>1324</v>
      </c>
      <c r="B32" s="2" t="s">
        <v>1324</v>
      </c>
      <c r="C32" s="2" t="s">
        <v>1324</v>
      </c>
      <c r="D32" s="2" t="s">
        <v>1324</v>
      </c>
      <c r="E32" s="2" t="s">
        <v>1324</v>
      </c>
      <c r="F32" s="2" t="s">
        <v>1324</v>
      </c>
      <c r="G32" s="2" t="s">
        <v>1324</v>
      </c>
      <c r="H32" s="2" t="s">
        <v>1324</v>
      </c>
      <c r="I32" s="2" t="s">
        <v>1324</v>
      </c>
      <c r="J32" s="2" t="s">
        <v>677</v>
      </c>
      <c r="K32" s="2"/>
      <c r="M32" s="32"/>
      <c r="N32" s="22" t="s">
        <v>1324</v>
      </c>
      <c r="O32" s="138" t="s">
        <v>1324</v>
      </c>
      <c r="Q32" s="5"/>
      <c r="R32" s="66"/>
    </row>
    <row r="33" spans="1:18" x14ac:dyDescent="0.25">
      <c r="A33" s="33" t="s">
        <v>539</v>
      </c>
      <c r="B33" s="2">
        <f>G56</f>
        <v>3.71</v>
      </c>
      <c r="C33" s="2">
        <f>G72</f>
        <v>3.35</v>
      </c>
      <c r="D33" s="2">
        <f>G93</f>
        <v>3.4</v>
      </c>
      <c r="E33" s="2">
        <f>G112</f>
        <v>3.34</v>
      </c>
      <c r="F33" s="2">
        <f>G121</f>
        <v>3.34</v>
      </c>
      <c r="G33" s="2">
        <f>G137</f>
        <v>3.49</v>
      </c>
      <c r="H33" s="2">
        <f>G147</f>
        <v>3.52</v>
      </c>
      <c r="I33" s="2">
        <f>G170</f>
        <v>3.39</v>
      </c>
      <c r="J33" s="2">
        <f>G205</f>
        <v>3.33</v>
      </c>
      <c r="K33" s="2">
        <f>G230</f>
        <v>3.33</v>
      </c>
      <c r="M33" s="32" t="s">
        <v>683</v>
      </c>
      <c r="N33" s="22">
        <f t="shared" si="0"/>
        <v>3.42</v>
      </c>
      <c r="O33" s="138">
        <v>3.42</v>
      </c>
      <c r="P33" s="2">
        <f>P13/R13</f>
        <v>3.43</v>
      </c>
      <c r="Q33" s="5" t="s">
        <v>776</v>
      </c>
      <c r="R33" s="66">
        <f>ABS(N33-P33)/N33</f>
        <v>2.8999999999999998E-3</v>
      </c>
    </row>
    <row r="34" spans="1:18" x14ac:dyDescent="0.25">
      <c r="A34" s="33" t="s">
        <v>676</v>
      </c>
      <c r="B34" s="2">
        <f>G57</f>
        <v>0.28000000000000003</v>
      </c>
      <c r="C34" s="2">
        <f>G73</f>
        <v>0.22</v>
      </c>
      <c r="D34" s="2">
        <f>G94</f>
        <v>0.25</v>
      </c>
      <c r="E34" s="2">
        <f>G113</f>
        <v>0.32</v>
      </c>
      <c r="F34" s="2">
        <f>G122</f>
        <v>0.46</v>
      </c>
      <c r="G34" s="2">
        <f>G138</f>
        <v>0.2</v>
      </c>
      <c r="H34" s="2">
        <f>G148</f>
        <v>0.26</v>
      </c>
      <c r="I34" s="2">
        <f>G171</f>
        <v>0.28000000000000003</v>
      </c>
      <c r="J34" s="2">
        <f>G206</f>
        <v>0.2</v>
      </c>
      <c r="K34" s="2">
        <f>G231</f>
        <v>0.26</v>
      </c>
      <c r="M34" s="32" t="s">
        <v>676</v>
      </c>
      <c r="N34" s="22">
        <f t="shared" si="0"/>
        <v>0.27</v>
      </c>
      <c r="O34" s="138" t="s">
        <v>1324</v>
      </c>
      <c r="Q34" s="5"/>
      <c r="R34" s="66"/>
    </row>
    <row r="35" spans="1:18" x14ac:dyDescent="0.25">
      <c r="A35" s="33" t="s">
        <v>1324</v>
      </c>
      <c r="B35" s="2" t="s">
        <v>1324</v>
      </c>
      <c r="C35" s="2" t="s">
        <v>1324</v>
      </c>
      <c r="D35" s="2" t="s">
        <v>1324</v>
      </c>
      <c r="E35" s="2" t="s">
        <v>1324</v>
      </c>
      <c r="F35" s="2" t="s">
        <v>1324</v>
      </c>
      <c r="G35" s="2" t="s">
        <v>1324</v>
      </c>
      <c r="H35" s="2" t="s">
        <v>1324</v>
      </c>
      <c r="I35" s="2" t="s">
        <v>1324</v>
      </c>
      <c r="J35" s="2" t="s">
        <v>1324</v>
      </c>
      <c r="K35" s="2"/>
      <c r="M35" s="32"/>
      <c r="N35" s="22" t="s">
        <v>1324</v>
      </c>
      <c r="O35" s="138" t="s">
        <v>1324</v>
      </c>
      <c r="Q35" s="5"/>
      <c r="R35" s="66"/>
    </row>
    <row r="36" spans="1:18" x14ac:dyDescent="0.25">
      <c r="A36" s="33" t="s">
        <v>667</v>
      </c>
      <c r="B36" s="10">
        <f>H56</f>
        <v>0.05</v>
      </c>
      <c r="C36" s="10">
        <f>H72</f>
        <v>5.5E-2</v>
      </c>
      <c r="D36" s="10">
        <f>H93</f>
        <v>0.05</v>
      </c>
      <c r="E36" s="10">
        <f>H112</f>
        <v>6.5000000000000002E-2</v>
      </c>
      <c r="F36" s="10">
        <f>H121</f>
        <v>4.8000000000000001E-2</v>
      </c>
      <c r="G36" s="10">
        <f>H137</f>
        <v>4.9000000000000002E-2</v>
      </c>
      <c r="H36" s="10">
        <f>H147</f>
        <v>4.9000000000000002E-2</v>
      </c>
      <c r="I36" s="10">
        <f>H170</f>
        <v>7.4999999999999997E-2</v>
      </c>
      <c r="J36" s="10">
        <f>H205</f>
        <v>6.9000000000000006E-2</v>
      </c>
      <c r="K36" s="10">
        <f>H230</f>
        <v>0.06</v>
      </c>
      <c r="L36" s="10"/>
      <c r="M36" s="71" t="s">
        <v>684</v>
      </c>
      <c r="N36" s="22">
        <f t="shared" si="0"/>
        <v>0.06</v>
      </c>
      <c r="O36" s="138">
        <v>0.06</v>
      </c>
      <c r="P36" s="64">
        <f>(((2*3.14)/V13)^2*((R13/2)-1.5)*(10*3.14/180)/32.2)</f>
        <v>6.1109999999999998E-2</v>
      </c>
      <c r="Q36" s="5" t="s">
        <v>777</v>
      </c>
      <c r="R36" s="66">
        <f>ABS(N36-P36)/N36</f>
        <v>1.8499999999999999E-2</v>
      </c>
    </row>
    <row r="37" spans="1:18" x14ac:dyDescent="0.25">
      <c r="A37" s="33" t="s">
        <v>676</v>
      </c>
      <c r="B37" s="10">
        <f>H57</f>
        <v>1.4E-2</v>
      </c>
      <c r="C37" s="10">
        <f>H73</f>
        <v>1.0999999999999999E-2</v>
      </c>
      <c r="D37" s="10">
        <f>H94</f>
        <v>0.01</v>
      </c>
      <c r="E37" s="10">
        <f>H113</f>
        <v>1.7999999999999999E-2</v>
      </c>
      <c r="F37" s="10">
        <f>H122</f>
        <v>8.0000000000000002E-3</v>
      </c>
      <c r="G37" s="10">
        <f>H138</f>
        <v>0.01</v>
      </c>
      <c r="H37" s="10">
        <f>H148</f>
        <v>0.01</v>
      </c>
      <c r="I37" s="10">
        <f>H171</f>
        <v>1.6E-2</v>
      </c>
      <c r="J37" s="10">
        <f>H206</f>
        <v>1.4999999999999999E-2</v>
      </c>
      <c r="K37" s="10">
        <f>H231</f>
        <v>1.6E-2</v>
      </c>
      <c r="L37" s="10"/>
      <c r="M37" s="32" t="s">
        <v>676</v>
      </c>
      <c r="N37" s="22">
        <f t="shared" si="0"/>
        <v>0.01</v>
      </c>
      <c r="O37" s="50" t="s">
        <v>1324</v>
      </c>
    </row>
    <row r="38" spans="1:18" x14ac:dyDescent="0.25">
      <c r="A38" s="33" t="s">
        <v>1324</v>
      </c>
      <c r="B38" s="10" t="s">
        <v>1324</v>
      </c>
      <c r="C38" s="10" t="s">
        <v>1324</v>
      </c>
      <c r="D38" s="10" t="s">
        <v>1324</v>
      </c>
      <c r="E38" s="10" t="s">
        <v>1324</v>
      </c>
      <c r="F38" s="10" t="s">
        <v>1324</v>
      </c>
      <c r="G38" s="10" t="s">
        <v>1324</v>
      </c>
      <c r="H38" s="10" t="s">
        <v>1324</v>
      </c>
      <c r="I38" s="10" t="s">
        <v>1324</v>
      </c>
      <c r="J38" s="10" t="s">
        <v>1324</v>
      </c>
      <c r="K38" s="10"/>
      <c r="L38" s="10"/>
      <c r="M38" s="24"/>
      <c r="N38" s="10" t="s">
        <v>1324</v>
      </c>
      <c r="P38" t="s">
        <v>1324</v>
      </c>
    </row>
    <row r="39" spans="1:18" x14ac:dyDescent="0.25">
      <c r="A39"/>
      <c r="B39"/>
      <c r="C39"/>
      <c r="D39"/>
      <c r="E39"/>
      <c r="F39"/>
      <c r="G39"/>
      <c r="H39"/>
      <c r="I39"/>
      <c r="J39"/>
      <c r="K39"/>
      <c r="N39" s="2"/>
      <c r="O39" s="36"/>
    </row>
    <row r="41" spans="1:18" ht="18" x14ac:dyDescent="0.35">
      <c r="A41" s="39" t="s">
        <v>550</v>
      </c>
      <c r="B41" s="20" t="s">
        <v>531</v>
      </c>
      <c r="C41" s="20" t="s">
        <v>530</v>
      </c>
      <c r="D41" s="20" t="s">
        <v>532</v>
      </c>
      <c r="E41" s="20" t="s">
        <v>533</v>
      </c>
      <c r="F41" s="20" t="s">
        <v>1359</v>
      </c>
      <c r="G41" s="20" t="s">
        <v>534</v>
      </c>
      <c r="H41" s="20" t="s">
        <v>668</v>
      </c>
      <c r="J41" s="5" t="s">
        <v>706</v>
      </c>
    </row>
    <row r="42" spans="1:18" x14ac:dyDescent="0.25">
      <c r="A42" s="7" t="s">
        <v>1397</v>
      </c>
      <c r="B42" s="2">
        <v>14.83</v>
      </c>
      <c r="C42" s="3">
        <v>383</v>
      </c>
      <c r="D42" s="4">
        <v>35.6</v>
      </c>
      <c r="E42" s="2">
        <v>1.66</v>
      </c>
      <c r="F42" s="2">
        <v>1.04</v>
      </c>
      <c r="G42" s="2">
        <v>3.44</v>
      </c>
      <c r="H42" s="65">
        <v>5.3999999999999999E-2</v>
      </c>
      <c r="I42" s="7" t="s">
        <v>1324</v>
      </c>
    </row>
    <row r="43" spans="1:18" x14ac:dyDescent="0.25">
      <c r="A43" s="7" t="s">
        <v>1400</v>
      </c>
      <c r="B43" s="2">
        <v>15.9</v>
      </c>
      <c r="C43" s="3">
        <v>378</v>
      </c>
      <c r="D43" s="4">
        <v>39.9</v>
      </c>
      <c r="E43" s="2">
        <v>1.53</v>
      </c>
      <c r="F43" s="2">
        <v>1.06</v>
      </c>
      <c r="G43" s="2">
        <v>3.76</v>
      </c>
      <c r="H43" s="65">
        <v>3.7999999999999999E-2</v>
      </c>
    </row>
    <row r="44" spans="1:18" x14ac:dyDescent="0.25">
      <c r="A44" s="7" t="s">
        <v>1401</v>
      </c>
      <c r="B44" s="2">
        <v>18.170000000000002</v>
      </c>
      <c r="C44" s="3">
        <v>250</v>
      </c>
      <c r="D44" s="4">
        <v>33.200000000000003</v>
      </c>
      <c r="E44" s="2">
        <v>1.7</v>
      </c>
      <c r="F44" s="2">
        <v>1.1000000000000001</v>
      </c>
      <c r="G44" s="2">
        <v>3.45</v>
      </c>
      <c r="H44" s="65">
        <v>6.9000000000000006E-2</v>
      </c>
    </row>
    <row r="45" spans="1:18" x14ac:dyDescent="0.25">
      <c r="A45" s="7" t="s">
        <v>1402</v>
      </c>
      <c r="B45" s="2">
        <v>16.850000000000001</v>
      </c>
      <c r="C45" s="3">
        <v>276</v>
      </c>
      <c r="D45" s="4">
        <v>36.9</v>
      </c>
      <c r="E45" s="2">
        <v>1.61</v>
      </c>
      <c r="F45" s="2">
        <v>1.07</v>
      </c>
      <c r="G45" s="2">
        <v>3.64</v>
      </c>
      <c r="H45" s="65">
        <v>5.2999999999999999E-2</v>
      </c>
    </row>
    <row r="46" spans="1:18" x14ac:dyDescent="0.25">
      <c r="A46" s="7" t="s">
        <v>1057</v>
      </c>
      <c r="B46" s="2">
        <v>18.170000000000002</v>
      </c>
      <c r="C46" s="3">
        <v>250</v>
      </c>
      <c r="D46" s="4">
        <v>32.9</v>
      </c>
      <c r="E46" s="2">
        <v>1.7</v>
      </c>
      <c r="F46" s="2">
        <v>1.1000000000000001</v>
      </c>
      <c r="G46" s="2">
        <v>3.52</v>
      </c>
      <c r="H46" s="65">
        <v>6.9000000000000006E-2</v>
      </c>
    </row>
    <row r="47" spans="1:18" x14ac:dyDescent="0.25">
      <c r="A47" s="7" t="s">
        <v>1403</v>
      </c>
      <c r="B47" s="2">
        <v>16.29</v>
      </c>
      <c r="C47" s="3">
        <v>280</v>
      </c>
      <c r="D47" s="4">
        <v>38.4</v>
      </c>
      <c r="E47" s="2">
        <v>1.65</v>
      </c>
      <c r="F47" s="2">
        <v>1.05</v>
      </c>
      <c r="G47" s="2">
        <v>3.53</v>
      </c>
      <c r="H47" s="65">
        <v>5.8000000000000003E-2</v>
      </c>
    </row>
    <row r="48" spans="1:18" x14ac:dyDescent="0.25">
      <c r="A48" s="7" t="s">
        <v>1406</v>
      </c>
      <c r="B48" s="2">
        <v>16.29</v>
      </c>
      <c r="C48" s="3">
        <v>280</v>
      </c>
      <c r="D48" s="4">
        <v>38</v>
      </c>
      <c r="E48" s="2">
        <v>1.65</v>
      </c>
      <c r="F48" s="2">
        <v>1.05</v>
      </c>
      <c r="G48" s="2">
        <v>3.61</v>
      </c>
      <c r="H48" s="65">
        <v>5.8000000000000003E-2</v>
      </c>
    </row>
    <row r="49" spans="1:8" ht="10.5" customHeight="1" x14ac:dyDescent="0.25">
      <c r="A49" s="7" t="s">
        <v>1322</v>
      </c>
      <c r="B49" s="2">
        <v>17.54</v>
      </c>
      <c r="C49" s="3">
        <v>399</v>
      </c>
      <c r="D49" s="4">
        <v>50.3</v>
      </c>
      <c r="E49" s="2">
        <v>1.41</v>
      </c>
      <c r="F49" s="2">
        <v>1.08</v>
      </c>
      <c r="G49" s="2">
        <v>4.2699999999999996</v>
      </c>
      <c r="H49" s="65">
        <v>2.7E-2</v>
      </c>
    </row>
    <row r="50" spans="1:8" x14ac:dyDescent="0.25">
      <c r="A50" s="7" t="s">
        <v>1323</v>
      </c>
      <c r="B50" s="2">
        <v>16.489999999999998</v>
      </c>
      <c r="C50" s="3">
        <v>269</v>
      </c>
      <c r="D50" s="4">
        <v>40</v>
      </c>
      <c r="E50" s="2">
        <v>1.64</v>
      </c>
      <c r="F50" s="2">
        <v>1.05</v>
      </c>
      <c r="G50" s="2">
        <v>3.5</v>
      </c>
      <c r="H50" s="65">
        <v>5.8000000000000003E-2</v>
      </c>
    </row>
    <row r="51" spans="1:8" x14ac:dyDescent="0.25">
      <c r="A51" s="7" t="s">
        <v>1409</v>
      </c>
      <c r="B51" s="2">
        <v>16.920000000000002</v>
      </c>
      <c r="C51" s="3">
        <v>303</v>
      </c>
      <c r="D51" s="4">
        <v>44.1</v>
      </c>
      <c r="E51" s="2">
        <v>1.58</v>
      </c>
      <c r="F51" s="2">
        <v>1.06</v>
      </c>
      <c r="G51" s="2">
        <v>3.68</v>
      </c>
      <c r="H51" s="65">
        <v>4.8000000000000001E-2</v>
      </c>
    </row>
    <row r="52" spans="1:8" x14ac:dyDescent="0.25">
      <c r="A52" s="7" t="s">
        <v>1410</v>
      </c>
      <c r="B52" s="2">
        <v>17.52</v>
      </c>
      <c r="C52" s="3">
        <v>279</v>
      </c>
      <c r="D52" s="4">
        <v>40.299999999999997</v>
      </c>
      <c r="E52" s="2">
        <v>1.62</v>
      </c>
      <c r="F52" s="2">
        <v>1.07</v>
      </c>
      <c r="G52" s="2">
        <v>3.78</v>
      </c>
      <c r="H52" s="65">
        <v>5.5E-2</v>
      </c>
    </row>
    <row r="53" spans="1:8" x14ac:dyDescent="0.25">
      <c r="A53" s="7" t="s">
        <v>642</v>
      </c>
      <c r="B53" s="2">
        <v>15.83</v>
      </c>
      <c r="C53" s="3">
        <v>417</v>
      </c>
      <c r="D53" s="4">
        <v>33.299999999999997</v>
      </c>
      <c r="E53" s="2">
        <v>1.67</v>
      </c>
      <c r="F53" s="2">
        <v>1.07</v>
      </c>
      <c r="G53" s="2">
        <v>3.47</v>
      </c>
      <c r="H53" s="65">
        <v>5.1999999999999998E-2</v>
      </c>
    </row>
    <row r="54" spans="1:8" x14ac:dyDescent="0.25">
      <c r="A54" s="7" t="s">
        <v>1991</v>
      </c>
      <c r="B54" s="2">
        <v>17.63</v>
      </c>
      <c r="C54" s="3">
        <v>392</v>
      </c>
      <c r="D54" s="4">
        <v>51.2</v>
      </c>
      <c r="E54" s="2">
        <v>1.45</v>
      </c>
      <c r="F54" s="2">
        <v>1.07</v>
      </c>
      <c r="G54" s="2">
        <v>4.16</v>
      </c>
      <c r="H54" s="65">
        <v>0.03</v>
      </c>
    </row>
    <row r="55" spans="1:8" x14ac:dyDescent="0.25">
      <c r="A55" s="7" t="s">
        <v>2016</v>
      </c>
      <c r="B55" s="2">
        <v>15.25</v>
      </c>
      <c r="C55" s="3">
        <v>364</v>
      </c>
      <c r="D55" s="4">
        <v>61</v>
      </c>
      <c r="E55" s="2">
        <v>1.37</v>
      </c>
      <c r="F55" s="2">
        <v>1.01</v>
      </c>
      <c r="G55" s="2">
        <v>4.09</v>
      </c>
      <c r="H55" s="65">
        <v>2.5000000000000001E-2</v>
      </c>
    </row>
    <row r="56" spans="1:8" x14ac:dyDescent="0.25">
      <c r="A56" s="32" t="s">
        <v>540</v>
      </c>
      <c r="B56" s="22">
        <f>AVERAGE(B42:B55)</f>
        <v>16.690000000000001</v>
      </c>
      <c r="C56" s="22">
        <f t="shared" ref="C56:H56" si="1">AVERAGE(C42:C55)</f>
        <v>322.86</v>
      </c>
      <c r="D56" s="22">
        <f t="shared" si="1"/>
        <v>41.08</v>
      </c>
      <c r="E56" s="22">
        <f t="shared" si="1"/>
        <v>1.59</v>
      </c>
      <c r="F56" s="22">
        <f t="shared" si="1"/>
        <v>1.06</v>
      </c>
      <c r="G56" s="22">
        <f t="shared" si="1"/>
        <v>3.71</v>
      </c>
      <c r="H56" s="23">
        <f t="shared" si="1"/>
        <v>0.05</v>
      </c>
    </row>
    <row r="57" spans="1:8" x14ac:dyDescent="0.25">
      <c r="A57" s="32" t="s">
        <v>675</v>
      </c>
      <c r="B57" s="67">
        <f>STDEV(B42:B55)</f>
        <v>1.0382</v>
      </c>
      <c r="C57" s="67">
        <f t="shared" ref="C57:H57" si="2">STDEV(C42:C55)</f>
        <v>61.703800000000001</v>
      </c>
      <c r="D57" s="67">
        <f t="shared" si="2"/>
        <v>8.0870999999999995</v>
      </c>
      <c r="E57" s="67">
        <f t="shared" si="2"/>
        <v>0.1076</v>
      </c>
      <c r="F57" s="67">
        <f t="shared" si="2"/>
        <v>2.3300000000000001E-2</v>
      </c>
      <c r="G57" s="67">
        <f t="shared" si="2"/>
        <v>0.27660000000000001</v>
      </c>
      <c r="H57" s="67">
        <f t="shared" si="2"/>
        <v>1.43E-2</v>
      </c>
    </row>
    <row r="58" spans="1:8" x14ac:dyDescent="0.25">
      <c r="H58" s="64" t="s">
        <v>1324</v>
      </c>
    </row>
    <row r="59" spans="1:8" ht="18" x14ac:dyDescent="0.35">
      <c r="A59" s="39" t="s">
        <v>551</v>
      </c>
      <c r="B59" s="20" t="s">
        <v>531</v>
      </c>
      <c r="C59" s="20" t="s">
        <v>530</v>
      </c>
      <c r="D59" s="20" t="s">
        <v>532</v>
      </c>
      <c r="E59" s="20" t="s">
        <v>533</v>
      </c>
      <c r="F59" s="20" t="s">
        <v>1359</v>
      </c>
      <c r="G59" s="20" t="s">
        <v>534</v>
      </c>
      <c r="H59" s="20" t="s">
        <v>668</v>
      </c>
    </row>
    <row r="60" spans="1:8" x14ac:dyDescent="0.25">
      <c r="A60" s="7" t="s">
        <v>1391</v>
      </c>
      <c r="B60" s="2">
        <v>17.43</v>
      </c>
      <c r="C60" s="3">
        <v>291</v>
      </c>
      <c r="D60" s="4">
        <v>20</v>
      </c>
      <c r="E60" s="2">
        <v>1.84</v>
      </c>
      <c r="F60" s="2">
        <v>1.1499999999999999</v>
      </c>
      <c r="G60" s="2">
        <v>3.14</v>
      </c>
      <c r="H60" s="65">
        <v>7.9000000000000001E-2</v>
      </c>
    </row>
    <row r="61" spans="1:8" x14ac:dyDescent="0.25">
      <c r="A61" s="7" t="s">
        <v>1393</v>
      </c>
      <c r="B61" s="2">
        <v>15.21</v>
      </c>
      <c r="C61" s="3">
        <v>393</v>
      </c>
      <c r="D61" s="4">
        <v>31.6</v>
      </c>
      <c r="E61" s="2">
        <v>1.64</v>
      </c>
      <c r="F61" s="2">
        <v>1.07</v>
      </c>
      <c r="G61" s="2">
        <v>3.44</v>
      </c>
      <c r="H61" s="65">
        <v>4.8000000000000001E-2</v>
      </c>
    </row>
    <row r="62" spans="1:8" x14ac:dyDescent="0.25">
      <c r="A62" s="7" t="s">
        <v>1394</v>
      </c>
      <c r="B62" s="2">
        <v>16.16</v>
      </c>
      <c r="C62" s="3">
        <v>407</v>
      </c>
      <c r="D62" s="4">
        <v>34.700000000000003</v>
      </c>
      <c r="E62" s="2">
        <v>1.61</v>
      </c>
      <c r="F62" s="2">
        <v>1.08</v>
      </c>
      <c r="G62" s="2">
        <v>3.59</v>
      </c>
      <c r="H62" s="65">
        <v>4.4999999999999998E-2</v>
      </c>
    </row>
    <row r="63" spans="1:8" x14ac:dyDescent="0.25">
      <c r="A63" s="7" t="s">
        <v>1396</v>
      </c>
      <c r="B63" s="2">
        <v>15.82</v>
      </c>
      <c r="C63" s="3">
        <v>403</v>
      </c>
      <c r="D63" s="4">
        <v>39.6</v>
      </c>
      <c r="E63" s="2">
        <v>1.54</v>
      </c>
      <c r="F63" s="2">
        <v>1.06</v>
      </c>
      <c r="G63" s="2">
        <v>3.65</v>
      </c>
      <c r="H63" s="65">
        <v>3.7999999999999999E-2</v>
      </c>
    </row>
    <row r="64" spans="1:8" x14ac:dyDescent="0.25">
      <c r="A64" s="7" t="s">
        <v>1532</v>
      </c>
      <c r="B64" s="2">
        <v>15.3</v>
      </c>
      <c r="C64" s="3">
        <v>399</v>
      </c>
      <c r="D64" s="4">
        <v>21.7</v>
      </c>
      <c r="E64" s="2">
        <v>1.8</v>
      </c>
      <c r="F64" s="2">
        <v>1.1100000000000001</v>
      </c>
      <c r="G64" s="2">
        <v>3</v>
      </c>
      <c r="H64" s="65">
        <v>6.2E-2</v>
      </c>
    </row>
    <row r="65" spans="1:18" x14ac:dyDescent="0.25">
      <c r="A65" s="7" t="s">
        <v>644</v>
      </c>
      <c r="B65" s="2">
        <v>14.99</v>
      </c>
      <c r="C65" s="3">
        <v>367</v>
      </c>
      <c r="D65" s="4">
        <v>31.5</v>
      </c>
      <c r="E65" s="2">
        <v>1.66</v>
      </c>
      <c r="F65" s="2">
        <v>1.06</v>
      </c>
      <c r="G65" s="2">
        <v>3.16</v>
      </c>
      <c r="H65" s="65">
        <v>5.0999999999999997E-2</v>
      </c>
    </row>
    <row r="66" spans="1:18" x14ac:dyDescent="0.25">
      <c r="A66" s="7" t="s">
        <v>1587</v>
      </c>
      <c r="B66" s="2">
        <v>15.62</v>
      </c>
      <c r="C66" s="3">
        <v>404</v>
      </c>
      <c r="D66" s="4">
        <v>34</v>
      </c>
      <c r="E66" s="2">
        <v>1.68</v>
      </c>
      <c r="F66" s="2">
        <v>1.07</v>
      </c>
      <c r="G66" s="2">
        <v>3.21</v>
      </c>
      <c r="H66" s="65">
        <v>5.5E-2</v>
      </c>
    </row>
    <row r="67" spans="1:18" x14ac:dyDescent="0.25">
      <c r="A67" s="7" t="s">
        <v>1588</v>
      </c>
      <c r="B67" s="2">
        <v>15.67</v>
      </c>
      <c r="C67" s="3">
        <v>365</v>
      </c>
      <c r="D67" s="4">
        <v>35.200000000000003</v>
      </c>
      <c r="E67" s="2">
        <v>1.65</v>
      </c>
      <c r="F67" s="2">
        <v>1.06</v>
      </c>
      <c r="G67" s="2">
        <v>3.34</v>
      </c>
      <c r="H67" s="65">
        <v>5.2999999999999999E-2</v>
      </c>
      <c r="L67" s="2"/>
      <c r="M67" s="3"/>
      <c r="N67" s="4"/>
      <c r="O67" s="2"/>
      <c r="P67" s="2"/>
      <c r="Q67" s="2"/>
      <c r="R67" s="64"/>
    </row>
    <row r="68" spans="1:18" x14ac:dyDescent="0.25">
      <c r="A68" s="7" t="s">
        <v>1223</v>
      </c>
      <c r="B68" s="2">
        <v>16.420000000000002</v>
      </c>
      <c r="C68" s="3">
        <v>333</v>
      </c>
      <c r="D68" s="4">
        <v>23.8</v>
      </c>
      <c r="E68" s="2">
        <v>1.8</v>
      </c>
      <c r="F68" s="2">
        <v>1.1100000000000001</v>
      </c>
      <c r="G68" s="2">
        <v>3.13</v>
      </c>
      <c r="H68" s="65">
        <v>7.1999999999999995E-2</v>
      </c>
      <c r="L68" s="2"/>
      <c r="M68" s="3"/>
      <c r="N68" s="4"/>
      <c r="O68" s="2"/>
      <c r="P68" s="2"/>
      <c r="Q68" s="2"/>
      <c r="R68" s="64"/>
    </row>
    <row r="69" spans="1:18" x14ac:dyDescent="0.25">
      <c r="A69" s="7" t="s">
        <v>1245</v>
      </c>
      <c r="B69" s="2">
        <v>15.67</v>
      </c>
      <c r="C69" s="3">
        <v>365</v>
      </c>
      <c r="D69" s="4">
        <v>35.6</v>
      </c>
      <c r="E69" s="2">
        <v>1.64</v>
      </c>
      <c r="F69" s="2">
        <v>1.06</v>
      </c>
      <c r="G69" s="2">
        <v>3.38</v>
      </c>
      <c r="H69" s="65">
        <v>5.0999999999999997E-2</v>
      </c>
      <c r="L69" s="2"/>
      <c r="M69" s="3"/>
      <c r="N69" s="4"/>
      <c r="O69" s="2"/>
      <c r="P69" s="2"/>
      <c r="Q69" s="2"/>
      <c r="R69" s="64"/>
    </row>
    <row r="70" spans="1:18" x14ac:dyDescent="0.25">
      <c r="A70" s="7" t="s">
        <v>1246</v>
      </c>
      <c r="B70" s="2">
        <v>16.64</v>
      </c>
      <c r="C70" s="3">
        <v>339</v>
      </c>
      <c r="D70" s="4">
        <v>35.4</v>
      </c>
      <c r="E70" s="2">
        <v>1.65</v>
      </c>
      <c r="F70" s="2">
        <v>1.08</v>
      </c>
      <c r="G70" s="2">
        <v>3.65</v>
      </c>
      <c r="H70" s="65">
        <v>5.5E-2</v>
      </c>
    </row>
    <row r="71" spans="1:18" x14ac:dyDescent="0.25">
      <c r="A71" s="7" t="s">
        <v>368</v>
      </c>
      <c r="B71" s="2">
        <v>16.38</v>
      </c>
      <c r="C71" s="3">
        <v>311</v>
      </c>
      <c r="D71" s="4">
        <v>27.5</v>
      </c>
      <c r="E71" s="2">
        <v>1.66</v>
      </c>
      <c r="F71" s="2">
        <v>1.1000000000000001</v>
      </c>
      <c r="G71" s="2">
        <v>3.48</v>
      </c>
      <c r="H71" s="65">
        <v>5.3999999999999999E-2</v>
      </c>
    </row>
    <row r="72" spans="1:18" x14ac:dyDescent="0.25">
      <c r="A72" s="32" t="s">
        <v>540</v>
      </c>
      <c r="B72" s="22">
        <f>AVERAGE(B60:B71)</f>
        <v>15.94</v>
      </c>
      <c r="C72" s="22">
        <f t="shared" ref="C72:H72" si="3">AVERAGE(C60:C71)</f>
        <v>364.75</v>
      </c>
      <c r="D72" s="22">
        <f t="shared" si="3"/>
        <v>30.88</v>
      </c>
      <c r="E72" s="22">
        <f t="shared" si="3"/>
        <v>1.68</v>
      </c>
      <c r="F72" s="22">
        <f t="shared" si="3"/>
        <v>1.08</v>
      </c>
      <c r="G72" s="22">
        <f t="shared" si="3"/>
        <v>3.35</v>
      </c>
      <c r="H72" s="23">
        <f t="shared" si="3"/>
        <v>5.5E-2</v>
      </c>
    </row>
    <row r="73" spans="1:18" x14ac:dyDescent="0.25">
      <c r="A73" s="32" t="s">
        <v>675</v>
      </c>
      <c r="B73" s="67">
        <f>STDEV(B60:B71)</f>
        <v>0.69350000000000001</v>
      </c>
      <c r="C73" s="67">
        <f t="shared" ref="C73:H73" si="4">STDEV(C60:C71)</f>
        <v>39.038699999999999</v>
      </c>
      <c r="D73" s="67">
        <f t="shared" si="4"/>
        <v>6.2291999999999996</v>
      </c>
      <c r="E73" s="67">
        <f t="shared" si="4"/>
        <v>8.77E-2</v>
      </c>
      <c r="F73" s="67">
        <f t="shared" si="4"/>
        <v>2.81E-2</v>
      </c>
      <c r="G73" s="67">
        <f t="shared" si="4"/>
        <v>0.22040000000000001</v>
      </c>
      <c r="H73" s="67">
        <f t="shared" si="4"/>
        <v>1.12E-2</v>
      </c>
    </row>
    <row r="74" spans="1:18" x14ac:dyDescent="0.25">
      <c r="B74" s="66"/>
      <c r="C74" s="66"/>
      <c r="D74" s="66"/>
      <c r="E74" s="66"/>
      <c r="F74" s="66"/>
      <c r="G74" s="66"/>
    </row>
    <row r="75" spans="1:18" ht="18" x14ac:dyDescent="0.35">
      <c r="A75" s="39" t="s">
        <v>549</v>
      </c>
      <c r="B75" s="20" t="s">
        <v>531</v>
      </c>
      <c r="C75" s="20" t="s">
        <v>530</v>
      </c>
      <c r="D75" s="20" t="s">
        <v>532</v>
      </c>
      <c r="E75" s="20" t="s">
        <v>533</v>
      </c>
      <c r="F75" s="20" t="s">
        <v>1359</v>
      </c>
      <c r="G75" s="20" t="s">
        <v>534</v>
      </c>
      <c r="H75" s="20" t="s">
        <v>668</v>
      </c>
    </row>
    <row r="76" spans="1:18" x14ac:dyDescent="0.25">
      <c r="A76" s="8" t="s">
        <v>1557</v>
      </c>
      <c r="B76" s="2">
        <v>15.19</v>
      </c>
      <c r="C76" s="3">
        <v>359</v>
      </c>
      <c r="D76" s="4">
        <v>33.9</v>
      </c>
      <c r="E76" s="2">
        <v>1.71</v>
      </c>
      <c r="F76" s="2">
        <v>1.05</v>
      </c>
      <c r="G76" s="2">
        <v>3.09</v>
      </c>
      <c r="H76" s="65">
        <v>6.0999999999999999E-2</v>
      </c>
    </row>
    <row r="77" spans="1:18" x14ac:dyDescent="0.25">
      <c r="A77" s="8" t="s">
        <v>1559</v>
      </c>
      <c r="B77" s="2">
        <v>16.63</v>
      </c>
      <c r="C77" s="3">
        <v>377</v>
      </c>
      <c r="D77" s="4">
        <v>38.299999999999997</v>
      </c>
      <c r="E77" s="2">
        <v>1.61</v>
      </c>
      <c r="F77" s="2">
        <v>1.07</v>
      </c>
      <c r="G77" s="2">
        <v>3.57</v>
      </c>
      <c r="H77" s="65">
        <v>4.8000000000000001E-2</v>
      </c>
    </row>
    <row r="78" spans="1:18" x14ac:dyDescent="0.25">
      <c r="A78" s="8" t="s">
        <v>663</v>
      </c>
      <c r="B78" s="2">
        <v>15.38</v>
      </c>
      <c r="C78" s="3">
        <v>403</v>
      </c>
      <c r="D78" s="4">
        <v>41.1</v>
      </c>
      <c r="E78" s="2">
        <v>1.58</v>
      </c>
      <c r="F78" s="2">
        <v>1.04</v>
      </c>
      <c r="G78" s="2">
        <v>3.57</v>
      </c>
      <c r="H78" s="65">
        <v>4.2000000000000003E-2</v>
      </c>
    </row>
    <row r="79" spans="1:18" x14ac:dyDescent="0.25">
      <c r="A79" s="8" t="s">
        <v>1560</v>
      </c>
      <c r="B79" s="2">
        <v>16.38</v>
      </c>
      <c r="C79" s="3">
        <v>371</v>
      </c>
      <c r="D79" s="4">
        <v>47.1</v>
      </c>
      <c r="E79" s="2">
        <v>1.54</v>
      </c>
      <c r="F79" s="2">
        <v>1.05</v>
      </c>
      <c r="G79" s="2">
        <v>3.44</v>
      </c>
      <c r="H79" s="65">
        <v>0.04</v>
      </c>
    </row>
    <row r="80" spans="1:18" x14ac:dyDescent="0.25">
      <c r="A80" s="8" t="s">
        <v>1682</v>
      </c>
      <c r="B80" s="2">
        <v>16.89</v>
      </c>
      <c r="C80" s="3">
        <v>336</v>
      </c>
      <c r="D80" s="4">
        <v>39.700000000000003</v>
      </c>
      <c r="E80" s="2">
        <v>1.61</v>
      </c>
      <c r="F80" s="2">
        <v>1.08</v>
      </c>
      <c r="G80" s="2">
        <v>3.33</v>
      </c>
      <c r="H80" s="65">
        <v>4.9000000000000002E-2</v>
      </c>
    </row>
    <row r="81" spans="1:8" x14ac:dyDescent="0.25">
      <c r="A81" s="8" t="s">
        <v>1689</v>
      </c>
      <c r="B81" s="2">
        <v>14.37</v>
      </c>
      <c r="C81" s="3">
        <v>364</v>
      </c>
      <c r="D81" s="4">
        <v>31.6</v>
      </c>
      <c r="E81" s="2">
        <v>1.66</v>
      </c>
      <c r="F81" s="2">
        <v>1.05</v>
      </c>
      <c r="G81" s="2">
        <v>2.81</v>
      </c>
      <c r="H81" s="65">
        <v>5.1999999999999998E-2</v>
      </c>
    </row>
    <row r="82" spans="1:8" x14ac:dyDescent="0.25">
      <c r="A82" s="8" t="s">
        <v>141</v>
      </c>
      <c r="B82" s="2">
        <v>15.77</v>
      </c>
      <c r="C82" s="3">
        <v>302</v>
      </c>
      <c r="D82" s="4">
        <v>37</v>
      </c>
      <c r="E82" s="2">
        <v>1.65</v>
      </c>
      <c r="F82" s="2">
        <v>1.05</v>
      </c>
      <c r="G82" s="2">
        <v>3.4</v>
      </c>
      <c r="H82" s="65">
        <v>5.7000000000000002E-2</v>
      </c>
    </row>
    <row r="83" spans="1:8" x14ac:dyDescent="0.25">
      <c r="A83" s="8" t="s">
        <v>142</v>
      </c>
      <c r="B83" s="2">
        <v>15.74</v>
      </c>
      <c r="C83" s="3">
        <v>342</v>
      </c>
      <c r="D83" s="4">
        <v>30.2</v>
      </c>
      <c r="E83" s="2">
        <v>1.72</v>
      </c>
      <c r="F83" s="2">
        <v>1.07</v>
      </c>
      <c r="G83" s="2">
        <v>3.22</v>
      </c>
      <c r="H83" s="65">
        <v>6.4000000000000001E-2</v>
      </c>
    </row>
    <row r="84" spans="1:8" x14ac:dyDescent="0.25">
      <c r="A84" s="8" t="s">
        <v>143</v>
      </c>
      <c r="B84" s="2">
        <v>15.13</v>
      </c>
      <c r="C84" s="3">
        <v>361</v>
      </c>
      <c r="D84" s="4">
        <v>31.5</v>
      </c>
      <c r="E84" s="2">
        <v>1.69</v>
      </c>
      <c r="F84" s="2">
        <v>1.06</v>
      </c>
      <c r="G84" s="2">
        <v>3.32</v>
      </c>
      <c r="H84" s="65">
        <v>5.7000000000000002E-2</v>
      </c>
    </row>
    <row r="85" spans="1:8" x14ac:dyDescent="0.25">
      <c r="A85" s="8" t="s">
        <v>1232</v>
      </c>
      <c r="B85" s="2">
        <v>15.12</v>
      </c>
      <c r="C85" s="3">
        <v>335</v>
      </c>
      <c r="D85" s="4">
        <v>34</v>
      </c>
      <c r="E85" s="2">
        <v>1.62</v>
      </c>
      <c r="F85" s="2">
        <v>1.05</v>
      </c>
      <c r="G85" s="2">
        <v>3.41</v>
      </c>
      <c r="H85" s="65">
        <v>0.05</v>
      </c>
    </row>
    <row r="86" spans="1:8" x14ac:dyDescent="0.25">
      <c r="A86" s="8" t="s">
        <v>1233</v>
      </c>
      <c r="B86" s="2">
        <v>15.66</v>
      </c>
      <c r="C86" s="3">
        <v>332</v>
      </c>
      <c r="D86" s="4">
        <v>38</v>
      </c>
      <c r="E86" s="2">
        <v>1.54</v>
      </c>
      <c r="F86" s="2">
        <v>1.06</v>
      </c>
      <c r="G86" s="2">
        <v>3.61</v>
      </c>
      <c r="H86" s="65">
        <v>0.04</v>
      </c>
    </row>
    <row r="87" spans="1:8" x14ac:dyDescent="0.25">
      <c r="A87" s="8" t="s">
        <v>1234</v>
      </c>
      <c r="B87" s="2">
        <v>16.8</v>
      </c>
      <c r="C87" s="3">
        <v>338</v>
      </c>
      <c r="D87" s="4">
        <v>36</v>
      </c>
      <c r="E87" s="2">
        <v>1.69</v>
      </c>
      <c r="F87" s="2">
        <v>1.08</v>
      </c>
      <c r="G87" s="2">
        <v>3.4</v>
      </c>
      <c r="H87" s="65">
        <v>0.06</v>
      </c>
    </row>
    <row r="88" spans="1:8" x14ac:dyDescent="0.25">
      <c r="A88" s="8" t="s">
        <v>1235</v>
      </c>
      <c r="B88" s="2">
        <v>17.12</v>
      </c>
      <c r="C88" s="3">
        <v>327</v>
      </c>
      <c r="D88" s="4">
        <v>39.299999999999997</v>
      </c>
      <c r="E88" s="2">
        <v>1.63</v>
      </c>
      <c r="F88" s="2">
        <v>1.08</v>
      </c>
      <c r="G88" s="2">
        <v>3.47</v>
      </c>
      <c r="H88" s="65">
        <v>5.2999999999999999E-2</v>
      </c>
    </row>
    <row r="89" spans="1:8" x14ac:dyDescent="0.25">
      <c r="A89" s="8" t="s">
        <v>1236</v>
      </c>
      <c r="B89" s="2">
        <v>14.32</v>
      </c>
      <c r="C89" s="3">
        <v>397</v>
      </c>
      <c r="D89" s="4">
        <v>39.299999999999997</v>
      </c>
      <c r="E89" s="2">
        <v>1.5</v>
      </c>
      <c r="F89" s="2">
        <v>1.04</v>
      </c>
      <c r="G89" s="2">
        <v>3.56</v>
      </c>
      <c r="H89" s="65">
        <v>3.3000000000000002E-2</v>
      </c>
    </row>
    <row r="90" spans="1:8" x14ac:dyDescent="0.25">
      <c r="A90" s="8" t="s">
        <v>1305</v>
      </c>
      <c r="B90" s="2">
        <v>15.07</v>
      </c>
      <c r="C90" s="3">
        <v>324</v>
      </c>
      <c r="D90" s="4">
        <v>56.7</v>
      </c>
      <c r="E90" s="2">
        <v>1.38</v>
      </c>
      <c r="F90" s="2">
        <v>1.01</v>
      </c>
      <c r="G90" s="2">
        <v>3.97</v>
      </c>
      <c r="H90" s="65">
        <v>2.5999999999999999E-2</v>
      </c>
    </row>
    <row r="91" spans="1:8" x14ac:dyDescent="0.25">
      <c r="A91" s="8" t="s">
        <v>434</v>
      </c>
      <c r="B91" s="2">
        <v>18.12</v>
      </c>
      <c r="C91" s="3">
        <v>381</v>
      </c>
      <c r="D91" s="4">
        <v>44.2</v>
      </c>
      <c r="E91" s="2">
        <v>1.59</v>
      </c>
      <c r="F91" s="2">
        <v>1.0900000000000001</v>
      </c>
      <c r="G91" s="2">
        <v>3.3</v>
      </c>
      <c r="H91" s="65">
        <v>4.5999999999999999E-2</v>
      </c>
    </row>
    <row r="92" spans="1:8" x14ac:dyDescent="0.25">
      <c r="A92" s="8" t="s">
        <v>448</v>
      </c>
      <c r="B92" s="2">
        <v>13.36</v>
      </c>
      <c r="C92" s="3">
        <v>365</v>
      </c>
      <c r="D92" s="4">
        <v>38.5</v>
      </c>
      <c r="E92" s="2">
        <v>1.58</v>
      </c>
      <c r="F92" s="2">
        <v>1</v>
      </c>
      <c r="G92" s="2">
        <v>3.34</v>
      </c>
      <c r="H92" s="65">
        <v>4.3999999999999997E-2</v>
      </c>
    </row>
    <row r="93" spans="1:8" x14ac:dyDescent="0.25">
      <c r="A93" s="32" t="s">
        <v>540</v>
      </c>
      <c r="B93" s="22">
        <f>AVERAGE(B76:B92)</f>
        <v>15.71</v>
      </c>
      <c r="C93" s="22">
        <f t="shared" ref="C93:H93" si="5">AVERAGE(C76:C92)</f>
        <v>353.76</v>
      </c>
      <c r="D93" s="22">
        <f t="shared" si="5"/>
        <v>38.61</v>
      </c>
      <c r="E93" s="22">
        <f t="shared" si="5"/>
        <v>1.61</v>
      </c>
      <c r="F93" s="22">
        <f t="shared" si="5"/>
        <v>1.05</v>
      </c>
      <c r="G93" s="22">
        <f t="shared" si="5"/>
        <v>3.4</v>
      </c>
      <c r="H93" s="22">
        <f t="shared" si="5"/>
        <v>0.05</v>
      </c>
    </row>
    <row r="94" spans="1:8" x14ac:dyDescent="0.25">
      <c r="A94" s="32" t="s">
        <v>675</v>
      </c>
      <c r="B94" s="67">
        <f>STDEV(B76:B92)</f>
        <v>1.1833</v>
      </c>
      <c r="C94" s="67">
        <f t="shared" ref="C94:H94" si="6">STDEV(C76:C92)</f>
        <v>27.3782</v>
      </c>
      <c r="D94" s="67">
        <f t="shared" si="6"/>
        <v>6.4355000000000002</v>
      </c>
      <c r="E94" s="67">
        <f t="shared" si="6"/>
        <v>8.5199999999999998E-2</v>
      </c>
      <c r="F94" s="67">
        <f t="shared" si="6"/>
        <v>2.4E-2</v>
      </c>
      <c r="G94" s="67">
        <f t="shared" si="6"/>
        <v>0.245</v>
      </c>
      <c r="H94" s="67">
        <f t="shared" si="6"/>
        <v>1.0200000000000001E-2</v>
      </c>
    </row>
    <row r="96" spans="1:8" ht="18" x14ac:dyDescent="0.35">
      <c r="A96" s="39" t="s">
        <v>559</v>
      </c>
      <c r="B96" s="20" t="s">
        <v>531</v>
      </c>
      <c r="C96" s="20" t="s">
        <v>530</v>
      </c>
      <c r="D96" s="20" t="s">
        <v>532</v>
      </c>
      <c r="E96" s="20" t="s">
        <v>533</v>
      </c>
      <c r="F96" s="20" t="s">
        <v>1359</v>
      </c>
      <c r="G96" s="20" t="s">
        <v>534</v>
      </c>
      <c r="H96" s="20" t="s">
        <v>668</v>
      </c>
    </row>
    <row r="97" spans="1:19" x14ac:dyDescent="0.25">
      <c r="A97" s="7" t="s">
        <v>1378</v>
      </c>
      <c r="B97" s="2">
        <v>15.14</v>
      </c>
      <c r="C97" s="3">
        <v>277</v>
      </c>
      <c r="D97" s="4">
        <v>39.6</v>
      </c>
      <c r="E97" s="2">
        <v>1.61</v>
      </c>
      <c r="F97" s="2">
        <v>1.03</v>
      </c>
      <c r="G97" s="2">
        <v>3.3</v>
      </c>
      <c r="H97" s="65">
        <v>5.1999999999999998E-2</v>
      </c>
    </row>
    <row r="98" spans="1:19" x14ac:dyDescent="0.25">
      <c r="A98" s="7" t="s">
        <v>1446</v>
      </c>
      <c r="B98" s="2">
        <v>16.48</v>
      </c>
      <c r="C98" s="3">
        <v>294</v>
      </c>
      <c r="D98" s="4">
        <v>31.1</v>
      </c>
      <c r="E98" s="2">
        <v>1.75</v>
      </c>
      <c r="F98" s="2">
        <v>1.08</v>
      </c>
      <c r="G98" s="2">
        <v>3.11</v>
      </c>
      <c r="H98" s="65">
        <v>7.2999999999999995E-2</v>
      </c>
    </row>
    <row r="99" spans="1:19" x14ac:dyDescent="0.25">
      <c r="A99" s="7" t="s">
        <v>1530</v>
      </c>
      <c r="B99" s="2">
        <v>14.76</v>
      </c>
      <c r="C99" s="3">
        <v>302</v>
      </c>
      <c r="D99" s="4">
        <v>37.1</v>
      </c>
      <c r="E99" s="2">
        <v>1.7</v>
      </c>
      <c r="F99" s="2">
        <v>1.02</v>
      </c>
      <c r="G99" s="2">
        <v>3.26</v>
      </c>
      <c r="H99" s="65">
        <v>6.5000000000000002E-2</v>
      </c>
      <c r="M99" t="s">
        <v>1324</v>
      </c>
    </row>
    <row r="100" spans="1:19" x14ac:dyDescent="0.25">
      <c r="A100" s="7" t="s">
        <v>1531</v>
      </c>
      <c r="B100" s="2">
        <v>16.11</v>
      </c>
      <c r="C100" s="3">
        <v>317</v>
      </c>
      <c r="D100" s="4">
        <v>45.2</v>
      </c>
      <c r="E100" s="2">
        <v>1.59</v>
      </c>
      <c r="F100" s="2">
        <v>1.04</v>
      </c>
      <c r="G100" s="2">
        <v>3.24</v>
      </c>
      <c r="H100" s="65">
        <v>4.8000000000000001E-2</v>
      </c>
      <c r="M100" t="s">
        <v>1324</v>
      </c>
    </row>
    <row r="101" spans="1:19" x14ac:dyDescent="0.25">
      <c r="A101" s="7" t="s">
        <v>1702</v>
      </c>
      <c r="B101" s="2">
        <v>15.76</v>
      </c>
      <c r="C101" s="3">
        <v>349</v>
      </c>
      <c r="D101" s="4">
        <v>32.299999999999997</v>
      </c>
      <c r="E101" s="2">
        <v>1.65</v>
      </c>
      <c r="F101" s="2">
        <v>1.07</v>
      </c>
      <c r="G101" s="2">
        <v>3.43</v>
      </c>
      <c r="H101" s="65">
        <v>5.1999999999999998E-2</v>
      </c>
      <c r="M101" t="s">
        <v>1324</v>
      </c>
    </row>
    <row r="102" spans="1:19" x14ac:dyDescent="0.25">
      <c r="A102" s="7" t="s">
        <v>1810</v>
      </c>
      <c r="B102" s="2">
        <v>14.15</v>
      </c>
      <c r="C102" s="3">
        <v>340</v>
      </c>
      <c r="D102" s="4">
        <v>38.4</v>
      </c>
      <c r="E102" s="2">
        <v>1.63</v>
      </c>
      <c r="F102" s="2">
        <v>1.02</v>
      </c>
      <c r="G102" s="2">
        <v>3.19</v>
      </c>
      <c r="H102" s="65">
        <v>5.0999999999999997E-2</v>
      </c>
      <c r="M102" t="s">
        <v>1324</v>
      </c>
    </row>
    <row r="103" spans="1:19" x14ac:dyDescent="0.25">
      <c r="A103" s="7" t="s">
        <v>1943</v>
      </c>
      <c r="B103" s="2">
        <v>15.52</v>
      </c>
      <c r="C103" s="3">
        <v>369</v>
      </c>
      <c r="D103" s="4">
        <v>35.700000000000003</v>
      </c>
      <c r="E103" s="2">
        <v>1.68</v>
      </c>
      <c r="F103" s="2">
        <v>1.06</v>
      </c>
      <c r="G103" s="2">
        <v>3.11</v>
      </c>
      <c r="H103" s="65">
        <v>5.6000000000000001E-2</v>
      </c>
      <c r="M103" t="s">
        <v>1324</v>
      </c>
    </row>
    <row r="104" spans="1:19" x14ac:dyDescent="0.25">
      <c r="A104" s="7" t="s">
        <v>1165</v>
      </c>
      <c r="B104" t="s">
        <v>1324</v>
      </c>
      <c r="C104"/>
      <c r="D104"/>
      <c r="E104"/>
      <c r="F104"/>
      <c r="G104"/>
      <c r="H104"/>
      <c r="J104" s="5" t="s">
        <v>666</v>
      </c>
    </row>
    <row r="105" spans="1:19" x14ac:dyDescent="0.25">
      <c r="A105" s="7" t="s">
        <v>29</v>
      </c>
      <c r="B105" s="2">
        <v>15.9</v>
      </c>
      <c r="C105" s="3">
        <v>283</v>
      </c>
      <c r="D105" s="4">
        <v>30.9</v>
      </c>
      <c r="E105" s="2">
        <v>1.77</v>
      </c>
      <c r="F105" s="2">
        <v>1.06</v>
      </c>
      <c r="G105" s="2">
        <v>3.19</v>
      </c>
      <c r="H105" s="65">
        <v>7.9000000000000001E-2</v>
      </c>
    </row>
    <row r="106" spans="1:19" x14ac:dyDescent="0.25">
      <c r="A106" s="7" t="s">
        <v>465</v>
      </c>
      <c r="B106" s="2">
        <v>16.899999999999999</v>
      </c>
      <c r="C106" s="3">
        <v>263</v>
      </c>
      <c r="D106" s="4">
        <v>29</v>
      </c>
      <c r="E106" s="2">
        <v>1.79</v>
      </c>
      <c r="F106" s="2">
        <v>1.0900000000000001</v>
      </c>
      <c r="G106" s="2">
        <v>3.02</v>
      </c>
      <c r="H106" s="65">
        <v>8.3000000000000004E-2</v>
      </c>
    </row>
    <row r="107" spans="1:19" x14ac:dyDescent="0.25">
      <c r="A107" s="7" t="s">
        <v>73</v>
      </c>
      <c r="B107" s="2">
        <v>15.79</v>
      </c>
      <c r="C107" s="3">
        <v>126</v>
      </c>
      <c r="D107" s="4">
        <v>20.7</v>
      </c>
      <c r="E107" s="2">
        <v>1.72</v>
      </c>
      <c r="F107" s="2">
        <v>1.0900000000000001</v>
      </c>
      <c r="G107" s="2">
        <v>3.81</v>
      </c>
      <c r="H107" s="65">
        <v>8.5000000000000006E-2</v>
      </c>
    </row>
    <row r="108" spans="1:19" x14ac:dyDescent="0.25">
      <c r="A108" s="7" t="s">
        <v>181</v>
      </c>
      <c r="B108"/>
      <c r="C108"/>
      <c r="D108"/>
      <c r="E108"/>
      <c r="F108"/>
      <c r="G108"/>
      <c r="H108"/>
      <c r="J108" s="5" t="s">
        <v>665</v>
      </c>
      <c r="L108"/>
      <c r="M108" s="2"/>
      <c r="N108" s="3"/>
      <c r="O108" s="4"/>
      <c r="P108" s="2"/>
      <c r="Q108" s="2"/>
      <c r="R108" s="2"/>
      <c r="S108" s="64"/>
    </row>
    <row r="109" spans="1:19" x14ac:dyDescent="0.25">
      <c r="A109" s="7" t="s">
        <v>244</v>
      </c>
      <c r="B109" s="2">
        <v>16.93</v>
      </c>
      <c r="C109" s="3">
        <v>154</v>
      </c>
      <c r="D109" s="4">
        <v>48.2</v>
      </c>
      <c r="E109" s="2">
        <v>1.4</v>
      </c>
      <c r="F109" s="2">
        <v>1.05</v>
      </c>
      <c r="G109" s="2">
        <v>4.2</v>
      </c>
      <c r="H109" s="65">
        <v>3.5999999999999997E-2</v>
      </c>
      <c r="L109"/>
      <c r="M109" s="2"/>
      <c r="N109" s="3"/>
      <c r="O109" s="4"/>
      <c r="P109" s="2"/>
      <c r="Q109" s="2"/>
      <c r="R109" s="2"/>
      <c r="S109" s="64"/>
    </row>
    <row r="110" spans="1:19" x14ac:dyDescent="0.25">
      <c r="A110" s="7" t="s">
        <v>415</v>
      </c>
      <c r="B110" s="2">
        <v>19.18</v>
      </c>
      <c r="C110" s="3">
        <v>134</v>
      </c>
      <c r="D110" s="4">
        <v>20.399999999999999</v>
      </c>
      <c r="E110" s="2">
        <v>1.77</v>
      </c>
      <c r="F110" s="2">
        <v>1.1599999999999999</v>
      </c>
      <c r="G110" s="2">
        <v>3.36</v>
      </c>
      <c r="H110" s="65">
        <v>9.4E-2</v>
      </c>
      <c r="L110"/>
      <c r="M110" s="2"/>
      <c r="N110" s="3"/>
      <c r="O110" s="4"/>
      <c r="P110" s="2"/>
      <c r="Q110" s="2"/>
      <c r="R110" s="2"/>
      <c r="S110" s="64"/>
    </row>
    <row r="111" spans="1:19" x14ac:dyDescent="0.25">
      <c r="A111" s="7" t="s">
        <v>444</v>
      </c>
      <c r="B111" s="2">
        <v>17.13</v>
      </c>
      <c r="C111" s="3">
        <v>300</v>
      </c>
      <c r="D111" s="4">
        <v>33.6</v>
      </c>
      <c r="E111" s="2">
        <v>1.76</v>
      </c>
      <c r="F111" s="2">
        <v>1.08</v>
      </c>
      <c r="G111" s="2">
        <v>3.23</v>
      </c>
      <c r="H111" s="65">
        <v>7.4999999999999997E-2</v>
      </c>
    </row>
    <row r="112" spans="1:19" x14ac:dyDescent="0.25">
      <c r="A112" s="32" t="s">
        <v>540</v>
      </c>
      <c r="B112" s="22">
        <f>AVERAGE(B97:B111)</f>
        <v>16.13</v>
      </c>
      <c r="C112" s="22">
        <f t="shared" ref="C112:H112" si="7">AVERAGE(C97:C111)</f>
        <v>269.85000000000002</v>
      </c>
      <c r="D112" s="22">
        <f t="shared" si="7"/>
        <v>34.020000000000003</v>
      </c>
      <c r="E112" s="22">
        <f t="shared" si="7"/>
        <v>1.68</v>
      </c>
      <c r="F112" s="22">
        <f t="shared" si="7"/>
        <v>1.07</v>
      </c>
      <c r="G112" s="22">
        <f t="shared" si="7"/>
        <v>3.34</v>
      </c>
      <c r="H112" s="23">
        <f t="shared" si="7"/>
        <v>6.5000000000000002E-2</v>
      </c>
      <c r="O112" s="64"/>
    </row>
    <row r="113" spans="1:22" x14ac:dyDescent="0.25">
      <c r="A113" s="32" t="s">
        <v>675</v>
      </c>
      <c r="B113" s="67">
        <f>STDEV(B97:B111)</f>
        <v>1.262</v>
      </c>
      <c r="C113" s="67">
        <f t="shared" ref="C113:H113" si="8">STDEV(C97:C111)</f>
        <v>80.935000000000002</v>
      </c>
      <c r="D113" s="67">
        <f t="shared" si="8"/>
        <v>8.1559000000000008</v>
      </c>
      <c r="E113" s="67">
        <f t="shared" si="8"/>
        <v>0.1066</v>
      </c>
      <c r="F113" s="67">
        <f t="shared" si="8"/>
        <v>3.7600000000000001E-2</v>
      </c>
      <c r="G113" s="67">
        <f t="shared" si="8"/>
        <v>0.32300000000000001</v>
      </c>
      <c r="H113" s="67">
        <f t="shared" si="8"/>
        <v>1.7500000000000002E-2</v>
      </c>
    </row>
    <row r="115" spans="1:22" ht="18" x14ac:dyDescent="0.35">
      <c r="A115" s="39" t="s">
        <v>543</v>
      </c>
      <c r="B115" s="20" t="s">
        <v>531</v>
      </c>
      <c r="C115" s="20" t="s">
        <v>530</v>
      </c>
      <c r="D115" s="20" t="s">
        <v>532</v>
      </c>
      <c r="E115" s="20" t="s">
        <v>533</v>
      </c>
      <c r="F115" s="20" t="s">
        <v>1359</v>
      </c>
      <c r="G115" s="20" t="s">
        <v>534</v>
      </c>
      <c r="H115" s="20" t="s">
        <v>668</v>
      </c>
    </row>
    <row r="116" spans="1:22" x14ac:dyDescent="0.25">
      <c r="A116" t="s">
        <v>1540</v>
      </c>
      <c r="B116" s="2">
        <v>15.9</v>
      </c>
      <c r="C116" s="3">
        <v>344</v>
      </c>
      <c r="D116" s="4">
        <v>33.5</v>
      </c>
      <c r="E116" s="2">
        <v>1.62</v>
      </c>
      <c r="F116" s="2">
        <v>1.07</v>
      </c>
      <c r="G116" s="2">
        <v>3.73</v>
      </c>
      <c r="H116" s="65">
        <v>4.9000000000000002E-2</v>
      </c>
      <c r="V116" s="2">
        <v>1.25</v>
      </c>
    </row>
    <row r="117" spans="1:22" x14ac:dyDescent="0.25">
      <c r="A117" t="s">
        <v>1760</v>
      </c>
      <c r="B117" s="2">
        <v>15.09</v>
      </c>
      <c r="C117" s="3">
        <v>362</v>
      </c>
      <c r="D117" s="4">
        <v>30.1</v>
      </c>
      <c r="E117" s="2">
        <v>1.59</v>
      </c>
      <c r="F117" s="2">
        <v>1.07</v>
      </c>
      <c r="G117" s="2">
        <v>3.81</v>
      </c>
      <c r="H117" s="65">
        <v>4.2000000000000003E-2</v>
      </c>
    </row>
    <row r="118" spans="1:22" x14ac:dyDescent="0.25">
      <c r="A118" t="s">
        <v>85</v>
      </c>
      <c r="B118" s="2">
        <v>15.92</v>
      </c>
      <c r="C118" s="3">
        <v>231</v>
      </c>
      <c r="D118" s="4">
        <v>30.6</v>
      </c>
      <c r="E118" s="2">
        <v>1.54</v>
      </c>
      <c r="F118" s="2">
        <v>1.0900000000000001</v>
      </c>
      <c r="G118" s="2">
        <v>3.38</v>
      </c>
      <c r="H118" s="65">
        <v>4.2999999999999997E-2</v>
      </c>
    </row>
    <row r="119" spans="1:22" x14ac:dyDescent="0.25">
      <c r="A119" t="s">
        <v>86</v>
      </c>
      <c r="B119" s="2">
        <v>15.39</v>
      </c>
      <c r="C119" s="3">
        <v>281</v>
      </c>
      <c r="D119" s="4">
        <v>35.9</v>
      </c>
      <c r="E119" s="2">
        <v>1.67</v>
      </c>
      <c r="F119" s="2">
        <v>1.05</v>
      </c>
      <c r="G119" s="2">
        <v>3.04</v>
      </c>
      <c r="H119" s="65">
        <v>6.0999999999999999E-2</v>
      </c>
    </row>
    <row r="120" spans="1:22" x14ac:dyDescent="0.25">
      <c r="A120" t="s">
        <v>329</v>
      </c>
      <c r="B120" s="2">
        <v>17.43</v>
      </c>
      <c r="C120" s="3">
        <v>382</v>
      </c>
      <c r="D120" s="4">
        <v>41.1</v>
      </c>
      <c r="E120" s="2">
        <v>1.6</v>
      </c>
      <c r="F120" s="2">
        <v>1.1000000000000001</v>
      </c>
      <c r="G120" s="2">
        <v>2.73</v>
      </c>
      <c r="H120" s="65">
        <v>4.5999999999999999E-2</v>
      </c>
    </row>
    <row r="121" spans="1:22" x14ac:dyDescent="0.25">
      <c r="A121" s="32" t="s">
        <v>540</v>
      </c>
      <c r="B121" s="22">
        <f t="shared" ref="B121:H121" si="9">AVERAGE(B116:B120)</f>
        <v>15.95</v>
      </c>
      <c r="C121" s="22">
        <f t="shared" si="9"/>
        <v>320</v>
      </c>
      <c r="D121" s="22">
        <f t="shared" si="9"/>
        <v>34.24</v>
      </c>
      <c r="E121" s="22">
        <f t="shared" si="9"/>
        <v>1.6</v>
      </c>
      <c r="F121" s="22">
        <f t="shared" si="9"/>
        <v>1.08</v>
      </c>
      <c r="G121" s="22">
        <f t="shared" si="9"/>
        <v>3.34</v>
      </c>
      <c r="H121" s="23">
        <f t="shared" si="9"/>
        <v>4.8000000000000001E-2</v>
      </c>
    </row>
    <row r="122" spans="1:22" x14ac:dyDescent="0.25">
      <c r="A122" s="32" t="s">
        <v>675</v>
      </c>
      <c r="B122" s="67">
        <f>STDEV(B116:B120)</f>
        <v>0.90100000000000002</v>
      </c>
      <c r="C122" s="67">
        <f t="shared" ref="C122:H122" si="10">STDEV(C116:C120)</f>
        <v>62.502000000000002</v>
      </c>
      <c r="D122" s="67">
        <f t="shared" si="10"/>
        <v>4.4931000000000001</v>
      </c>
      <c r="E122" s="67">
        <f t="shared" si="10"/>
        <v>4.7199999999999999E-2</v>
      </c>
      <c r="F122" s="67">
        <f t="shared" si="10"/>
        <v>1.95E-2</v>
      </c>
      <c r="G122" s="67">
        <f t="shared" si="10"/>
        <v>0.45739999999999997</v>
      </c>
      <c r="H122" s="67">
        <f t="shared" si="10"/>
        <v>7.7000000000000002E-3</v>
      </c>
      <c r="M122" s="8"/>
    </row>
    <row r="124" spans="1:22" ht="18" x14ac:dyDescent="0.35">
      <c r="A124" s="39" t="s">
        <v>544</v>
      </c>
      <c r="B124" s="20" t="s">
        <v>531</v>
      </c>
      <c r="C124" s="20" t="s">
        <v>530</v>
      </c>
      <c r="D124" s="20" t="s">
        <v>532</v>
      </c>
      <c r="E124" s="20" t="s">
        <v>533</v>
      </c>
      <c r="F124" s="20" t="s">
        <v>1359</v>
      </c>
      <c r="G124" s="20" t="s">
        <v>534</v>
      </c>
      <c r="H124" s="20" t="s">
        <v>668</v>
      </c>
    </row>
    <row r="125" spans="1:22" x14ac:dyDescent="0.25">
      <c r="A125" s="7" t="s">
        <v>1381</v>
      </c>
      <c r="B125" s="2">
        <v>13.65</v>
      </c>
      <c r="C125" s="3">
        <v>356</v>
      </c>
      <c r="D125" s="4">
        <v>51.3</v>
      </c>
      <c r="E125" s="2">
        <v>1.46</v>
      </c>
      <c r="F125" s="2">
        <v>0.99</v>
      </c>
      <c r="G125" s="2">
        <v>3.79</v>
      </c>
      <c r="H125" s="65">
        <v>3.2000000000000001E-2</v>
      </c>
      <c r="L125"/>
      <c r="M125" s="2"/>
      <c r="N125" s="3"/>
      <c r="O125" s="4"/>
      <c r="P125" s="2"/>
      <c r="Q125" s="2"/>
      <c r="R125" s="2"/>
      <c r="S125" s="65"/>
    </row>
    <row r="126" spans="1:22" x14ac:dyDescent="0.25">
      <c r="A126" s="7" t="s">
        <v>643</v>
      </c>
      <c r="B126" s="2">
        <v>15.65</v>
      </c>
      <c r="C126" s="3">
        <v>474</v>
      </c>
      <c r="D126" s="4">
        <v>35.299999999999997</v>
      </c>
      <c r="E126" s="2">
        <v>1.62</v>
      </c>
      <c r="F126" s="2">
        <v>1.07</v>
      </c>
      <c r="G126" s="2">
        <v>3.41</v>
      </c>
      <c r="H126" s="65">
        <v>4.3999999999999997E-2</v>
      </c>
      <c r="L126"/>
      <c r="M126" s="2"/>
      <c r="N126" s="3"/>
      <c r="O126" s="4"/>
      <c r="P126" s="2"/>
      <c r="Q126" s="2"/>
      <c r="R126" s="2"/>
      <c r="S126" s="65"/>
    </row>
    <row r="127" spans="1:22" x14ac:dyDescent="0.25">
      <c r="A127" s="7" t="s">
        <v>1537</v>
      </c>
      <c r="B127" s="2">
        <v>16.489999999999998</v>
      </c>
      <c r="C127" s="3">
        <v>377</v>
      </c>
      <c r="D127" s="4">
        <v>36.5</v>
      </c>
      <c r="E127" s="2">
        <v>1.61</v>
      </c>
      <c r="F127" s="2">
        <v>1.08</v>
      </c>
      <c r="G127" s="2">
        <v>3.71</v>
      </c>
      <c r="H127" s="65">
        <v>4.7E-2</v>
      </c>
      <c r="L127"/>
      <c r="M127" s="2"/>
      <c r="N127" s="3"/>
      <c r="O127" s="4"/>
      <c r="P127" s="2"/>
      <c r="Q127" s="2"/>
      <c r="R127" s="2"/>
      <c r="S127" s="65"/>
    </row>
    <row r="128" spans="1:22" x14ac:dyDescent="0.25">
      <c r="A128" s="7" t="s">
        <v>1539</v>
      </c>
      <c r="B128" s="2">
        <v>17</v>
      </c>
      <c r="C128" s="3">
        <v>298</v>
      </c>
      <c r="D128" s="4">
        <v>43.2</v>
      </c>
      <c r="E128" s="2">
        <v>1.57</v>
      </c>
      <c r="F128" s="2">
        <v>1.07</v>
      </c>
      <c r="G128" s="2">
        <v>3.42</v>
      </c>
      <c r="H128" s="65">
        <v>4.7E-2</v>
      </c>
      <c r="L128"/>
      <c r="M128" s="2"/>
      <c r="N128" s="3"/>
      <c r="O128" s="4"/>
      <c r="P128" s="2"/>
      <c r="Q128" s="2"/>
      <c r="R128" s="2"/>
      <c r="S128" s="65"/>
    </row>
    <row r="129" spans="1:19" x14ac:dyDescent="0.25">
      <c r="A129" s="7" t="s">
        <v>1974</v>
      </c>
      <c r="B129" s="2">
        <v>15.9</v>
      </c>
      <c r="C129" s="3">
        <v>309</v>
      </c>
      <c r="D129" s="4">
        <v>35.799999999999997</v>
      </c>
      <c r="E129" s="2">
        <v>1.67</v>
      </c>
      <c r="F129" s="2">
        <v>1.06</v>
      </c>
      <c r="G129" s="2">
        <v>3.21</v>
      </c>
      <c r="H129" s="65">
        <v>5.8999999999999997E-2</v>
      </c>
      <c r="L129"/>
      <c r="M129" s="2"/>
      <c r="N129" s="3"/>
      <c r="O129" s="4"/>
      <c r="P129" s="2"/>
      <c r="Q129" s="2"/>
      <c r="R129" s="2"/>
      <c r="S129" s="65"/>
    </row>
    <row r="130" spans="1:19" x14ac:dyDescent="0.25">
      <c r="A130" s="7" t="s">
        <v>1975</v>
      </c>
      <c r="B130" s="2">
        <v>15.79</v>
      </c>
      <c r="C130" s="3">
        <v>353</v>
      </c>
      <c r="D130" s="4">
        <v>37</v>
      </c>
      <c r="E130" s="2">
        <v>1.68</v>
      </c>
      <c r="F130" s="2">
        <v>1.05</v>
      </c>
      <c r="G130" s="2">
        <v>3.42</v>
      </c>
      <c r="H130" s="65">
        <v>5.8000000000000003E-2</v>
      </c>
      <c r="L130"/>
      <c r="M130" s="2"/>
      <c r="N130" s="3"/>
      <c r="O130" s="4"/>
      <c r="P130" s="2"/>
      <c r="Q130" s="2"/>
      <c r="R130" s="2"/>
      <c r="S130" s="65"/>
    </row>
    <row r="131" spans="1:19" x14ac:dyDescent="0.25">
      <c r="A131" s="7" t="s">
        <v>1976</v>
      </c>
      <c r="B131" s="2">
        <v>15.31</v>
      </c>
      <c r="C131" s="3">
        <v>296</v>
      </c>
      <c r="D131" s="4">
        <v>43</v>
      </c>
      <c r="E131" s="2">
        <v>1.64</v>
      </c>
      <c r="F131" s="2">
        <v>1.02</v>
      </c>
      <c r="G131" s="2">
        <v>3.33</v>
      </c>
      <c r="H131" s="65">
        <v>5.7000000000000002E-2</v>
      </c>
      <c r="L131"/>
      <c r="M131" s="2"/>
      <c r="N131" s="3"/>
      <c r="O131" s="4"/>
      <c r="P131" s="2"/>
      <c r="Q131" s="2"/>
      <c r="R131" s="2"/>
      <c r="S131" s="65"/>
    </row>
    <row r="132" spans="1:19" x14ac:dyDescent="0.25">
      <c r="A132" s="7" t="s">
        <v>1176</v>
      </c>
      <c r="B132" s="2">
        <v>16.68</v>
      </c>
      <c r="C132" s="3">
        <v>257</v>
      </c>
      <c r="D132" s="4">
        <v>39.4</v>
      </c>
      <c r="E132" s="2">
        <v>1.67</v>
      </c>
      <c r="F132" s="2">
        <v>1.05</v>
      </c>
      <c r="G132" s="2">
        <v>3.56</v>
      </c>
      <c r="H132" s="65">
        <v>6.3E-2</v>
      </c>
      <c r="L132"/>
      <c r="M132" s="2"/>
      <c r="N132" s="3"/>
      <c r="O132" s="4"/>
      <c r="P132" s="2"/>
      <c r="Q132" s="2"/>
      <c r="R132" s="2"/>
      <c r="S132" s="65"/>
    </row>
    <row r="133" spans="1:19" x14ac:dyDescent="0.25">
      <c r="A133" s="7" t="s">
        <v>1177</v>
      </c>
      <c r="B133" s="2">
        <v>14.2</v>
      </c>
      <c r="C133" s="3">
        <v>288</v>
      </c>
      <c r="D133" s="4">
        <v>51.8</v>
      </c>
      <c r="E133" s="2">
        <v>1.52</v>
      </c>
      <c r="F133" s="2">
        <v>0.98</v>
      </c>
      <c r="G133" s="2">
        <v>3.73</v>
      </c>
      <c r="H133" s="65">
        <v>4.1000000000000002E-2</v>
      </c>
      <c r="L133"/>
      <c r="M133" s="2"/>
      <c r="N133" s="3"/>
      <c r="O133" s="4"/>
      <c r="P133" s="2"/>
      <c r="Q133" s="2"/>
      <c r="R133" s="2"/>
      <c r="S133" s="65"/>
    </row>
    <row r="134" spans="1:19" x14ac:dyDescent="0.25">
      <c r="A134" s="7" t="s">
        <v>1178</v>
      </c>
      <c r="B134" s="2">
        <v>14.3</v>
      </c>
      <c r="C134" s="3">
        <v>352</v>
      </c>
      <c r="D134" s="4">
        <v>63.5</v>
      </c>
      <c r="E134" s="2">
        <v>1.47</v>
      </c>
      <c r="F134" s="2">
        <v>0.97</v>
      </c>
      <c r="G134" s="2">
        <v>3.69</v>
      </c>
      <c r="H134" s="65">
        <v>3.3000000000000002E-2</v>
      </c>
      <c r="L134"/>
      <c r="M134" s="2"/>
      <c r="N134" s="3"/>
      <c r="O134" s="4"/>
      <c r="P134" s="2"/>
      <c r="Q134" s="2"/>
      <c r="R134" s="2"/>
      <c r="S134" s="65"/>
    </row>
    <row r="135" spans="1:19" x14ac:dyDescent="0.25">
      <c r="A135" s="7" t="s">
        <v>1294</v>
      </c>
      <c r="B135" s="2">
        <v>15.42</v>
      </c>
      <c r="C135" s="3">
        <v>329</v>
      </c>
      <c r="D135" s="4">
        <v>47</v>
      </c>
      <c r="E135" s="2">
        <v>1.6</v>
      </c>
      <c r="F135" s="2">
        <v>1.02</v>
      </c>
      <c r="G135" s="2">
        <v>3.36</v>
      </c>
      <c r="H135" s="65">
        <v>4.9000000000000002E-2</v>
      </c>
      <c r="S135" s="65"/>
    </row>
    <row r="136" spans="1:19" x14ac:dyDescent="0.25">
      <c r="A136" s="7" t="s">
        <v>424</v>
      </c>
      <c r="B136" s="2">
        <v>14.12</v>
      </c>
      <c r="C136" s="3">
        <v>330</v>
      </c>
      <c r="D136" s="4">
        <v>38.299999999999997</v>
      </c>
      <c r="E136" s="2">
        <v>1.63</v>
      </c>
      <c r="F136" s="2">
        <v>1.02</v>
      </c>
      <c r="G136" s="2">
        <v>3.21</v>
      </c>
      <c r="H136" s="65">
        <v>5.2999999999999999E-2</v>
      </c>
      <c r="S136" s="65"/>
    </row>
    <row r="137" spans="1:19" x14ac:dyDescent="0.25">
      <c r="A137" s="32" t="s">
        <v>540</v>
      </c>
      <c r="B137" s="22">
        <f>AVERAGE(B125:B136)</f>
        <v>15.38</v>
      </c>
      <c r="C137" s="22">
        <f t="shared" ref="C137:H137" si="11">AVERAGE(C125:C136)</f>
        <v>334.92</v>
      </c>
      <c r="D137" s="22">
        <f t="shared" si="11"/>
        <v>43.51</v>
      </c>
      <c r="E137" s="22">
        <f t="shared" si="11"/>
        <v>1.6</v>
      </c>
      <c r="F137" s="22">
        <f t="shared" si="11"/>
        <v>1.03</v>
      </c>
      <c r="G137" s="22">
        <f t="shared" si="11"/>
        <v>3.49</v>
      </c>
      <c r="H137" s="23">
        <f t="shared" si="11"/>
        <v>4.9000000000000002E-2</v>
      </c>
    </row>
    <row r="138" spans="1:19" x14ac:dyDescent="0.25">
      <c r="A138" s="32" t="s">
        <v>675</v>
      </c>
      <c r="B138" s="67">
        <f>STDEV(B125:B136)</f>
        <v>1.0955999999999999</v>
      </c>
      <c r="C138" s="67">
        <f t="shared" ref="C138:H138" si="12">STDEV(C125:C136)</f>
        <v>55.644100000000002</v>
      </c>
      <c r="D138" s="67">
        <f t="shared" si="12"/>
        <v>8.5490999999999993</v>
      </c>
      <c r="E138" s="67">
        <f t="shared" si="12"/>
        <v>7.5499999999999998E-2</v>
      </c>
      <c r="F138" s="67">
        <f t="shared" si="12"/>
        <v>3.7400000000000003E-2</v>
      </c>
      <c r="G138" s="67">
        <f t="shared" si="12"/>
        <v>0.20369999999999999</v>
      </c>
      <c r="H138" s="67">
        <f t="shared" si="12"/>
        <v>0.01</v>
      </c>
    </row>
    <row r="139" spans="1:19" x14ac:dyDescent="0.25">
      <c r="A139" s="5"/>
      <c r="D139"/>
      <c r="E139"/>
      <c r="F139"/>
      <c r="G139"/>
    </row>
    <row r="140" spans="1:19" ht="18" x14ac:dyDescent="0.35">
      <c r="A140" s="39" t="s">
        <v>548</v>
      </c>
      <c r="B140" s="20" t="s">
        <v>531</v>
      </c>
      <c r="C140" s="20" t="s">
        <v>530</v>
      </c>
      <c r="D140" s="20" t="s">
        <v>532</v>
      </c>
      <c r="E140" s="20" t="s">
        <v>533</v>
      </c>
      <c r="F140" s="20" t="s">
        <v>1359</v>
      </c>
      <c r="G140" s="20" t="s">
        <v>534</v>
      </c>
      <c r="H140" s="20" t="s">
        <v>668</v>
      </c>
    </row>
    <row r="141" spans="1:19" x14ac:dyDescent="0.25">
      <c r="A141" t="s">
        <v>2000</v>
      </c>
      <c r="B141" s="2">
        <v>16.63</v>
      </c>
      <c r="C141" s="3">
        <v>382</v>
      </c>
      <c r="D141" s="4">
        <v>32.200000000000003</v>
      </c>
      <c r="E141" s="2">
        <v>1.75</v>
      </c>
      <c r="F141" s="2">
        <v>1.0900000000000001</v>
      </c>
      <c r="G141" s="2">
        <v>3.1</v>
      </c>
      <c r="H141" s="65">
        <v>6.7000000000000004E-2</v>
      </c>
    </row>
    <row r="142" spans="1:19" x14ac:dyDescent="0.25">
      <c r="A142" t="s">
        <v>2002</v>
      </c>
      <c r="B142" s="2">
        <v>17.38</v>
      </c>
      <c r="C142" s="3">
        <v>349</v>
      </c>
      <c r="D142" s="4">
        <v>37.299999999999997</v>
      </c>
      <c r="E142" s="2">
        <v>1.65</v>
      </c>
      <c r="F142" s="2">
        <v>1.0900000000000001</v>
      </c>
      <c r="G142" s="2">
        <v>3.57</v>
      </c>
      <c r="H142" s="65">
        <v>5.3999999999999999E-2</v>
      </c>
    </row>
    <row r="143" spans="1:19" x14ac:dyDescent="0.25">
      <c r="A143" t="s">
        <v>2003</v>
      </c>
      <c r="B143" s="2">
        <v>15.89</v>
      </c>
      <c r="C143" s="3">
        <v>377</v>
      </c>
      <c r="D143" s="4">
        <v>42.2</v>
      </c>
      <c r="E143" s="2">
        <v>1.58</v>
      </c>
      <c r="F143" s="2">
        <v>1.05</v>
      </c>
      <c r="G143" s="2">
        <v>3.57</v>
      </c>
      <c r="H143" s="65">
        <v>4.3999999999999997E-2</v>
      </c>
    </row>
    <row r="144" spans="1:19" x14ac:dyDescent="0.25">
      <c r="A144" t="s">
        <v>2004</v>
      </c>
      <c r="B144" s="2">
        <v>16.53</v>
      </c>
      <c r="C144" s="3">
        <v>316</v>
      </c>
      <c r="D144" s="4">
        <v>40.6</v>
      </c>
      <c r="E144" s="2">
        <v>1.66</v>
      </c>
      <c r="F144" s="2">
        <v>1.05</v>
      </c>
      <c r="G144" s="2">
        <v>3.61</v>
      </c>
      <c r="H144" s="65">
        <v>4.2999999999999997E-2</v>
      </c>
    </row>
    <row r="145" spans="1:8" x14ac:dyDescent="0.25">
      <c r="A145" t="s">
        <v>2005</v>
      </c>
      <c r="B145" s="2">
        <v>17.87</v>
      </c>
      <c r="C145" s="3">
        <v>282</v>
      </c>
      <c r="D145" s="4">
        <v>46.4</v>
      </c>
      <c r="E145" s="2">
        <v>1.58</v>
      </c>
      <c r="F145" s="2">
        <v>1.07</v>
      </c>
      <c r="G145" s="2">
        <v>3.88</v>
      </c>
      <c r="H145" s="65">
        <v>4.9000000000000002E-2</v>
      </c>
    </row>
    <row r="146" spans="1:8" x14ac:dyDescent="0.25">
      <c r="A146" t="s">
        <v>310</v>
      </c>
      <c r="B146" s="2">
        <v>14.89</v>
      </c>
      <c r="C146" s="3">
        <v>391</v>
      </c>
      <c r="D146" s="4">
        <v>52.4</v>
      </c>
      <c r="E146" s="2">
        <v>1.52</v>
      </c>
      <c r="F146" s="2">
        <v>1.01</v>
      </c>
      <c r="G146" s="2">
        <v>3.36</v>
      </c>
      <c r="H146" s="65">
        <v>3.7999999999999999E-2</v>
      </c>
    </row>
    <row r="147" spans="1:8" x14ac:dyDescent="0.25">
      <c r="A147" s="32" t="s">
        <v>540</v>
      </c>
      <c r="B147" s="22">
        <f t="shared" ref="B147:H147" si="13">AVERAGE(B141:B146)</f>
        <v>16.53</v>
      </c>
      <c r="C147" s="22">
        <f t="shared" si="13"/>
        <v>349.5</v>
      </c>
      <c r="D147" s="22">
        <f t="shared" si="13"/>
        <v>41.85</v>
      </c>
      <c r="E147" s="22">
        <f t="shared" si="13"/>
        <v>1.62</v>
      </c>
      <c r="F147" s="22">
        <f t="shared" si="13"/>
        <v>1.06</v>
      </c>
      <c r="G147" s="22">
        <f t="shared" si="13"/>
        <v>3.52</v>
      </c>
      <c r="H147" s="23">
        <f t="shared" si="13"/>
        <v>4.9000000000000002E-2</v>
      </c>
    </row>
    <row r="148" spans="1:8" x14ac:dyDescent="0.25">
      <c r="A148" s="32" t="s">
        <v>675</v>
      </c>
      <c r="B148" s="67">
        <f>STDEV(B141:B146)</f>
        <v>1.0609</v>
      </c>
      <c r="C148" s="67">
        <f t="shared" ref="C148:H148" si="14">STDEV(C141:C146)</f>
        <v>42.926699999999997</v>
      </c>
      <c r="D148" s="67">
        <f t="shared" si="14"/>
        <v>7.0358000000000001</v>
      </c>
      <c r="E148" s="67">
        <f t="shared" si="14"/>
        <v>8.0699999999999994E-2</v>
      </c>
      <c r="F148" s="67">
        <f t="shared" si="14"/>
        <v>3.0300000000000001E-2</v>
      </c>
      <c r="G148" s="67">
        <f t="shared" si="14"/>
        <v>0.26250000000000001</v>
      </c>
      <c r="H148" s="67">
        <f t="shared" si="14"/>
        <v>1.03E-2</v>
      </c>
    </row>
    <row r="149" spans="1:8" x14ac:dyDescent="0.25">
      <c r="A149" s="5"/>
      <c r="D149"/>
      <c r="E149"/>
      <c r="F149"/>
      <c r="G149"/>
    </row>
    <row r="150" spans="1:8" ht="18" x14ac:dyDescent="0.35">
      <c r="A150" s="39" t="s">
        <v>547</v>
      </c>
      <c r="B150" s="20" t="s">
        <v>531</v>
      </c>
      <c r="C150" s="20" t="s">
        <v>530</v>
      </c>
      <c r="D150" s="20" t="s">
        <v>532</v>
      </c>
      <c r="E150" s="20" t="s">
        <v>533</v>
      </c>
      <c r="F150" s="20" t="s">
        <v>1359</v>
      </c>
      <c r="G150" s="20" t="s">
        <v>534</v>
      </c>
      <c r="H150" s="20" t="s">
        <v>668</v>
      </c>
    </row>
    <row r="151" spans="1:8" x14ac:dyDescent="0.25">
      <c r="A151" s="7" t="s">
        <v>1509</v>
      </c>
      <c r="B151" s="2">
        <v>18.37</v>
      </c>
      <c r="C151" s="3">
        <v>152</v>
      </c>
      <c r="D151" s="4">
        <v>44.6</v>
      </c>
      <c r="E151" s="2">
        <v>1.6</v>
      </c>
      <c r="F151" s="2">
        <v>1.06</v>
      </c>
      <c r="G151" s="2">
        <v>3.86</v>
      </c>
      <c r="H151" s="65">
        <v>6.4000000000000001E-2</v>
      </c>
    </row>
    <row r="152" spans="1:8" x14ac:dyDescent="0.25">
      <c r="A152" s="7" t="s">
        <v>1084</v>
      </c>
      <c r="B152" s="2">
        <v>18.170000000000002</v>
      </c>
      <c r="C152" s="3">
        <v>168</v>
      </c>
      <c r="D152" s="4">
        <v>30</v>
      </c>
      <c r="E152" s="2">
        <v>1.8</v>
      </c>
      <c r="F152" s="2">
        <v>1.0900000000000001</v>
      </c>
      <c r="G152" s="2">
        <v>3.45</v>
      </c>
      <c r="H152" s="65">
        <v>0.10199999999999999</v>
      </c>
    </row>
    <row r="153" spans="1:8" x14ac:dyDescent="0.25">
      <c r="A153" s="7" t="s">
        <v>1085</v>
      </c>
      <c r="B153" s="2">
        <v>17.98</v>
      </c>
      <c r="C153" s="3">
        <v>153</v>
      </c>
      <c r="D153" s="4">
        <v>33.1</v>
      </c>
      <c r="E153" s="2">
        <v>1.66</v>
      </c>
      <c r="F153" s="2">
        <v>1.0900000000000001</v>
      </c>
      <c r="G153" s="2">
        <v>3.79</v>
      </c>
      <c r="H153" s="65">
        <v>7.3999999999999996E-2</v>
      </c>
    </row>
    <row r="154" spans="1:8" x14ac:dyDescent="0.25">
      <c r="A154" s="7" t="s">
        <v>1524</v>
      </c>
      <c r="B154" s="2">
        <v>17.2</v>
      </c>
      <c r="C154" s="3">
        <v>119</v>
      </c>
      <c r="D154" s="4">
        <v>33</v>
      </c>
      <c r="E154" s="2">
        <v>1.66</v>
      </c>
      <c r="F154" s="2">
        <v>1.06</v>
      </c>
      <c r="G154" s="2">
        <v>3.87</v>
      </c>
      <c r="H154" s="65">
        <v>8.1000000000000003E-2</v>
      </c>
    </row>
    <row r="155" spans="1:8" x14ac:dyDescent="0.25">
      <c r="A155" s="7" t="s">
        <v>1525</v>
      </c>
      <c r="B155" s="2">
        <v>17.27</v>
      </c>
      <c r="C155" s="3">
        <v>261</v>
      </c>
      <c r="D155" s="4">
        <v>29.3</v>
      </c>
      <c r="E155" s="2">
        <v>1.81</v>
      </c>
      <c r="F155" s="2">
        <v>1.0900000000000001</v>
      </c>
      <c r="G155" s="2">
        <v>3.37</v>
      </c>
      <c r="H155" s="65">
        <v>8.8999999999999996E-2</v>
      </c>
    </row>
    <row r="156" spans="1:8" x14ac:dyDescent="0.25">
      <c r="A156" s="7" t="s">
        <v>513</v>
      </c>
      <c r="B156" s="2">
        <v>16.95</v>
      </c>
      <c r="C156" s="3">
        <v>338</v>
      </c>
      <c r="D156" s="4">
        <v>37.4</v>
      </c>
      <c r="E156" s="2">
        <v>1.67</v>
      </c>
      <c r="F156" s="2">
        <v>1.08</v>
      </c>
      <c r="G156" s="2">
        <v>3.39</v>
      </c>
      <c r="H156" s="65">
        <v>5.8999999999999997E-2</v>
      </c>
    </row>
    <row r="157" spans="1:8" x14ac:dyDescent="0.25">
      <c r="A157" s="7" t="s">
        <v>1759</v>
      </c>
      <c r="B157" s="2">
        <v>18.14</v>
      </c>
      <c r="C157" s="3">
        <v>412</v>
      </c>
      <c r="D157" s="4">
        <v>53.1</v>
      </c>
      <c r="E157" s="2">
        <v>1.41</v>
      </c>
      <c r="F157" s="2">
        <v>1.1000000000000001</v>
      </c>
      <c r="G157" s="2">
        <v>2.92</v>
      </c>
      <c r="H157" s="65">
        <v>2.5999999999999999E-2</v>
      </c>
    </row>
    <row r="158" spans="1:8" x14ac:dyDescent="0.25">
      <c r="A158" s="7" t="s">
        <v>1167</v>
      </c>
      <c r="B158" s="2">
        <v>18.37</v>
      </c>
      <c r="C158" s="3">
        <v>152</v>
      </c>
      <c r="D158" s="4">
        <v>44.3</v>
      </c>
      <c r="E158" s="2">
        <v>1.61</v>
      </c>
      <c r="F158" s="2">
        <v>1.06</v>
      </c>
      <c r="G158" s="2">
        <v>3.84</v>
      </c>
      <c r="H158" s="65">
        <v>6.5000000000000002E-2</v>
      </c>
    </row>
    <row r="159" spans="1:8" x14ac:dyDescent="0.25">
      <c r="A159" s="7" t="s">
        <v>39</v>
      </c>
      <c r="B159" s="2">
        <v>16.05</v>
      </c>
      <c r="C159" s="3">
        <v>317</v>
      </c>
      <c r="D159" s="4">
        <v>27.8</v>
      </c>
      <c r="E159" s="2">
        <v>1.74</v>
      </c>
      <c r="F159" s="2">
        <v>1.0900000000000001</v>
      </c>
      <c r="G159" s="2">
        <v>3.09</v>
      </c>
      <c r="H159" s="65">
        <v>6.7000000000000004E-2</v>
      </c>
    </row>
    <row r="160" spans="1:8" x14ac:dyDescent="0.25">
      <c r="A160" s="7" t="s">
        <v>40</v>
      </c>
      <c r="B160" s="2">
        <v>16.29</v>
      </c>
      <c r="C160" s="3">
        <v>286</v>
      </c>
      <c r="D160" s="4">
        <v>27.5</v>
      </c>
      <c r="E160" s="2">
        <v>1.8</v>
      </c>
      <c r="F160" s="2">
        <v>1.0900000000000001</v>
      </c>
      <c r="G160" s="2">
        <v>3.09</v>
      </c>
      <c r="H160" s="65">
        <v>8.3000000000000004E-2</v>
      </c>
    </row>
    <row r="161" spans="1:8" x14ac:dyDescent="0.25">
      <c r="A161" s="7" t="s">
        <v>517</v>
      </c>
      <c r="B161" s="2">
        <v>15.39</v>
      </c>
      <c r="C161" s="3">
        <v>326</v>
      </c>
      <c r="D161" s="4">
        <v>31.3</v>
      </c>
      <c r="E161" s="2">
        <v>1.71</v>
      </c>
      <c r="F161" s="2">
        <v>1.06</v>
      </c>
      <c r="G161" s="2">
        <v>3.25</v>
      </c>
      <c r="H161" s="65">
        <v>6.3E-2</v>
      </c>
    </row>
    <row r="162" spans="1:8" x14ac:dyDescent="0.25">
      <c r="A162" s="7" t="s">
        <v>41</v>
      </c>
      <c r="B162" s="2">
        <v>16.899999999999999</v>
      </c>
      <c r="C162" s="3">
        <v>271</v>
      </c>
      <c r="D162" s="4">
        <v>29.2</v>
      </c>
      <c r="E162" s="2">
        <v>1.8</v>
      </c>
      <c r="F162" s="2">
        <v>1.0900000000000001</v>
      </c>
      <c r="G162" s="2">
        <v>3.12</v>
      </c>
      <c r="H162" s="65">
        <v>8.4000000000000005E-2</v>
      </c>
    </row>
    <row r="163" spans="1:8" x14ac:dyDescent="0.25">
      <c r="A163" s="7" t="s">
        <v>42</v>
      </c>
      <c r="B163" s="2">
        <v>17.28</v>
      </c>
      <c r="C163" s="3">
        <v>271</v>
      </c>
      <c r="D163" s="4">
        <v>28.9</v>
      </c>
      <c r="E163" s="2">
        <v>1.8</v>
      </c>
      <c r="F163" s="2">
        <v>1.1000000000000001</v>
      </c>
      <c r="G163" s="2">
        <v>3.24</v>
      </c>
      <c r="H163" s="65">
        <v>8.4000000000000005E-2</v>
      </c>
    </row>
    <row r="164" spans="1:8" x14ac:dyDescent="0.25">
      <c r="A164" s="7" t="s">
        <v>43</v>
      </c>
      <c r="B164" s="2">
        <v>16.86</v>
      </c>
      <c r="C164" s="3">
        <v>264</v>
      </c>
      <c r="D164" s="4">
        <v>29.6</v>
      </c>
      <c r="E164" s="2">
        <v>1.81</v>
      </c>
      <c r="F164" s="2">
        <v>1.08</v>
      </c>
      <c r="G164" s="2">
        <v>3.25</v>
      </c>
      <c r="H164" s="65">
        <v>8.8999999999999996E-2</v>
      </c>
    </row>
    <row r="165" spans="1:8" x14ac:dyDescent="0.25">
      <c r="A165" s="7" t="s">
        <v>44</v>
      </c>
      <c r="B165" s="2">
        <v>17.21</v>
      </c>
      <c r="C165" s="3">
        <v>234</v>
      </c>
      <c r="D165" s="4">
        <v>31.2</v>
      </c>
      <c r="E165" s="2">
        <v>1.76</v>
      </c>
      <c r="F165" s="2">
        <v>1.08</v>
      </c>
      <c r="G165" s="2">
        <v>3.42</v>
      </c>
      <c r="H165" s="65">
        <v>8.1000000000000003E-2</v>
      </c>
    </row>
    <row r="166" spans="1:8" x14ac:dyDescent="0.25">
      <c r="A166" s="7" t="s">
        <v>45</v>
      </c>
      <c r="B166" s="2">
        <v>17.21</v>
      </c>
      <c r="C166" s="3">
        <v>234</v>
      </c>
      <c r="D166" s="4">
        <v>30.9</v>
      </c>
      <c r="E166" s="2">
        <v>1.76</v>
      </c>
      <c r="F166" s="2">
        <v>1.08</v>
      </c>
      <c r="G166" s="2">
        <v>3.53</v>
      </c>
      <c r="H166" s="65">
        <v>8.1000000000000003E-2</v>
      </c>
    </row>
    <row r="167" spans="1:8" x14ac:dyDescent="0.25">
      <c r="A167" s="7" t="s">
        <v>180</v>
      </c>
      <c r="B167" s="2">
        <v>17.100000000000001</v>
      </c>
      <c r="C167" s="3">
        <v>231</v>
      </c>
      <c r="D167" s="4">
        <v>34.4</v>
      </c>
      <c r="E167" s="2">
        <v>1.72</v>
      </c>
      <c r="F167" s="2">
        <v>1.07</v>
      </c>
      <c r="G167" s="2">
        <v>3.41</v>
      </c>
      <c r="H167" s="65">
        <v>7.5999999999999998E-2</v>
      </c>
    </row>
    <row r="168" spans="1:8" x14ac:dyDescent="0.25">
      <c r="A168" s="7" t="s">
        <v>406</v>
      </c>
      <c r="B168" s="2">
        <v>15.67</v>
      </c>
      <c r="C168" s="3">
        <v>249</v>
      </c>
      <c r="D168" s="4">
        <v>28</v>
      </c>
      <c r="E168" s="2">
        <v>1.76</v>
      </c>
      <c r="F168" s="2">
        <v>1.07</v>
      </c>
      <c r="G168" s="2">
        <v>3.22</v>
      </c>
      <c r="H168" s="65">
        <v>7.9000000000000001E-2</v>
      </c>
    </row>
    <row r="169" spans="1:8" x14ac:dyDescent="0.25">
      <c r="A169" s="7" t="s">
        <v>407</v>
      </c>
      <c r="B169" s="2">
        <v>17.59</v>
      </c>
      <c r="C169" s="3">
        <v>245</v>
      </c>
      <c r="D169" s="4">
        <v>28.3</v>
      </c>
      <c r="E169" s="2">
        <v>1.8</v>
      </c>
      <c r="F169" s="2">
        <v>1.1000000000000001</v>
      </c>
      <c r="G169" s="2">
        <v>3.23</v>
      </c>
      <c r="H169" s="65">
        <v>8.6999999999999994E-2</v>
      </c>
    </row>
    <row r="170" spans="1:8" x14ac:dyDescent="0.25">
      <c r="A170" s="32" t="s">
        <v>540</v>
      </c>
      <c r="B170" s="22">
        <f>AVERAGE(B151:B169)</f>
        <v>17.16</v>
      </c>
      <c r="C170" s="22">
        <f t="shared" ref="C170:H170" si="15">AVERAGE(C151:C169)</f>
        <v>246.47</v>
      </c>
      <c r="D170" s="22">
        <f t="shared" si="15"/>
        <v>33.26</v>
      </c>
      <c r="E170" s="22">
        <f t="shared" si="15"/>
        <v>1.72</v>
      </c>
      <c r="F170" s="22">
        <f t="shared" si="15"/>
        <v>1.08</v>
      </c>
      <c r="G170" s="22">
        <f t="shared" si="15"/>
        <v>3.39</v>
      </c>
      <c r="H170" s="23">
        <f t="shared" si="15"/>
        <v>7.4999999999999997E-2</v>
      </c>
    </row>
    <row r="171" spans="1:8" x14ac:dyDescent="0.25">
      <c r="A171" s="32" t="s">
        <v>675</v>
      </c>
      <c r="B171" s="67">
        <f>STDEV(B151:B169)</f>
        <v>0.86109999999999998</v>
      </c>
      <c r="C171" s="67">
        <f t="shared" ref="C171:H171" si="16">STDEV(C151:C169)</f>
        <v>74.503100000000003</v>
      </c>
      <c r="D171" s="67">
        <f t="shared" si="16"/>
        <v>6.9391999999999996</v>
      </c>
      <c r="E171" s="67">
        <f t="shared" si="16"/>
        <v>0.1016</v>
      </c>
      <c r="F171" s="67">
        <f t="shared" si="16"/>
        <v>1.41E-2</v>
      </c>
      <c r="G171" s="67">
        <f t="shared" si="16"/>
        <v>0.28170000000000001</v>
      </c>
      <c r="H171" s="67">
        <f t="shared" si="16"/>
        <v>1.6199999999999999E-2</v>
      </c>
    </row>
    <row r="172" spans="1:8" x14ac:dyDescent="0.25">
      <c r="A172" s="5"/>
      <c r="D172"/>
      <c r="E172"/>
      <c r="F172"/>
      <c r="G172"/>
    </row>
    <row r="173" spans="1:8" ht="18" x14ac:dyDescent="0.35">
      <c r="A173" s="39" t="s">
        <v>545</v>
      </c>
      <c r="B173" s="20" t="s">
        <v>531</v>
      </c>
      <c r="C173" s="20" t="s">
        <v>530</v>
      </c>
      <c r="D173" s="20" t="s">
        <v>532</v>
      </c>
      <c r="E173" s="20" t="s">
        <v>533</v>
      </c>
      <c r="F173" s="20" t="s">
        <v>1359</v>
      </c>
      <c r="G173" s="20" t="s">
        <v>534</v>
      </c>
      <c r="H173" s="20" t="s">
        <v>668</v>
      </c>
    </row>
    <row r="174" spans="1:8" x14ac:dyDescent="0.25">
      <c r="A174" s="7" t="s">
        <v>1376</v>
      </c>
      <c r="B174" s="2">
        <v>17.190000000000001</v>
      </c>
      <c r="C174" s="3">
        <v>221</v>
      </c>
      <c r="D174" s="4">
        <v>42.6</v>
      </c>
      <c r="E174" s="2">
        <v>1.67</v>
      </c>
      <c r="F174" s="2">
        <v>1.05</v>
      </c>
      <c r="G174" s="2">
        <v>3.61</v>
      </c>
      <c r="H174" s="65">
        <v>6.7000000000000004E-2</v>
      </c>
    </row>
    <row r="175" spans="1:8" x14ac:dyDescent="0.25">
      <c r="A175" s="7" t="s">
        <v>592</v>
      </c>
      <c r="B175" s="2">
        <v>15.02</v>
      </c>
      <c r="C175" s="3">
        <v>375</v>
      </c>
      <c r="D175" s="4">
        <v>33.1</v>
      </c>
      <c r="E175" s="2">
        <v>1.72</v>
      </c>
      <c r="F175" s="2">
        <v>1.05</v>
      </c>
      <c r="G175" s="2">
        <v>2.88</v>
      </c>
      <c r="H175" s="65">
        <v>6.0999999999999999E-2</v>
      </c>
    </row>
    <row r="176" spans="1:8" x14ac:dyDescent="0.25">
      <c r="A176" s="7" t="s">
        <v>1449</v>
      </c>
      <c r="B176" s="2">
        <v>15.04</v>
      </c>
      <c r="C176" s="3">
        <v>364</v>
      </c>
      <c r="D176" s="4">
        <v>42</v>
      </c>
      <c r="E176" s="2">
        <v>1.57</v>
      </c>
      <c r="F176" s="2">
        <v>1.04</v>
      </c>
      <c r="G176" s="2">
        <v>3.11</v>
      </c>
      <c r="H176" s="65">
        <v>4.2999999999999997E-2</v>
      </c>
    </row>
    <row r="177" spans="1:18" x14ac:dyDescent="0.25">
      <c r="A177" s="7" t="s">
        <v>1631</v>
      </c>
      <c r="B177" s="2">
        <v>15.4</v>
      </c>
      <c r="C177" s="3">
        <v>321</v>
      </c>
      <c r="D177" s="4">
        <v>30.1</v>
      </c>
      <c r="E177" s="2">
        <v>1.79</v>
      </c>
      <c r="F177" s="2">
        <v>1.06</v>
      </c>
      <c r="G177" s="2">
        <v>3.12</v>
      </c>
      <c r="H177" s="65">
        <v>7.6999999999999999E-2</v>
      </c>
    </row>
    <row r="178" spans="1:18" x14ac:dyDescent="0.25">
      <c r="A178" s="7" t="s">
        <v>1724</v>
      </c>
      <c r="B178" s="2">
        <v>15.48</v>
      </c>
      <c r="C178" s="3">
        <v>276</v>
      </c>
      <c r="D178" s="4">
        <v>46.8</v>
      </c>
      <c r="E178" s="2">
        <v>1.57</v>
      </c>
      <c r="F178" s="2">
        <v>1.02</v>
      </c>
      <c r="G178" s="2">
        <v>3.37</v>
      </c>
      <c r="H178" s="65">
        <v>4.8000000000000001E-2</v>
      </c>
    </row>
    <row r="179" spans="1:18" x14ac:dyDescent="0.25">
      <c r="A179" s="7" t="s">
        <v>1757</v>
      </c>
      <c r="B179" s="2">
        <v>16.170000000000002</v>
      </c>
      <c r="C179" s="3">
        <v>212</v>
      </c>
      <c r="D179" s="4">
        <v>30.7</v>
      </c>
      <c r="E179" s="2">
        <v>1.72</v>
      </c>
      <c r="F179" s="2">
        <v>1.07</v>
      </c>
      <c r="G179" s="2">
        <v>3.27</v>
      </c>
      <c r="H179" s="65">
        <v>7.5999999999999998E-2</v>
      </c>
    </row>
    <row r="180" spans="1:18" x14ac:dyDescent="0.25">
      <c r="A180" s="7" t="s">
        <v>1926</v>
      </c>
      <c r="B180" s="2">
        <v>15.86</v>
      </c>
      <c r="C180" s="3">
        <v>365</v>
      </c>
      <c r="D180" s="4">
        <v>32</v>
      </c>
      <c r="E180" s="2">
        <v>1.81</v>
      </c>
      <c r="F180" s="2">
        <v>1.06</v>
      </c>
      <c r="G180" s="2">
        <v>2.98</v>
      </c>
      <c r="H180" s="65">
        <v>7.8E-2</v>
      </c>
    </row>
    <row r="181" spans="1:18" x14ac:dyDescent="0.25">
      <c r="A181" s="7" t="s">
        <v>1927</v>
      </c>
      <c r="B181" s="2">
        <v>19.989999999999998</v>
      </c>
      <c r="C181" s="3">
        <v>286</v>
      </c>
      <c r="D181" s="4">
        <v>31.5</v>
      </c>
      <c r="E181" s="2">
        <v>1.81</v>
      </c>
      <c r="F181" s="2">
        <v>1.1399999999999999</v>
      </c>
      <c r="G181" s="2">
        <v>3.13</v>
      </c>
      <c r="H181" s="65">
        <v>8.5999999999999993E-2</v>
      </c>
    </row>
    <row r="182" spans="1:18" x14ac:dyDescent="0.25">
      <c r="A182" s="7" t="s">
        <v>1967</v>
      </c>
      <c r="B182" s="2">
        <v>16.149999999999999</v>
      </c>
      <c r="C182" s="3">
        <v>282</v>
      </c>
      <c r="D182" s="4">
        <v>38.5</v>
      </c>
      <c r="E182" s="2">
        <v>1.62</v>
      </c>
      <c r="F182" s="2">
        <v>1.06</v>
      </c>
      <c r="G182" s="2">
        <v>3.49</v>
      </c>
      <c r="H182" s="65">
        <v>5.3999999999999999E-2</v>
      </c>
    </row>
    <row r="183" spans="1:18" x14ac:dyDescent="0.25">
      <c r="A183" s="7" t="s">
        <v>1995</v>
      </c>
      <c r="B183" s="2">
        <v>17.73</v>
      </c>
      <c r="C183" s="3">
        <v>259</v>
      </c>
      <c r="D183" s="4">
        <v>35</v>
      </c>
      <c r="E183" s="2">
        <v>1.64</v>
      </c>
      <c r="F183" s="2">
        <v>1.1000000000000001</v>
      </c>
      <c r="G183" s="2">
        <v>3.19</v>
      </c>
      <c r="H183" s="65">
        <v>5.8000000000000003E-2</v>
      </c>
    </row>
    <row r="184" spans="1:18" x14ac:dyDescent="0.25">
      <c r="A184" s="7" t="s">
        <v>82</v>
      </c>
      <c r="B184" s="2">
        <v>17.68</v>
      </c>
      <c r="C184" s="3">
        <v>234</v>
      </c>
      <c r="D184" s="4">
        <v>29</v>
      </c>
      <c r="E184" s="2">
        <v>1.79</v>
      </c>
      <c r="F184" s="2">
        <v>1.1000000000000001</v>
      </c>
      <c r="G184" s="2">
        <v>3.28</v>
      </c>
      <c r="H184" s="65">
        <v>8.6999999999999994E-2</v>
      </c>
    </row>
    <row r="185" spans="1:18" x14ac:dyDescent="0.25">
      <c r="A185" s="7" t="s">
        <v>83</v>
      </c>
      <c r="B185" s="2">
        <v>18.07</v>
      </c>
      <c r="C185" s="3">
        <v>236</v>
      </c>
      <c r="D185" s="4">
        <v>31.8</v>
      </c>
      <c r="E185" s="2">
        <v>1.74</v>
      </c>
      <c r="F185" s="2">
        <v>1.1000000000000001</v>
      </c>
      <c r="G185" s="2">
        <v>3.4</v>
      </c>
      <c r="H185" s="65">
        <v>7.8E-2</v>
      </c>
    </row>
    <row r="186" spans="1:18" x14ac:dyDescent="0.25">
      <c r="A186" s="7" t="s">
        <v>84</v>
      </c>
      <c r="B186" s="2">
        <v>17.34</v>
      </c>
      <c r="C186" s="3">
        <v>203</v>
      </c>
      <c r="D186" s="4">
        <v>31.8</v>
      </c>
      <c r="E186" s="2">
        <v>1.71</v>
      </c>
      <c r="F186" s="2">
        <v>1.08</v>
      </c>
      <c r="G186" s="2">
        <v>3.56</v>
      </c>
      <c r="H186" s="65">
        <v>7.4999999999999997E-2</v>
      </c>
    </row>
    <row r="187" spans="1:18" x14ac:dyDescent="0.25">
      <c r="A187" s="7" t="s">
        <v>187</v>
      </c>
      <c r="B187" s="2">
        <v>17.059999999999999</v>
      </c>
      <c r="C187" s="3">
        <v>267</v>
      </c>
      <c r="D187" s="4">
        <v>33</v>
      </c>
      <c r="E187" s="2">
        <v>1.74</v>
      </c>
      <c r="F187" s="2">
        <v>1.08</v>
      </c>
      <c r="G187" s="2">
        <v>3.28</v>
      </c>
      <c r="H187" s="65">
        <v>7.3999999999999996E-2</v>
      </c>
      <c r="L187" s="2"/>
      <c r="M187" s="3"/>
      <c r="N187" s="4"/>
      <c r="O187" s="2"/>
      <c r="P187" s="2"/>
      <c r="Q187" s="2"/>
      <c r="R187" s="65"/>
    </row>
    <row r="188" spans="1:18" x14ac:dyDescent="0.25">
      <c r="A188" s="7" t="s">
        <v>188</v>
      </c>
      <c r="B188" s="2">
        <v>17.23</v>
      </c>
      <c r="C188" s="3">
        <v>235</v>
      </c>
      <c r="D188" s="4">
        <v>30.1</v>
      </c>
      <c r="E188" s="2">
        <v>1.84</v>
      </c>
      <c r="F188" s="2">
        <v>1.08</v>
      </c>
      <c r="G188" s="2">
        <v>3.22</v>
      </c>
      <c r="H188" s="65">
        <v>9.9000000000000005E-2</v>
      </c>
      <c r="L188" s="2"/>
      <c r="M188" s="3"/>
      <c r="N188" s="4"/>
      <c r="O188" s="2"/>
      <c r="P188" s="2"/>
      <c r="Q188" s="2"/>
      <c r="R188" s="65"/>
    </row>
    <row r="189" spans="1:18" x14ac:dyDescent="0.25">
      <c r="A189" s="7" t="s">
        <v>1250</v>
      </c>
      <c r="B189" s="2">
        <v>17.09</v>
      </c>
      <c r="C189" s="3">
        <v>220</v>
      </c>
      <c r="D189" s="4">
        <v>28.6</v>
      </c>
      <c r="E189" s="2">
        <v>1.86</v>
      </c>
      <c r="F189" s="2">
        <v>1.08</v>
      </c>
      <c r="G189" s="2">
        <v>3.35</v>
      </c>
      <c r="H189" s="65">
        <v>0.107</v>
      </c>
      <c r="L189" s="2"/>
      <c r="M189" s="3"/>
      <c r="N189" s="4"/>
      <c r="O189" s="2"/>
      <c r="P189" s="2"/>
      <c r="Q189" s="2"/>
      <c r="R189" s="65"/>
    </row>
    <row r="190" spans="1:18" x14ac:dyDescent="0.25">
      <c r="A190" s="7" t="s">
        <v>189</v>
      </c>
      <c r="B190" s="2">
        <v>15.31</v>
      </c>
      <c r="C190" s="3">
        <v>256</v>
      </c>
      <c r="D190" s="4">
        <v>39.1</v>
      </c>
      <c r="E190" s="2">
        <v>1.61</v>
      </c>
      <c r="F190" s="2">
        <v>1.03</v>
      </c>
      <c r="G190" s="2">
        <v>3.63</v>
      </c>
      <c r="H190" s="65">
        <v>5.5E-2</v>
      </c>
    </row>
    <row r="191" spans="1:18" x14ac:dyDescent="0.25">
      <c r="A191" s="7" t="s">
        <v>206</v>
      </c>
      <c r="B191" s="2">
        <v>18.09</v>
      </c>
      <c r="C191" s="3">
        <v>151</v>
      </c>
      <c r="D191" s="4">
        <v>28.1</v>
      </c>
      <c r="E191" s="2">
        <v>1.71</v>
      </c>
      <c r="F191" s="2">
        <v>1.1100000000000001</v>
      </c>
      <c r="G191" s="2">
        <v>3.58</v>
      </c>
      <c r="H191" s="65">
        <v>8.4000000000000005E-2</v>
      </c>
    </row>
    <row r="192" spans="1:18" x14ac:dyDescent="0.25">
      <c r="A192" s="7" t="s">
        <v>347</v>
      </c>
      <c r="B192" s="2">
        <v>14.72</v>
      </c>
      <c r="C192" s="3">
        <v>315</v>
      </c>
      <c r="D192" s="4">
        <v>41.2</v>
      </c>
      <c r="E192" s="2">
        <v>1.62</v>
      </c>
      <c r="F192" s="2">
        <v>1.02</v>
      </c>
      <c r="G192" s="2">
        <v>3.09</v>
      </c>
      <c r="H192" s="65">
        <v>5.2999999999999999E-2</v>
      </c>
    </row>
    <row r="193" spans="1:8" x14ac:dyDescent="0.25">
      <c r="A193" s="7" t="s">
        <v>352</v>
      </c>
      <c r="B193" s="2">
        <v>16.62</v>
      </c>
      <c r="C193" s="3">
        <v>360</v>
      </c>
      <c r="D193" s="4">
        <v>43.8</v>
      </c>
      <c r="E193" s="2">
        <v>1.54</v>
      </c>
      <c r="F193" s="2">
        <v>1.07</v>
      </c>
      <c r="G193" s="2">
        <v>3.19</v>
      </c>
      <c r="H193" s="65">
        <v>0.04</v>
      </c>
    </row>
    <row r="194" spans="1:8" x14ac:dyDescent="0.25">
      <c r="A194" s="7" t="s">
        <v>355</v>
      </c>
      <c r="B194" s="2">
        <v>14.94</v>
      </c>
      <c r="C194" s="3">
        <v>241</v>
      </c>
      <c r="D194" s="4">
        <v>36.4</v>
      </c>
      <c r="E194" s="2">
        <v>1.72</v>
      </c>
      <c r="F194" s="2">
        <v>1.02</v>
      </c>
      <c r="G194" s="2">
        <v>3.24</v>
      </c>
      <c r="H194" s="65">
        <v>7.2999999999999995E-2</v>
      </c>
    </row>
    <row r="195" spans="1:8" x14ac:dyDescent="0.25">
      <c r="A195" s="7" t="s">
        <v>356</v>
      </c>
      <c r="B195" s="2">
        <v>15.74</v>
      </c>
      <c r="C195" s="3">
        <v>241</v>
      </c>
      <c r="D195" s="4">
        <v>36.1</v>
      </c>
      <c r="E195" s="2">
        <v>1.72</v>
      </c>
      <c r="F195" s="2">
        <v>1.04</v>
      </c>
      <c r="G195" s="2">
        <v>3.32</v>
      </c>
      <c r="H195" s="65">
        <v>7.2999999999999995E-2</v>
      </c>
    </row>
    <row r="196" spans="1:8" x14ac:dyDescent="0.25">
      <c r="A196" s="7" t="s">
        <v>357</v>
      </c>
      <c r="B196" s="2">
        <v>16.27</v>
      </c>
      <c r="C196" s="3">
        <v>231</v>
      </c>
      <c r="D196" s="4">
        <v>35.799999999999997</v>
      </c>
      <c r="E196" s="2">
        <v>1.72</v>
      </c>
      <c r="F196" s="2">
        <v>1.05</v>
      </c>
      <c r="G196" s="2">
        <v>3.5</v>
      </c>
      <c r="H196" s="65">
        <v>7.4999999999999997E-2</v>
      </c>
    </row>
    <row r="197" spans="1:8" x14ac:dyDescent="0.25">
      <c r="A197" s="7" t="s">
        <v>358</v>
      </c>
      <c r="B197" s="2">
        <v>19.78</v>
      </c>
      <c r="C197" s="3">
        <v>222</v>
      </c>
      <c r="D197" s="4">
        <v>38</v>
      </c>
      <c r="E197" s="2">
        <v>1.71</v>
      </c>
      <c r="F197" s="2">
        <v>1.1100000000000001</v>
      </c>
      <c r="G197" s="2">
        <v>3.42</v>
      </c>
      <c r="H197" s="65">
        <v>7.3999999999999996E-2</v>
      </c>
    </row>
    <row r="198" spans="1:8" x14ac:dyDescent="0.25">
      <c r="A198" s="7" t="s">
        <v>359</v>
      </c>
      <c r="B198" s="2">
        <v>19.489999999999998</v>
      </c>
      <c r="C198" s="3">
        <v>229</v>
      </c>
      <c r="D198" s="4">
        <v>38.299999999999997</v>
      </c>
      <c r="E198" s="2">
        <v>1.7</v>
      </c>
      <c r="F198" s="2">
        <v>1.1100000000000001</v>
      </c>
      <c r="G198" s="2">
        <v>3.57</v>
      </c>
      <c r="H198" s="65">
        <v>7.0999999999999994E-2</v>
      </c>
    </row>
    <row r="199" spans="1:8" x14ac:dyDescent="0.25">
      <c r="A199" s="7" t="s">
        <v>360</v>
      </c>
      <c r="B199" s="2">
        <v>17.41</v>
      </c>
      <c r="C199" s="3">
        <v>234</v>
      </c>
      <c r="D199" s="4">
        <v>44.2</v>
      </c>
      <c r="E199" s="2">
        <v>1.64</v>
      </c>
      <c r="F199" s="2">
        <v>1.05</v>
      </c>
      <c r="G199" s="2">
        <v>3.65</v>
      </c>
      <c r="H199" s="65">
        <v>6.0999999999999999E-2</v>
      </c>
    </row>
    <row r="200" spans="1:8" x14ac:dyDescent="0.25">
      <c r="A200" s="7" t="s">
        <v>393</v>
      </c>
      <c r="B200" s="2">
        <v>16.88</v>
      </c>
      <c r="C200" s="3">
        <v>252</v>
      </c>
      <c r="D200" s="4">
        <v>32.299999999999997</v>
      </c>
      <c r="E200" s="2">
        <v>1.68</v>
      </c>
      <c r="F200" s="2">
        <v>1.08</v>
      </c>
      <c r="G200" s="2">
        <v>3.42</v>
      </c>
      <c r="H200" s="65">
        <v>6.5000000000000002E-2</v>
      </c>
    </row>
    <row r="201" spans="1:8" x14ac:dyDescent="0.25">
      <c r="A201" s="7" t="s">
        <v>1306</v>
      </c>
      <c r="B201" s="2">
        <v>15.56</v>
      </c>
      <c r="C201" s="3">
        <v>256</v>
      </c>
      <c r="D201" s="4">
        <v>34.6</v>
      </c>
      <c r="E201" s="2">
        <v>1.69</v>
      </c>
      <c r="F201" s="2">
        <v>1.05</v>
      </c>
      <c r="G201" s="2">
        <v>3.18</v>
      </c>
      <c r="H201" s="65">
        <v>6.6000000000000003E-2</v>
      </c>
    </row>
    <row r="202" spans="1:8" x14ac:dyDescent="0.25">
      <c r="A202" s="7" t="s">
        <v>394</v>
      </c>
      <c r="B202" s="2">
        <v>16.12</v>
      </c>
      <c r="C202" s="3">
        <v>267</v>
      </c>
      <c r="D202" s="4">
        <v>34.700000000000003</v>
      </c>
      <c r="E202" s="2">
        <v>1.7</v>
      </c>
      <c r="F202" s="2">
        <v>1.06</v>
      </c>
      <c r="G202" s="2">
        <v>3.28</v>
      </c>
      <c r="H202" s="65">
        <v>6.8000000000000005E-2</v>
      </c>
    </row>
    <row r="203" spans="1:8" x14ac:dyDescent="0.25">
      <c r="A203" s="7" t="s">
        <v>1307</v>
      </c>
      <c r="B203" s="2">
        <v>14.9</v>
      </c>
      <c r="C203" s="3">
        <v>272</v>
      </c>
      <c r="D203" s="4">
        <v>35.299999999999997</v>
      </c>
      <c r="E203" s="2">
        <v>1.69</v>
      </c>
      <c r="F203" s="2">
        <v>1.03</v>
      </c>
      <c r="G203" s="2">
        <v>3.28</v>
      </c>
      <c r="H203" s="65">
        <v>6.6000000000000003E-2</v>
      </c>
    </row>
    <row r="204" spans="1:8" x14ac:dyDescent="0.25">
      <c r="A204" s="7" t="s">
        <v>395</v>
      </c>
      <c r="B204" s="2">
        <v>15.4</v>
      </c>
      <c r="C204" s="3">
        <v>242</v>
      </c>
      <c r="D204" s="4">
        <v>38</v>
      </c>
      <c r="E204" s="2">
        <v>1.64</v>
      </c>
      <c r="F204" s="2">
        <v>1.03</v>
      </c>
      <c r="G204" s="2">
        <v>3.65</v>
      </c>
      <c r="H204" s="65">
        <v>0.06</v>
      </c>
    </row>
    <row r="205" spans="1:8" x14ac:dyDescent="0.25">
      <c r="A205" s="32" t="s">
        <v>540</v>
      </c>
      <c r="B205" s="22">
        <f t="shared" ref="B205:H205" si="17">AVERAGE(B174:B204)</f>
        <v>16.64</v>
      </c>
      <c r="C205" s="22">
        <f t="shared" si="17"/>
        <v>262.10000000000002</v>
      </c>
      <c r="D205" s="22">
        <f t="shared" si="17"/>
        <v>35.56</v>
      </c>
      <c r="E205" s="22">
        <f t="shared" si="17"/>
        <v>1.7</v>
      </c>
      <c r="F205" s="22">
        <f t="shared" si="17"/>
        <v>1.07</v>
      </c>
      <c r="G205" s="22">
        <f t="shared" si="17"/>
        <v>3.33</v>
      </c>
      <c r="H205" s="23">
        <f t="shared" si="17"/>
        <v>6.9000000000000006E-2</v>
      </c>
    </row>
    <row r="206" spans="1:8" x14ac:dyDescent="0.25">
      <c r="A206" s="32" t="s">
        <v>675</v>
      </c>
      <c r="B206" s="67">
        <f>STDEV(B174:B204)</f>
        <v>1.4401999999999999</v>
      </c>
      <c r="C206" s="67">
        <f t="shared" ref="C206:H206" si="18">STDEV(C174:C204)</f>
        <v>51.907200000000003</v>
      </c>
      <c r="D206" s="67">
        <f t="shared" si="18"/>
        <v>4.9882</v>
      </c>
      <c r="E206" s="67">
        <f t="shared" si="18"/>
        <v>7.8299999999999995E-2</v>
      </c>
      <c r="F206" s="67">
        <f t="shared" si="18"/>
        <v>3.1E-2</v>
      </c>
      <c r="G206" s="67">
        <f t="shared" si="18"/>
        <v>0.2029</v>
      </c>
      <c r="H206" s="67">
        <f t="shared" si="18"/>
        <v>1.4800000000000001E-2</v>
      </c>
    </row>
    <row r="207" spans="1:8" x14ac:dyDescent="0.25">
      <c r="A207" s="5"/>
      <c r="D207"/>
      <c r="E207"/>
      <c r="F207"/>
      <c r="G207"/>
    </row>
    <row r="208" spans="1:8" ht="14.25" customHeight="1" x14ac:dyDescent="0.25"/>
    <row r="209" spans="1:9" ht="21" customHeight="1" x14ac:dyDescent="0.25">
      <c r="A209" s="31" t="s">
        <v>687</v>
      </c>
      <c r="B209" s="20" t="s">
        <v>531</v>
      </c>
      <c r="C209" s="20" t="s">
        <v>530</v>
      </c>
      <c r="D209" s="20" t="s">
        <v>532</v>
      </c>
      <c r="E209" s="20" t="s">
        <v>533</v>
      </c>
      <c r="F209" s="20" t="s">
        <v>1359</v>
      </c>
      <c r="G209" s="20" t="s">
        <v>534</v>
      </c>
      <c r="H209" s="20" t="s">
        <v>668</v>
      </c>
      <c r="I209" s="20" t="s">
        <v>689</v>
      </c>
    </row>
    <row r="210" spans="1:9" x14ac:dyDescent="0.25">
      <c r="A210" s="7" t="s">
        <v>1108</v>
      </c>
      <c r="B210" s="2">
        <v>15.54</v>
      </c>
      <c r="C210" s="3">
        <v>330</v>
      </c>
      <c r="D210" s="4">
        <v>36.5</v>
      </c>
      <c r="E210" s="2">
        <v>1.7</v>
      </c>
      <c r="F210" s="2">
        <v>1.05</v>
      </c>
      <c r="G210" s="2">
        <v>3.25</v>
      </c>
      <c r="H210" s="64">
        <v>6.268E-2</v>
      </c>
      <c r="I210" s="7" t="s">
        <v>1672</v>
      </c>
    </row>
    <row r="211" spans="1:9" x14ac:dyDescent="0.25">
      <c r="A211" s="7" t="s">
        <v>1107</v>
      </c>
      <c r="B211" s="2">
        <v>17</v>
      </c>
      <c r="C211" s="3">
        <v>291</v>
      </c>
      <c r="D211" s="4">
        <v>33.299999999999997</v>
      </c>
      <c r="E211" s="2">
        <v>1.72</v>
      </c>
      <c r="F211" s="2">
        <v>1.08</v>
      </c>
      <c r="G211" s="2">
        <v>3.21</v>
      </c>
      <c r="H211" s="64">
        <v>6.8890000000000007E-2</v>
      </c>
      <c r="I211" s="7" t="s">
        <v>1672</v>
      </c>
    </row>
    <row r="212" spans="1:9" x14ac:dyDescent="0.25">
      <c r="A212" s="7" t="s">
        <v>1671</v>
      </c>
      <c r="B212" s="2">
        <v>17</v>
      </c>
      <c r="C212" s="3">
        <v>252</v>
      </c>
      <c r="D212" s="4">
        <v>26.6</v>
      </c>
      <c r="E212" s="2">
        <v>1.84</v>
      </c>
      <c r="F212" s="2">
        <v>1.1000000000000001</v>
      </c>
      <c r="G212" s="2">
        <v>3.09</v>
      </c>
      <c r="H212" s="64">
        <v>9.5219999999999999E-2</v>
      </c>
      <c r="I212" s="7" t="s">
        <v>1672</v>
      </c>
    </row>
    <row r="213" spans="1:9" x14ac:dyDescent="0.25">
      <c r="A213" s="7" t="s">
        <v>1673</v>
      </c>
      <c r="B213" s="2">
        <v>20.65</v>
      </c>
      <c r="C213" s="3">
        <v>287</v>
      </c>
      <c r="D213" s="4">
        <v>29.9</v>
      </c>
      <c r="E213" s="2">
        <v>1.8</v>
      </c>
      <c r="F213" s="2">
        <v>1.1599999999999999</v>
      </c>
      <c r="G213" s="2">
        <v>3.06</v>
      </c>
      <c r="H213" s="64">
        <v>8.2869999999999999E-2</v>
      </c>
      <c r="I213" s="7" t="s">
        <v>1672</v>
      </c>
    </row>
    <row r="214" spans="1:9" x14ac:dyDescent="0.25">
      <c r="A214" s="7" t="s">
        <v>1674</v>
      </c>
      <c r="B214" s="2">
        <v>18.559999999999999</v>
      </c>
      <c r="C214" s="3">
        <v>322</v>
      </c>
      <c r="D214" s="4">
        <v>33.9</v>
      </c>
      <c r="E214" s="2">
        <v>1.73</v>
      </c>
      <c r="F214" s="2">
        <v>1.1200000000000001</v>
      </c>
      <c r="G214" s="2">
        <v>3.11</v>
      </c>
      <c r="H214" s="64">
        <v>6.8290000000000003E-2</v>
      </c>
      <c r="I214" s="7" t="s">
        <v>1672</v>
      </c>
    </row>
    <row r="215" spans="1:9" x14ac:dyDescent="0.25">
      <c r="A215" s="7" t="s">
        <v>1675</v>
      </c>
      <c r="B215" s="2">
        <v>18.23</v>
      </c>
      <c r="C215" s="3">
        <v>363</v>
      </c>
      <c r="D215" s="4">
        <v>43</v>
      </c>
      <c r="E215" s="2">
        <v>1.59</v>
      </c>
      <c r="F215" s="2">
        <v>1.1000000000000001</v>
      </c>
      <c r="G215" s="2">
        <v>3.25</v>
      </c>
      <c r="H215" s="64">
        <v>4.6330000000000003E-2</v>
      </c>
      <c r="I215" s="7" t="s">
        <v>1672</v>
      </c>
    </row>
    <row r="216" spans="1:9" x14ac:dyDescent="0.25">
      <c r="A216" s="7" t="s">
        <v>1676</v>
      </c>
      <c r="B216" s="2">
        <v>13</v>
      </c>
      <c r="C216" s="3">
        <v>265</v>
      </c>
      <c r="D216" s="4">
        <v>37</v>
      </c>
      <c r="E216" s="2">
        <v>1.67</v>
      </c>
      <c r="F216" s="2">
        <v>0.98</v>
      </c>
      <c r="G216" s="2">
        <v>3.23</v>
      </c>
      <c r="H216" s="64">
        <v>6.3719999999999999E-2</v>
      </c>
      <c r="I216" s="7" t="s">
        <v>1672</v>
      </c>
    </row>
    <row r="217" spans="1:9" x14ac:dyDescent="0.25">
      <c r="A217" s="7" t="s">
        <v>1677</v>
      </c>
      <c r="B217" s="2">
        <v>19.8</v>
      </c>
      <c r="C217" s="3">
        <v>228</v>
      </c>
      <c r="D217" s="4">
        <v>35.4</v>
      </c>
      <c r="E217" s="2">
        <v>1.67</v>
      </c>
      <c r="F217" s="2">
        <v>1.1299999999999999</v>
      </c>
      <c r="G217" s="2">
        <v>3.33</v>
      </c>
      <c r="H217" s="64">
        <v>6.6820000000000004E-2</v>
      </c>
      <c r="I217" s="7" t="s">
        <v>1672</v>
      </c>
    </row>
    <row r="218" spans="1:9" x14ac:dyDescent="0.25">
      <c r="A218" s="7" t="s">
        <v>1109</v>
      </c>
      <c r="B218" s="2">
        <v>16.809999999999999</v>
      </c>
      <c r="C218" s="3">
        <v>269</v>
      </c>
      <c r="D218" s="4">
        <v>47.2</v>
      </c>
      <c r="E218" s="2">
        <v>1.48</v>
      </c>
      <c r="F218" s="2">
        <v>1.06</v>
      </c>
      <c r="G218" s="2">
        <v>3.7</v>
      </c>
      <c r="H218" s="64">
        <v>3.7310000000000003E-2</v>
      </c>
      <c r="I218" s="7" t="s">
        <v>1672</v>
      </c>
    </row>
    <row r="219" spans="1:9" x14ac:dyDescent="0.25">
      <c r="A219" s="7" t="s">
        <v>252</v>
      </c>
      <c r="B219" s="2">
        <v>19.63</v>
      </c>
      <c r="C219" s="3">
        <v>363</v>
      </c>
      <c r="D219" s="4">
        <v>45.6</v>
      </c>
      <c r="E219" s="2">
        <v>1.52</v>
      </c>
      <c r="F219" s="2">
        <v>1.1200000000000001</v>
      </c>
      <c r="G219" s="2">
        <v>3.66</v>
      </c>
      <c r="H219" s="64">
        <v>3.7589999999999998E-2</v>
      </c>
      <c r="I219" s="7" t="s">
        <v>1672</v>
      </c>
    </row>
    <row r="220" spans="1:9" x14ac:dyDescent="0.25">
      <c r="A220" s="7" t="s">
        <v>1900</v>
      </c>
      <c r="B220" s="2">
        <v>16.14</v>
      </c>
      <c r="C220" s="3">
        <v>256</v>
      </c>
      <c r="D220" s="4">
        <v>38.1</v>
      </c>
      <c r="E220" s="2">
        <v>1.6</v>
      </c>
      <c r="F220" s="2">
        <v>1.06</v>
      </c>
      <c r="G220" s="2">
        <v>3.33</v>
      </c>
      <c r="H220" s="64">
        <v>5.2260000000000001E-2</v>
      </c>
      <c r="I220" s="7" t="s">
        <v>691</v>
      </c>
    </row>
    <row r="221" spans="1:9" x14ac:dyDescent="0.25">
      <c r="A221" s="7" t="s">
        <v>90</v>
      </c>
      <c r="B221" s="2">
        <v>16.96</v>
      </c>
      <c r="C221" s="3">
        <v>258</v>
      </c>
      <c r="D221" s="4">
        <v>37.9</v>
      </c>
      <c r="E221" s="2">
        <v>1.61</v>
      </c>
      <c r="F221" s="2">
        <v>1.07</v>
      </c>
      <c r="G221" s="2">
        <v>3.44</v>
      </c>
      <c r="H221" s="64">
        <v>5.4519999999999999E-2</v>
      </c>
      <c r="I221" s="7" t="s">
        <v>692</v>
      </c>
    </row>
    <row r="222" spans="1:9" x14ac:dyDescent="0.25">
      <c r="A222" s="7" t="s">
        <v>1134</v>
      </c>
      <c r="B222" s="2">
        <v>16.43</v>
      </c>
      <c r="C222" s="3">
        <v>257</v>
      </c>
      <c r="D222" s="4">
        <v>40.200000000000003</v>
      </c>
      <c r="E222" s="2">
        <v>1.65</v>
      </c>
      <c r="F222" s="2">
        <v>1.05</v>
      </c>
      <c r="G222" s="2">
        <v>3.38</v>
      </c>
      <c r="H222" s="64">
        <v>5.9900000000000002E-2</v>
      </c>
      <c r="I222" s="7" t="s">
        <v>690</v>
      </c>
    </row>
    <row r="223" spans="1:9" x14ac:dyDescent="0.25">
      <c r="A223" s="7" t="s">
        <v>1827</v>
      </c>
      <c r="B223" s="2">
        <v>18.350000000000001</v>
      </c>
      <c r="C223" s="3">
        <v>285</v>
      </c>
      <c r="D223" s="4">
        <v>30.5</v>
      </c>
      <c r="E223" s="2">
        <v>1.75</v>
      </c>
      <c r="F223" s="2">
        <v>1.1200000000000001</v>
      </c>
      <c r="G223" s="2">
        <v>3.11</v>
      </c>
      <c r="H223" s="64">
        <v>7.3789999999999994E-2</v>
      </c>
      <c r="I223" s="7" t="s">
        <v>690</v>
      </c>
    </row>
    <row r="224" spans="1:9" x14ac:dyDescent="0.25">
      <c r="A224" s="7" t="s">
        <v>459</v>
      </c>
      <c r="B224" s="2">
        <v>18.190000000000001</v>
      </c>
      <c r="C224" s="3">
        <v>224</v>
      </c>
      <c r="D224" s="4">
        <v>35.1</v>
      </c>
      <c r="E224" s="2">
        <v>1.54</v>
      </c>
      <c r="F224" s="2">
        <v>1.1100000000000001</v>
      </c>
      <c r="G224" s="2">
        <v>3.8</v>
      </c>
      <c r="H224" s="64">
        <v>4.5780000000000001E-2</v>
      </c>
      <c r="I224" s="7" t="s">
        <v>688</v>
      </c>
    </row>
    <row r="225" spans="1:9" x14ac:dyDescent="0.25">
      <c r="A225" s="7" t="s">
        <v>657</v>
      </c>
      <c r="B225" s="2">
        <v>16.2</v>
      </c>
      <c r="C225" s="3">
        <v>360</v>
      </c>
      <c r="D225" s="4">
        <v>36.299999999999997</v>
      </c>
      <c r="E225" s="2">
        <v>1.57</v>
      </c>
      <c r="F225" s="2">
        <v>1.08</v>
      </c>
      <c r="G225" s="2">
        <v>3.64</v>
      </c>
      <c r="H225" s="64">
        <v>4.2340000000000003E-2</v>
      </c>
      <c r="I225" s="7" t="s">
        <v>1754</v>
      </c>
    </row>
    <row r="226" spans="1:9" x14ac:dyDescent="0.25">
      <c r="A226" s="7" t="s">
        <v>2015</v>
      </c>
      <c r="B226" s="2">
        <v>16.57</v>
      </c>
      <c r="C226" s="3">
        <v>376</v>
      </c>
      <c r="D226" s="4">
        <v>39.6</v>
      </c>
      <c r="E226" s="2">
        <v>1.64</v>
      </c>
      <c r="F226" s="2">
        <v>1.07</v>
      </c>
      <c r="G226" s="2">
        <v>3.06</v>
      </c>
      <c r="H226" s="64">
        <v>5.1360000000000003E-2</v>
      </c>
      <c r="I226" s="7" t="s">
        <v>1754</v>
      </c>
    </row>
    <row r="227" spans="1:9" x14ac:dyDescent="0.25">
      <c r="A227" s="7" t="s">
        <v>1808</v>
      </c>
      <c r="B227" s="2">
        <v>16.03</v>
      </c>
      <c r="C227" s="3">
        <v>292</v>
      </c>
      <c r="D227" s="4">
        <v>38.1</v>
      </c>
      <c r="E227" s="2">
        <v>1.61</v>
      </c>
      <c r="F227" s="2">
        <v>1.05</v>
      </c>
      <c r="G227" s="2">
        <v>3.81</v>
      </c>
      <c r="H227" s="64">
        <v>5.2420000000000001E-2</v>
      </c>
      <c r="I227" s="7" t="s">
        <v>1754</v>
      </c>
    </row>
    <row r="228" spans="1:9" x14ac:dyDescent="0.25">
      <c r="A228" s="7" t="s">
        <v>1857</v>
      </c>
      <c r="B228" s="2">
        <v>18.2</v>
      </c>
      <c r="C228" s="3">
        <v>308</v>
      </c>
      <c r="D228" s="4">
        <v>35.6</v>
      </c>
      <c r="E228" s="2">
        <v>1.68</v>
      </c>
      <c r="F228" s="2">
        <v>1.1100000000000001</v>
      </c>
      <c r="G228" s="2">
        <v>3.16</v>
      </c>
      <c r="H228" s="64">
        <v>6.1679999999999999E-2</v>
      </c>
      <c r="I228" s="7" t="s">
        <v>1754</v>
      </c>
    </row>
    <row r="229" spans="1:9" x14ac:dyDescent="0.25">
      <c r="A229" s="7" t="s">
        <v>1858</v>
      </c>
      <c r="B229" s="2">
        <v>19.61</v>
      </c>
      <c r="C229" s="3">
        <v>299</v>
      </c>
      <c r="D229" s="4">
        <v>33</v>
      </c>
      <c r="E229" s="2">
        <v>1.8</v>
      </c>
      <c r="F229" s="2">
        <v>1.1299999999999999</v>
      </c>
      <c r="G229" s="2">
        <v>3.04</v>
      </c>
      <c r="H229" s="64">
        <v>8.4169999999999995E-2</v>
      </c>
      <c r="I229" s="7" t="s">
        <v>1754</v>
      </c>
    </row>
    <row r="230" spans="1:9" x14ac:dyDescent="0.25">
      <c r="A230" s="32" t="s">
        <v>540</v>
      </c>
      <c r="B230" s="22">
        <f>AVERAGE(B210:B229)</f>
        <v>17.45</v>
      </c>
      <c r="C230" s="22">
        <f t="shared" ref="C230:H230" si="19">AVERAGE(C210:C229)</f>
        <v>294.25</v>
      </c>
      <c r="D230" s="22">
        <f t="shared" si="19"/>
        <v>36.64</v>
      </c>
      <c r="E230" s="22">
        <f t="shared" si="19"/>
        <v>1.66</v>
      </c>
      <c r="F230" s="22">
        <f t="shared" si="19"/>
        <v>1.0900000000000001</v>
      </c>
      <c r="G230" s="22">
        <f t="shared" si="19"/>
        <v>3.33</v>
      </c>
      <c r="H230" s="22">
        <f t="shared" si="19"/>
        <v>0.06</v>
      </c>
    </row>
    <row r="231" spans="1:9" x14ac:dyDescent="0.25">
      <c r="A231" s="32" t="s">
        <v>675</v>
      </c>
      <c r="B231" s="67">
        <f>STDEV(B210:B229)</f>
        <v>1.7853000000000001</v>
      </c>
      <c r="C231" s="67">
        <f t="shared" ref="C231:H231" si="20">STDEV(C210:C229)</f>
        <v>45.676099999999998</v>
      </c>
      <c r="D231" s="67">
        <f t="shared" si="20"/>
        <v>5.0294999999999996</v>
      </c>
      <c r="E231" s="67">
        <f t="shared" si="20"/>
        <v>9.7000000000000003E-2</v>
      </c>
      <c r="F231" s="67">
        <f t="shared" si="20"/>
        <v>4.0599999999999997E-2</v>
      </c>
      <c r="G231" s="67">
        <f t="shared" si="20"/>
        <v>0.25729999999999997</v>
      </c>
      <c r="H231" s="67">
        <f t="shared" si="20"/>
        <v>1.5699999999999999E-2</v>
      </c>
    </row>
  </sheetData>
  <phoneticPr fontId="0" type="noConversion"/>
  <pageMargins left="0.75" right="0.75" top="1" bottom="1" header="0.5" footer="0.5"/>
  <pageSetup scale="89"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fitToPage="1"/>
  </sheetPr>
  <dimension ref="A1:CA1282"/>
  <sheetViews>
    <sheetView topLeftCell="A3" zoomScale="75" workbookViewId="0">
      <pane ySplit="1548" topLeftCell="A8"/>
      <selection activeCell="F5" sqref="F5"/>
      <selection pane="bottomLeft" activeCell="A1548" sqref="A1548"/>
    </sheetView>
  </sheetViews>
  <sheetFormatPr defaultRowHeight="12.6" x14ac:dyDescent="0.25"/>
  <cols>
    <col min="1" max="1" width="35.109375" style="7" customWidth="1"/>
    <col min="2" max="2" width="23.109375" style="7" customWidth="1"/>
    <col min="3" max="3" width="11" style="10" customWidth="1"/>
    <col min="4" max="4" width="9.88671875" style="4" customWidth="1"/>
    <col min="5" max="5" width="9.6640625" style="4" customWidth="1"/>
    <col min="6" max="6" width="9.5546875" style="4" customWidth="1"/>
    <col min="7" max="7" width="9.6640625" style="4" customWidth="1"/>
    <col min="8" max="9" width="9.6640625" style="5" customWidth="1"/>
    <col min="10" max="12" width="8.6640625" style="3" customWidth="1"/>
    <col min="13" max="13" width="10.6640625" style="2" customWidth="1"/>
    <col min="14" max="14" width="10.6640625" style="3" customWidth="1"/>
    <col min="15" max="15" width="11.88671875" style="5" customWidth="1"/>
    <col min="16" max="16" width="15.33203125" customWidth="1"/>
    <col min="17" max="17" width="8.88671875" style="2" customWidth="1"/>
    <col min="18" max="18" width="8.6640625" style="5" customWidth="1"/>
    <col min="19" max="19" width="13.5546875" style="24" customWidth="1"/>
    <col min="20" max="20" width="9.6640625" style="2" customWidth="1"/>
    <col min="21" max="21" width="9.5546875" customWidth="1"/>
    <col min="22" max="22" width="10.44140625" customWidth="1"/>
    <col min="23" max="23" width="11" style="10" customWidth="1"/>
    <col min="24" max="25" width="9.6640625" style="10" customWidth="1"/>
    <col min="26" max="26" width="10.6640625" style="10" customWidth="1"/>
    <col min="27" max="27" width="12" customWidth="1"/>
    <col min="28" max="28" width="9.6640625" style="5" customWidth="1"/>
    <col min="29" max="29" width="12.88671875" customWidth="1"/>
    <col min="30" max="30" width="4" customWidth="1"/>
    <col min="31" max="31" width="2.5546875" customWidth="1"/>
    <col min="32" max="32" width="16.88671875" customWidth="1"/>
    <col min="33" max="33" width="5.109375" customWidth="1"/>
    <col min="34" max="34" width="22" customWidth="1"/>
    <col min="36" max="36" width="9.44140625" customWidth="1"/>
    <col min="37" max="37" width="11.33203125" customWidth="1"/>
    <col min="38" max="38" width="12.5546875" customWidth="1"/>
    <col min="41" max="41" width="11" customWidth="1"/>
    <col min="42" max="42" width="9.88671875" customWidth="1"/>
    <col min="43" max="43" width="8.5546875" customWidth="1"/>
    <col min="45" max="45" width="8.6640625" customWidth="1"/>
    <col min="51" max="51" width="9" customWidth="1"/>
    <col min="52" max="52" width="10.33203125" customWidth="1"/>
    <col min="57" max="57" width="8.44140625" customWidth="1"/>
    <col min="60" max="60" width="8.6640625" customWidth="1"/>
    <col min="62" max="62" width="9" customWidth="1"/>
    <col min="63" max="63" width="10.33203125" customWidth="1"/>
    <col min="64" max="64" width="10.5546875" customWidth="1"/>
    <col min="70" max="70" width="8" customWidth="1"/>
    <col min="73" max="73" width="10.6640625" customWidth="1"/>
    <col min="74" max="74" width="11.33203125" customWidth="1"/>
    <col min="75" max="75" width="11.6640625" customWidth="1"/>
    <col min="76" max="76" width="11.33203125" customWidth="1"/>
    <col min="78" max="78" width="12" customWidth="1"/>
    <col min="79" max="79" width="10.6640625" customWidth="1"/>
  </cols>
  <sheetData>
    <row r="1" spans="1:79" ht="15" customHeight="1" x14ac:dyDescent="0.25">
      <c r="B1" s="7" t="s">
        <v>1324</v>
      </c>
      <c r="K1" s="5"/>
      <c r="L1" s="5"/>
      <c r="M1"/>
      <c r="N1"/>
      <c r="O1"/>
      <c r="T1"/>
      <c r="W1"/>
      <c r="X1"/>
      <c r="Y1"/>
      <c r="Z1"/>
    </row>
    <row r="2" spans="1:79" ht="24.75" customHeight="1" x14ac:dyDescent="0.45">
      <c r="B2" s="82" t="s">
        <v>1343</v>
      </c>
      <c r="D2" s="5"/>
      <c r="F2" s="5"/>
      <c r="G2" s="5"/>
      <c r="J2" s="5"/>
      <c r="K2" s="5"/>
      <c r="L2" s="5"/>
      <c r="M2"/>
      <c r="O2" s="147" t="s">
        <v>800</v>
      </c>
      <c r="P2" s="68"/>
      <c r="Q2" s="68"/>
      <c r="R2" s="20"/>
      <c r="T2"/>
      <c r="W2"/>
      <c r="X2"/>
      <c r="Z2"/>
      <c r="AF2" s="38"/>
      <c r="AG2" s="68"/>
      <c r="AH2" s="30" t="s">
        <v>801</v>
      </c>
      <c r="AI2" s="149" t="str">
        <f ca="1">INPUTS!I4</f>
        <v>OLSON 30</v>
      </c>
      <c r="AJ2" s="150"/>
      <c r="AK2" s="107"/>
      <c r="AL2" s="111"/>
      <c r="AM2" s="68"/>
      <c r="AN2" s="30" t="s">
        <v>799</v>
      </c>
      <c r="AO2" s="107">
        <f>INPUTS!D11</f>
        <v>846</v>
      </c>
    </row>
    <row r="3" spans="1:79" ht="20.25" customHeight="1" x14ac:dyDescent="0.35">
      <c r="A3" s="7" t="s">
        <v>1324</v>
      </c>
      <c r="D3" s="5"/>
      <c r="G3" s="5"/>
      <c r="J3" s="59"/>
      <c r="K3" s="59"/>
      <c r="L3" s="59"/>
      <c r="M3"/>
      <c r="N3"/>
      <c r="O3"/>
      <c r="Q3"/>
      <c r="R3"/>
      <c r="S3"/>
      <c r="T3" s="38"/>
      <c r="W3" s="155" t="s">
        <v>803</v>
      </c>
      <c r="X3" s="68"/>
      <c r="Y3" s="68"/>
      <c r="Z3" s="68"/>
      <c r="AA3" s="68"/>
      <c r="AB3" s="20"/>
      <c r="AC3" s="68"/>
      <c r="AD3" s="68"/>
      <c r="AF3" s="7" t="s">
        <v>1324</v>
      </c>
      <c r="AH3" t="s">
        <v>1324</v>
      </c>
    </row>
    <row r="4" spans="1:79" ht="19.5" customHeight="1" x14ac:dyDescent="0.3">
      <c r="A4" s="8" t="s">
        <v>1344</v>
      </c>
      <c r="B4" s="9">
        <f ca="1">NOW()</f>
        <v>45319.8716255787</v>
      </c>
      <c r="D4" s="5"/>
      <c r="E4" s="5"/>
      <c r="F4" s="1">
        <v>1275</v>
      </c>
      <c r="G4" s="1" t="s">
        <v>1345</v>
      </c>
      <c r="I4" s="63" t="s">
        <v>626</v>
      </c>
      <c r="K4" s="59"/>
      <c r="L4" s="59"/>
      <c r="M4" s="151"/>
      <c r="N4" s="152" t="s">
        <v>1324</v>
      </c>
      <c r="O4" s="148" t="str">
        <f ca="1">AI2</f>
        <v>OLSON 30</v>
      </c>
      <c r="P4" s="111"/>
      <c r="Q4" s="108"/>
      <c r="R4" s="141"/>
      <c r="S4" s="153" t="s">
        <v>1324</v>
      </c>
      <c r="T4" s="38"/>
      <c r="V4" s="18" t="s">
        <v>1324</v>
      </c>
      <c r="W4" s="23"/>
      <c r="X4" s="68" t="s">
        <v>804</v>
      </c>
      <c r="Y4" s="68"/>
      <c r="Z4" s="68"/>
      <c r="AA4" s="68"/>
      <c r="AB4" s="20"/>
      <c r="AC4" s="68"/>
      <c r="AD4" s="68"/>
      <c r="AF4" s="7" t="s">
        <v>1324</v>
      </c>
      <c r="AH4" t="s">
        <v>1324</v>
      </c>
    </row>
    <row r="5" spans="1:79" x14ac:dyDescent="0.25">
      <c r="D5" s="5"/>
      <c r="E5" s="5"/>
      <c r="F5" s="5"/>
      <c r="G5" s="5"/>
      <c r="L5" s="59"/>
      <c r="M5" s="142">
        <f ca="1">AK13</f>
        <v>26</v>
      </c>
      <c r="N5" s="143">
        <f ca="1">AK34</f>
        <v>77</v>
      </c>
      <c r="O5" s="144">
        <f ca="1">AK27</f>
        <v>10.1</v>
      </c>
      <c r="P5" s="145">
        <f ca="1">AK20</f>
        <v>2.35</v>
      </c>
      <c r="Q5" s="145">
        <f ca="1">AK41</f>
        <v>1.31</v>
      </c>
      <c r="R5" s="145">
        <f ca="1">AK55</f>
        <v>3.23</v>
      </c>
      <c r="S5" s="146">
        <f ca="1">AK48</f>
        <v>0.39800000000000002</v>
      </c>
      <c r="T5" s="38"/>
      <c r="U5" t="s">
        <v>1324</v>
      </c>
      <c r="Y5"/>
      <c r="Z5"/>
      <c r="AF5" s="31" t="s">
        <v>805</v>
      </c>
      <c r="AH5" s="31"/>
      <c r="AI5" s="30" t="s">
        <v>802</v>
      </c>
      <c r="AJ5" s="149" t="str">
        <f>INPUTS!C22</f>
        <v>CLOSE</v>
      </c>
      <c r="AK5" s="111"/>
      <c r="AL5" s="111"/>
    </row>
    <row r="6" spans="1:79" s="1" customFormat="1" ht="20.25" customHeight="1" x14ac:dyDescent="0.3">
      <c r="A6" s="7"/>
      <c r="B6" s="7"/>
      <c r="C6" s="154" t="s">
        <v>670</v>
      </c>
      <c r="D6" s="4"/>
      <c r="E6" s="4"/>
      <c r="F6" s="4"/>
      <c r="G6" s="4"/>
      <c r="H6" s="6"/>
      <c r="I6" s="5"/>
      <c r="J6" s="60"/>
      <c r="K6" s="61"/>
      <c r="L6" s="61"/>
      <c r="M6" s="62"/>
      <c r="N6" s="3"/>
      <c r="O6" s="5"/>
      <c r="P6"/>
      <c r="Q6" s="2"/>
      <c r="R6" s="5"/>
      <c r="S6" s="41"/>
      <c r="T6" s="2"/>
      <c r="U6"/>
      <c r="W6" s="10"/>
      <c r="X6" s="10"/>
      <c r="Y6" s="10"/>
      <c r="Z6" s="10"/>
      <c r="AA6"/>
      <c r="AB6" s="5"/>
      <c r="AC6"/>
      <c r="AF6" s="31" t="s">
        <v>806</v>
      </c>
      <c r="AH6"/>
      <c r="AI6"/>
      <c r="AJ6"/>
      <c r="AK6"/>
      <c r="AL6"/>
      <c r="AM6"/>
      <c r="AN6"/>
      <c r="AO6"/>
      <c r="AP6"/>
      <c r="AQ6"/>
      <c r="AR6"/>
      <c r="AS6"/>
      <c r="AT6"/>
      <c r="AU6"/>
      <c r="AV6"/>
      <c r="AW6"/>
      <c r="AX6"/>
      <c r="AY6"/>
      <c r="AZ6"/>
      <c r="BA6"/>
      <c r="BB6"/>
      <c r="BC6"/>
      <c r="BD6"/>
      <c r="BE6"/>
      <c r="BF6"/>
      <c r="BG6"/>
      <c r="BH6"/>
      <c r="BI6"/>
      <c r="BJ6"/>
    </row>
    <row r="7" spans="1:79" s="1" customFormat="1" ht="19.5" customHeight="1" x14ac:dyDescent="0.25">
      <c r="A7" s="1" t="s">
        <v>1346</v>
      </c>
      <c r="B7" s="1" t="s">
        <v>1347</v>
      </c>
      <c r="C7" s="80" t="s">
        <v>1367</v>
      </c>
      <c r="D7" s="42" t="s">
        <v>1348</v>
      </c>
      <c r="E7" s="42" t="s">
        <v>1349</v>
      </c>
      <c r="F7" s="42" t="s">
        <v>1350</v>
      </c>
      <c r="G7" s="42" t="s">
        <v>1351</v>
      </c>
      <c r="H7" s="1" t="s">
        <v>1352</v>
      </c>
      <c r="I7" s="1" t="s">
        <v>1353</v>
      </c>
      <c r="J7" s="43" t="s">
        <v>1354</v>
      </c>
      <c r="K7" s="43" t="s">
        <v>1355</v>
      </c>
      <c r="L7" s="43" t="s">
        <v>1356</v>
      </c>
      <c r="M7" s="44" t="s">
        <v>1357</v>
      </c>
      <c r="N7" s="43" t="s">
        <v>1342</v>
      </c>
      <c r="O7" s="1" t="s">
        <v>1360</v>
      </c>
      <c r="P7" s="1" t="s">
        <v>1331</v>
      </c>
      <c r="Q7" s="44" t="s">
        <v>1359</v>
      </c>
      <c r="R7" s="1" t="s">
        <v>1361</v>
      </c>
      <c r="S7" s="41" t="s">
        <v>655</v>
      </c>
      <c r="T7" s="44" t="s">
        <v>1358</v>
      </c>
      <c r="U7" s="1" t="s">
        <v>588</v>
      </c>
      <c r="V7" s="1" t="s">
        <v>694</v>
      </c>
      <c r="W7" s="80" t="s">
        <v>1362</v>
      </c>
      <c r="X7" s="80" t="s">
        <v>1365</v>
      </c>
      <c r="Y7" s="80" t="s">
        <v>1364</v>
      </c>
      <c r="Z7" s="80" t="s">
        <v>1363</v>
      </c>
      <c r="AA7" s="31" t="s">
        <v>589</v>
      </c>
      <c r="AB7" s="31" t="s">
        <v>1366</v>
      </c>
      <c r="AC7" s="31" t="s">
        <v>669</v>
      </c>
      <c r="AF7" s="31" t="s">
        <v>735</v>
      </c>
      <c r="AH7" s="5"/>
      <c r="AI7" s="5"/>
      <c r="AJ7" s="56" t="s">
        <v>1324</v>
      </c>
      <c r="AK7"/>
      <c r="AL7" s="5"/>
      <c r="AM7" s="5"/>
      <c r="AN7" s="5"/>
      <c r="AO7" s="5"/>
      <c r="AP7" s="5"/>
      <c r="AQ7" s="5"/>
      <c r="AR7" s="5"/>
      <c r="AS7" s="5"/>
      <c r="AT7" s="5"/>
      <c r="AU7" s="5"/>
      <c r="AV7" s="5"/>
      <c r="AW7" s="5"/>
      <c r="AX7" s="5"/>
      <c r="AY7" s="5"/>
      <c r="AZ7" s="5"/>
      <c r="BA7" s="5"/>
      <c r="BB7" s="5"/>
      <c r="BC7" s="5"/>
      <c r="BD7" s="5"/>
      <c r="BE7" s="5"/>
      <c r="BF7" s="5"/>
      <c r="BG7" s="5"/>
      <c r="BH7" s="5"/>
      <c r="BI7" s="5"/>
      <c r="BJ7" s="5"/>
      <c r="BY7" s="5"/>
      <c r="BZ7" s="5"/>
      <c r="CA7" s="5"/>
    </row>
    <row r="8" spans="1:79" s="1" customFormat="1" x14ac:dyDescent="0.25">
      <c r="A8" s="7" t="s">
        <v>1368</v>
      </c>
      <c r="B8" s="7" t="s">
        <v>1369</v>
      </c>
      <c r="C8" s="10">
        <f t="shared" ref="C8:C39" ca="1" si="0">MIN(W8,Z8,Y8,X8,AA8,AC8,AB8)</f>
        <v>0</v>
      </c>
      <c r="D8" s="4">
        <v>48.5</v>
      </c>
      <c r="E8" s="4">
        <v>42.7</v>
      </c>
      <c r="F8" s="4">
        <v>16.3</v>
      </c>
      <c r="G8" s="4"/>
      <c r="H8" s="5" t="s">
        <v>1370</v>
      </c>
      <c r="I8" s="5" t="s">
        <v>1371</v>
      </c>
      <c r="J8" s="3">
        <v>38570</v>
      </c>
      <c r="K8" s="3"/>
      <c r="L8" s="3">
        <v>1118</v>
      </c>
      <c r="M8" s="2">
        <f t="shared" ref="M8:M72" si="1">L8/(J8/64)^0.666</f>
        <v>15.74</v>
      </c>
      <c r="N8" s="3">
        <f>(J8/2240)/(0.01*E8)^3</f>
        <v>221</v>
      </c>
      <c r="O8" s="4">
        <f>J8/(0.65*(0.7*E8+0.3*D8)*F8^1.33)</f>
        <v>32.6</v>
      </c>
      <c r="P8" s="2">
        <f>F8/(J8/(0.9*64))^0.333</f>
        <v>1.87</v>
      </c>
      <c r="Q8" s="2">
        <f>(1.88*E8^0.5*L8^0.333/J8^0.25)/T8</f>
        <v>1.04</v>
      </c>
      <c r="R8" s="2">
        <f>D8/F8</f>
        <v>2.98</v>
      </c>
      <c r="S8" s="64">
        <f>(((2*3.14)/U8)^2*((F8/2)-1.5)*(10*3.14/180)/32.2)</f>
        <v>0.10963000000000001</v>
      </c>
      <c r="T8" s="2">
        <f>1.34*(E8^0.5)</f>
        <v>8.76</v>
      </c>
      <c r="U8" s="4">
        <f>2*PI()*(((J8^1.744/35.5)/(0.04*32.2*E8*64*(0.82*F8)^3))^0.5)</f>
        <v>3.6</v>
      </c>
      <c r="V8" s="79">
        <f>U8*(32.2/F8)^0.5</f>
        <v>5.0599999999999996</v>
      </c>
      <c r="W8" s="10">
        <f t="shared" ref="W8:W39" ca="1" si="2">sddoc(M8,AJ$15,AJ$16,AJ$17,AJ$18)</f>
        <v>0</v>
      </c>
      <c r="X8" s="10">
        <f ca="1">dldoc(N8,AJ$36,AJ$37,AJ$38,AJ$39)</f>
        <v>0</v>
      </c>
      <c r="Y8" s="10">
        <f ca="1">cfdoc(O8,AJ$29,AJ$30,AJ$31,AJ$32)</f>
        <v>0</v>
      </c>
      <c r="Z8" s="10">
        <f ca="1">crdoc(P8,AJ$24,AJ$25)</f>
        <v>1</v>
      </c>
      <c r="AA8" s="10">
        <f t="shared" ref="AA8:AA39" ca="1" si="3">vmvhdoc(Q8,AJ$43,AJ$44,AJ$45,AJ$46)</f>
        <v>0</v>
      </c>
      <c r="AB8" s="10">
        <f t="shared" ref="AB8:AB39" ca="1" si="4">lbdoc(R8,AJ$57,AJ$58,AJ$59,AJ$60)</f>
        <v>0.111</v>
      </c>
      <c r="AC8" s="10">
        <f ca="1">aceldoc(S8,AJ$52,AJ$53)</f>
        <v>1</v>
      </c>
      <c r="AD8" s="1" t="s">
        <v>1324</v>
      </c>
      <c r="AF8" s="16">
        <f ca="1">C8</f>
        <v>0</v>
      </c>
      <c r="AH8" s="5"/>
      <c r="AI8" s="5"/>
      <c r="AJ8" s="5"/>
      <c r="AK8"/>
      <c r="AL8"/>
      <c r="AM8"/>
      <c r="AN8"/>
      <c r="AO8"/>
      <c r="AP8"/>
      <c r="AQ8"/>
      <c r="AR8"/>
      <c r="AS8"/>
      <c r="AT8"/>
      <c r="AU8"/>
      <c r="AV8"/>
      <c r="AW8"/>
      <c r="AX8"/>
      <c r="AY8"/>
      <c r="AZ8"/>
      <c r="BA8"/>
      <c r="BB8"/>
      <c r="BC8"/>
      <c r="BD8"/>
      <c r="BE8"/>
      <c r="BF8"/>
      <c r="BG8"/>
      <c r="BH8"/>
      <c r="BI8"/>
      <c r="BJ8"/>
      <c r="BK8"/>
      <c r="BL8"/>
      <c r="BM8" s="4"/>
      <c r="BN8" s="4"/>
      <c r="BO8" s="4"/>
      <c r="BP8" s="4"/>
      <c r="BQ8" s="2"/>
      <c r="BR8" s="2"/>
      <c r="BS8" s="3"/>
      <c r="BT8" s="3"/>
      <c r="BU8" s="3"/>
      <c r="BV8" s="3"/>
      <c r="BW8" s="2"/>
      <c r="BX8" s="2"/>
      <c r="BY8" s="2"/>
      <c r="BZ8" s="2"/>
      <c r="CA8" s="2"/>
    </row>
    <row r="9" spans="1:79" x14ac:dyDescent="0.25">
      <c r="A9" s="7" t="s">
        <v>934</v>
      </c>
      <c r="B9" s="7" t="s">
        <v>482</v>
      </c>
      <c r="C9" s="10">
        <f t="shared" ca="1" si="0"/>
        <v>0</v>
      </c>
      <c r="D9" s="4">
        <v>21</v>
      </c>
      <c r="E9" s="4">
        <v>17.899999999999999</v>
      </c>
      <c r="F9" s="4">
        <v>7</v>
      </c>
      <c r="G9" s="4">
        <v>3.6</v>
      </c>
      <c r="H9" s="5" t="s">
        <v>935</v>
      </c>
      <c r="I9" s="5" t="s">
        <v>1374</v>
      </c>
      <c r="J9" s="3">
        <v>4000</v>
      </c>
      <c r="K9" s="3">
        <v>1800</v>
      </c>
      <c r="L9" s="3">
        <v>232</v>
      </c>
      <c r="M9" s="2">
        <f t="shared" ref="M9:M136" si="5">L9/(J9/64)^0.666</f>
        <v>14.77</v>
      </c>
      <c r="N9" s="3">
        <f t="shared" ref="N9:N72" si="6">(J9/2240)/(0.01*E9)^3</f>
        <v>311</v>
      </c>
      <c r="O9" s="4">
        <f t="shared" ref="O9:O72" si="7">J9/(0.65*(0.7*E9+0.3*D9)*F9^1.33)</f>
        <v>24.6</v>
      </c>
      <c r="P9" s="2">
        <f t="shared" ref="P9:P72" si="8">F9/(J9/(0.9*64))^0.333</f>
        <v>1.71</v>
      </c>
      <c r="Q9" s="2">
        <f t="shared" ref="Q9:Q72" si="9">(1.88*E9^0.5*L9^0.333/J9^0.25)/T9</f>
        <v>1.08</v>
      </c>
      <c r="R9" s="2">
        <f t="shared" ref="R9:R72" si="10">D9/F9</f>
        <v>3</v>
      </c>
      <c r="S9" s="64">
        <f t="shared" ref="S9:S72" si="11">(((2*3.14)/U9)^2*((F9/2)-1.5)*(10*3.14/180)/32.2)</f>
        <v>5.45E-2</v>
      </c>
      <c r="T9" s="2">
        <f t="shared" ref="T9:T72" si="12">1.34*(E9^0.5)</f>
        <v>5.67</v>
      </c>
      <c r="U9" s="4">
        <f t="shared" ref="U9:U72" si="13">2*PI()*(((J9^1.744/35.5)/(0.04*32.2*E9*64*(0.82*F9)^3))^0.5)</f>
        <v>2.8</v>
      </c>
      <c r="V9" s="79">
        <f t="shared" ref="V9:V72" si="14">U9*(32.2/F9)^0.5</f>
        <v>6.01</v>
      </c>
      <c r="W9" s="10">
        <f t="shared" ca="1" si="2"/>
        <v>0</v>
      </c>
      <c r="X9" s="10">
        <f t="shared" ref="X9:X72" ca="1" si="15">dldoc(N9,AJ$36,AJ$37,AJ$38,AJ$39)</f>
        <v>0</v>
      </c>
      <c r="Y9" s="10">
        <f t="shared" ref="Y9:Y72" ca="1" si="16">cfdoc(O9,AJ$29,AJ$30,AJ$31,AJ$32)</f>
        <v>0</v>
      </c>
      <c r="Z9" s="10">
        <f t="shared" ref="Z9:Z72" ca="1" si="17">crdoc(P9,AJ$24,AJ$25)</f>
        <v>1</v>
      </c>
      <c r="AA9" s="10">
        <f t="shared" ca="1" si="3"/>
        <v>0</v>
      </c>
      <c r="AB9" s="10">
        <f t="shared" ca="1" si="4"/>
        <v>0.222</v>
      </c>
      <c r="AC9" s="10">
        <f t="shared" ref="AC9:AC72" ca="1" si="18">aceldoc(S9,AJ$52,AJ$53)</f>
        <v>1</v>
      </c>
      <c r="AD9" t="s">
        <v>1324</v>
      </c>
      <c r="AF9" s="16">
        <f t="shared" ref="AF9:AF72" ca="1" si="19">C9</f>
        <v>0</v>
      </c>
      <c r="AH9" s="5"/>
      <c r="AI9" s="15" t="s">
        <v>1324</v>
      </c>
      <c r="AJ9" s="5"/>
      <c r="AK9" s="5"/>
    </row>
    <row r="10" spans="1:79" x14ac:dyDescent="0.25">
      <c r="A10" s="7" t="s">
        <v>481</v>
      </c>
      <c r="B10" s="7" t="s">
        <v>482</v>
      </c>
      <c r="C10" s="10">
        <f t="shared" ca="1" si="0"/>
        <v>0</v>
      </c>
      <c r="D10" s="4">
        <v>37.5</v>
      </c>
      <c r="E10" s="4">
        <v>33.9</v>
      </c>
      <c r="F10" s="4">
        <v>12</v>
      </c>
      <c r="G10" s="4">
        <v>5.5</v>
      </c>
      <c r="H10" s="5" t="s">
        <v>483</v>
      </c>
      <c r="I10" s="5" t="s">
        <v>484</v>
      </c>
      <c r="J10" s="3">
        <v>26000</v>
      </c>
      <c r="K10" s="3">
        <v>9200</v>
      </c>
      <c r="L10" s="3">
        <v>646</v>
      </c>
      <c r="M10" s="2">
        <f t="shared" si="1"/>
        <v>11.82</v>
      </c>
      <c r="N10" s="3">
        <f t="shared" si="6"/>
        <v>298</v>
      </c>
      <c r="O10" s="4">
        <f t="shared" si="7"/>
        <v>42</v>
      </c>
      <c r="P10" s="2">
        <f t="shared" si="8"/>
        <v>1.57</v>
      </c>
      <c r="Q10" s="2">
        <f t="shared" si="9"/>
        <v>0.95</v>
      </c>
      <c r="R10" s="2">
        <f t="shared" si="10"/>
        <v>3.13</v>
      </c>
      <c r="S10" s="64">
        <f t="shared" si="11"/>
        <v>4.5440000000000001E-2</v>
      </c>
      <c r="T10" s="2">
        <f t="shared" si="12"/>
        <v>7.8</v>
      </c>
      <c r="U10" s="4">
        <f t="shared" si="13"/>
        <v>4.5999999999999996</v>
      </c>
      <c r="V10" s="79">
        <f t="shared" si="14"/>
        <v>7.54</v>
      </c>
      <c r="W10" s="10">
        <f t="shared" ca="1" si="2"/>
        <v>0</v>
      </c>
      <c r="X10" s="10">
        <f t="shared" ca="1" si="15"/>
        <v>0</v>
      </c>
      <c r="Y10" s="10">
        <f t="shared" ca="1" si="16"/>
        <v>0</v>
      </c>
      <c r="Z10" s="10">
        <f t="shared" ca="1" si="17"/>
        <v>1</v>
      </c>
      <c r="AA10" s="10">
        <f t="shared" ca="1" si="3"/>
        <v>0</v>
      </c>
      <c r="AB10" s="10">
        <f t="shared" ca="1" si="4"/>
        <v>0.94399999999999995</v>
      </c>
      <c r="AC10" s="10">
        <f t="shared" ca="1" si="18"/>
        <v>1</v>
      </c>
      <c r="AF10" s="16">
        <f t="shared" ca="1" si="19"/>
        <v>0</v>
      </c>
      <c r="AH10" s="107" t="s">
        <v>710</v>
      </c>
      <c r="AI10" s="20"/>
      <c r="AJ10" s="31" t="s">
        <v>693</v>
      </c>
      <c r="AK10" s="95" t="s">
        <v>711</v>
      </c>
      <c r="AL10" s="101" t="s">
        <v>704</v>
      </c>
      <c r="BM10" s="4"/>
      <c r="BN10" s="4"/>
      <c r="BO10" s="4"/>
      <c r="BP10" s="4"/>
      <c r="BQ10" s="2"/>
      <c r="BR10" s="2"/>
      <c r="BS10" s="3"/>
      <c r="BT10" s="3"/>
      <c r="BU10" s="3"/>
      <c r="BV10" s="3"/>
      <c r="BW10" s="2"/>
      <c r="BX10" s="2"/>
      <c r="BY10" s="2"/>
      <c r="BZ10" s="2"/>
      <c r="CA10" s="2"/>
    </row>
    <row r="11" spans="1:79" x14ac:dyDescent="0.25">
      <c r="A11" s="7" t="s">
        <v>1372</v>
      </c>
      <c r="B11" s="7" t="s">
        <v>1373</v>
      </c>
      <c r="C11" s="10">
        <f t="shared" ca="1" si="0"/>
        <v>0</v>
      </c>
      <c r="D11" s="4">
        <v>56</v>
      </c>
      <c r="E11" s="4">
        <v>41.7</v>
      </c>
      <c r="F11" s="4">
        <v>10.199999999999999</v>
      </c>
      <c r="G11" s="4">
        <v>8</v>
      </c>
      <c r="I11" s="5" t="s">
        <v>1374</v>
      </c>
      <c r="J11" s="3">
        <v>20000</v>
      </c>
      <c r="K11" s="3">
        <v>8000</v>
      </c>
      <c r="L11" s="3">
        <v>1009</v>
      </c>
      <c r="M11" s="2">
        <f t="shared" si="1"/>
        <v>21.99</v>
      </c>
      <c r="N11" s="3">
        <f t="shared" si="6"/>
        <v>123</v>
      </c>
      <c r="O11" s="4">
        <f t="shared" si="7"/>
        <v>30.5</v>
      </c>
      <c r="P11" s="2">
        <f t="shared" si="8"/>
        <v>1.45</v>
      </c>
      <c r="Q11" s="2">
        <f t="shared" si="9"/>
        <v>1.18</v>
      </c>
      <c r="R11" s="2">
        <f t="shared" si="10"/>
        <v>5.49</v>
      </c>
      <c r="S11" s="64">
        <f t="shared" si="11"/>
        <v>4.36E-2</v>
      </c>
      <c r="T11" s="2">
        <f t="shared" si="12"/>
        <v>8.65</v>
      </c>
      <c r="U11" s="4">
        <f t="shared" si="13"/>
        <v>4.2</v>
      </c>
      <c r="V11" s="79">
        <f t="shared" si="14"/>
        <v>7.46</v>
      </c>
      <c r="W11" s="10">
        <f t="shared" ca="1" si="2"/>
        <v>0</v>
      </c>
      <c r="X11" s="10">
        <f t="shared" ca="1" si="15"/>
        <v>0.22700000000000001</v>
      </c>
      <c r="Y11" s="10">
        <f t="shared" ca="1" si="16"/>
        <v>0</v>
      </c>
      <c r="Z11" s="10">
        <f t="shared" ca="1" si="17"/>
        <v>1</v>
      </c>
      <c r="AA11" s="10">
        <f t="shared" ca="1" si="3"/>
        <v>0</v>
      </c>
      <c r="AB11" s="10">
        <f t="shared" ca="1" si="4"/>
        <v>0</v>
      </c>
      <c r="AC11" s="10">
        <f t="shared" ca="1" si="18"/>
        <v>1</v>
      </c>
      <c r="AD11" t="s">
        <v>1324</v>
      </c>
      <c r="AF11" s="16">
        <f t="shared" ca="1" si="19"/>
        <v>0</v>
      </c>
      <c r="AH11" s="107" t="s">
        <v>711</v>
      </c>
      <c r="AI11" s="20"/>
      <c r="AJ11" s="31" t="s">
        <v>712</v>
      </c>
      <c r="AK11" s="95" t="s">
        <v>712</v>
      </c>
      <c r="AL11" s="101" t="s">
        <v>705</v>
      </c>
      <c r="BM11" s="4"/>
      <c r="BN11" s="4"/>
      <c r="BO11" s="4"/>
      <c r="BP11" s="4"/>
      <c r="BQ11" s="2"/>
      <c r="BR11" s="2"/>
      <c r="BS11" s="3"/>
      <c r="BT11" s="3"/>
      <c r="BU11" s="3"/>
      <c r="BV11" s="3"/>
      <c r="BW11" s="2"/>
      <c r="BX11" s="2"/>
      <c r="BY11" s="2"/>
      <c r="BZ11" s="2"/>
      <c r="CA11" s="2"/>
    </row>
    <row r="12" spans="1:79" x14ac:dyDescent="0.25">
      <c r="A12" s="7" t="s">
        <v>1375</v>
      </c>
      <c r="B12" s="7" t="s">
        <v>1373</v>
      </c>
      <c r="C12" s="10">
        <f t="shared" ca="1" si="0"/>
        <v>0</v>
      </c>
      <c r="D12" s="4">
        <v>62.1</v>
      </c>
      <c r="E12" s="4">
        <v>45.9</v>
      </c>
      <c r="F12" s="4">
        <v>11.7</v>
      </c>
      <c r="G12" s="4">
        <v>8</v>
      </c>
      <c r="I12" s="5" t="s">
        <v>1374</v>
      </c>
      <c r="J12" s="3">
        <v>26370</v>
      </c>
      <c r="K12" s="3">
        <v>12100</v>
      </c>
      <c r="L12" s="3">
        <v>1200</v>
      </c>
      <c r="M12" s="2">
        <f t="shared" si="1"/>
        <v>21.76</v>
      </c>
      <c r="N12" s="3">
        <f t="shared" si="6"/>
        <v>122</v>
      </c>
      <c r="O12" s="4">
        <f t="shared" si="7"/>
        <v>30.3</v>
      </c>
      <c r="P12" s="2">
        <f t="shared" si="8"/>
        <v>1.52</v>
      </c>
      <c r="Q12" s="2">
        <f t="shared" si="9"/>
        <v>1.17</v>
      </c>
      <c r="R12" s="2">
        <f t="shared" si="10"/>
        <v>5.31</v>
      </c>
      <c r="S12" s="64">
        <f t="shared" si="11"/>
        <v>5.5289999999999999E-2</v>
      </c>
      <c r="T12" s="2">
        <f t="shared" si="12"/>
        <v>9.08</v>
      </c>
      <c r="U12" s="4">
        <f t="shared" si="13"/>
        <v>4.0999999999999996</v>
      </c>
      <c r="V12" s="79">
        <f t="shared" si="14"/>
        <v>6.8</v>
      </c>
      <c r="W12" s="10">
        <f t="shared" ca="1" si="2"/>
        <v>0</v>
      </c>
      <c r="X12" s="10">
        <f t="shared" ca="1" si="15"/>
        <v>0.255</v>
      </c>
      <c r="Y12" s="10">
        <f t="shared" ca="1" si="16"/>
        <v>0</v>
      </c>
      <c r="Z12" s="10">
        <f t="shared" ca="1" si="17"/>
        <v>1</v>
      </c>
      <c r="AA12" s="10">
        <f t="shared" ca="1" si="3"/>
        <v>0</v>
      </c>
      <c r="AB12" s="10">
        <f t="shared" ca="1" si="4"/>
        <v>0</v>
      </c>
      <c r="AC12" s="10">
        <f t="shared" ca="1" si="18"/>
        <v>1</v>
      </c>
      <c r="AF12" s="16">
        <f t="shared" ca="1" si="19"/>
        <v>0</v>
      </c>
      <c r="AH12" s="108"/>
      <c r="AI12" s="20"/>
      <c r="AJ12" s="20"/>
      <c r="AK12" s="93"/>
      <c r="AL12" s="102"/>
      <c r="BM12" s="4"/>
      <c r="BN12" s="4"/>
      <c r="BO12" s="4"/>
      <c r="BP12" s="4"/>
      <c r="BQ12" s="2"/>
      <c r="BR12" s="2"/>
      <c r="BS12" s="3"/>
      <c r="BT12" s="3"/>
      <c r="BU12" s="3"/>
      <c r="BV12" s="3"/>
      <c r="BW12" s="2"/>
      <c r="BX12" s="2"/>
      <c r="BY12" s="2"/>
      <c r="BZ12" s="2"/>
      <c r="CA12" s="2"/>
    </row>
    <row r="13" spans="1:79" x14ac:dyDescent="0.25">
      <c r="A13" s="7" t="s">
        <v>1376</v>
      </c>
      <c r="B13" s="7" t="s">
        <v>1377</v>
      </c>
      <c r="C13" s="10">
        <f t="shared" ca="1" si="0"/>
        <v>0</v>
      </c>
      <c r="D13" s="4">
        <v>64.900000000000006</v>
      </c>
      <c r="E13" s="4">
        <v>52.8</v>
      </c>
      <c r="F13" s="4">
        <v>18</v>
      </c>
      <c r="G13" s="4">
        <v>8</v>
      </c>
      <c r="I13" s="5" t="s">
        <v>1374</v>
      </c>
      <c r="J13" s="3">
        <v>72987</v>
      </c>
      <c r="K13" s="3">
        <v>28000</v>
      </c>
      <c r="L13" s="5">
        <v>1868</v>
      </c>
      <c r="M13" s="2">
        <f t="shared" si="1"/>
        <v>17.190000000000001</v>
      </c>
      <c r="N13" s="3">
        <f t="shared" si="6"/>
        <v>221</v>
      </c>
      <c r="O13" s="4">
        <f t="shared" si="7"/>
        <v>42.6</v>
      </c>
      <c r="P13" s="2">
        <f t="shared" si="8"/>
        <v>1.67</v>
      </c>
      <c r="Q13" s="2">
        <f t="shared" si="9"/>
        <v>1.05</v>
      </c>
      <c r="R13" s="2">
        <f t="shared" si="10"/>
        <v>3.61</v>
      </c>
      <c r="S13" s="64">
        <f t="shared" si="11"/>
        <v>6.6739999999999994E-2</v>
      </c>
      <c r="T13" s="2">
        <f t="shared" si="12"/>
        <v>9.74</v>
      </c>
      <c r="U13" s="4">
        <f t="shared" si="13"/>
        <v>4.9000000000000004</v>
      </c>
      <c r="V13" s="79">
        <f t="shared" si="14"/>
        <v>6.55</v>
      </c>
      <c r="W13" s="10">
        <f t="shared" ca="1" si="2"/>
        <v>0</v>
      </c>
      <c r="X13" s="10">
        <f t="shared" ca="1" si="15"/>
        <v>0</v>
      </c>
      <c r="Y13" s="10">
        <f t="shared" ca="1" si="16"/>
        <v>0</v>
      </c>
      <c r="Z13" s="10">
        <f t="shared" ca="1" si="17"/>
        <v>1</v>
      </c>
      <c r="AA13" s="10">
        <f t="shared" ca="1" si="3"/>
        <v>0</v>
      </c>
      <c r="AB13" s="10">
        <f t="shared" ca="1" si="4"/>
        <v>0</v>
      </c>
      <c r="AC13" s="10">
        <f t="shared" ca="1" si="18"/>
        <v>1</v>
      </c>
      <c r="AF13" s="16">
        <f t="shared" ca="1" si="19"/>
        <v>0</v>
      </c>
      <c r="AH13" s="109" t="s">
        <v>1325</v>
      </c>
      <c r="AI13" s="20"/>
      <c r="AJ13" s="68"/>
      <c r="AK13" s="96">
        <f ca="1">OFFSET(M$7,$AO$2+1,0)</f>
        <v>26</v>
      </c>
      <c r="AL13" s="103">
        <f>'OPTIMAL VALUES'!N19</f>
        <v>1.1299999999999999</v>
      </c>
      <c r="BK13" s="1"/>
      <c r="BL13" s="1"/>
      <c r="BM13" s="1"/>
      <c r="BN13" s="1"/>
      <c r="BO13" s="1"/>
      <c r="BP13" s="1"/>
      <c r="BQ13" s="1"/>
      <c r="BR13" s="1"/>
      <c r="BS13" s="1"/>
      <c r="BT13" s="1"/>
      <c r="BU13" s="1"/>
      <c r="BV13" s="1"/>
      <c r="BW13" s="1"/>
      <c r="BX13" s="1"/>
      <c r="BY13" s="1"/>
      <c r="BZ13" s="1"/>
      <c r="CA13" s="1"/>
    </row>
    <row r="14" spans="1:79" ht="14.25" customHeight="1" x14ac:dyDescent="0.25">
      <c r="A14" s="7" t="s">
        <v>1052</v>
      </c>
      <c r="B14" s="7" t="s">
        <v>1053</v>
      </c>
      <c r="C14" s="10">
        <f t="shared" ca="1" si="0"/>
        <v>0</v>
      </c>
      <c r="D14" s="4">
        <v>27.3</v>
      </c>
      <c r="E14" s="4">
        <v>22.8</v>
      </c>
      <c r="F14" s="4">
        <v>9</v>
      </c>
      <c r="G14" s="4">
        <v>4.0999999999999996</v>
      </c>
      <c r="H14" s="5" t="s">
        <v>1407</v>
      </c>
      <c r="I14" s="5" t="s">
        <v>1374</v>
      </c>
      <c r="J14" s="3">
        <v>6000</v>
      </c>
      <c r="K14" s="3">
        <v>2650</v>
      </c>
      <c r="L14" s="3">
        <v>360</v>
      </c>
      <c r="M14" s="2">
        <f t="shared" si="1"/>
        <v>17.5</v>
      </c>
      <c r="N14" s="3">
        <f t="shared" si="6"/>
        <v>226</v>
      </c>
      <c r="O14" s="4">
        <f t="shared" si="7"/>
        <v>20.6</v>
      </c>
      <c r="P14" s="2">
        <f t="shared" si="8"/>
        <v>1.92</v>
      </c>
      <c r="Q14" s="2">
        <f t="shared" si="9"/>
        <v>1.1299999999999999</v>
      </c>
      <c r="R14" s="2">
        <f t="shared" si="10"/>
        <v>3.03</v>
      </c>
      <c r="S14" s="64">
        <f t="shared" si="11"/>
        <v>0.11128</v>
      </c>
      <c r="T14" s="2">
        <f t="shared" si="12"/>
        <v>6.4</v>
      </c>
      <c r="U14" s="4">
        <f t="shared" si="13"/>
        <v>2.4</v>
      </c>
      <c r="V14" s="79">
        <f t="shared" si="14"/>
        <v>4.54</v>
      </c>
      <c r="W14" s="10">
        <f t="shared" ca="1" si="2"/>
        <v>0</v>
      </c>
      <c r="X14" s="10">
        <f t="shared" ca="1" si="15"/>
        <v>0</v>
      </c>
      <c r="Y14" s="10">
        <f t="shared" ca="1" si="16"/>
        <v>0</v>
      </c>
      <c r="Z14" s="10">
        <f t="shared" ca="1" si="17"/>
        <v>1</v>
      </c>
      <c r="AA14" s="10">
        <f t="shared" ca="1" si="3"/>
        <v>0</v>
      </c>
      <c r="AB14" s="10">
        <f t="shared" ca="1" si="4"/>
        <v>0.38900000000000001</v>
      </c>
      <c r="AC14" s="10">
        <f t="shared" ca="1" si="18"/>
        <v>1</v>
      </c>
      <c r="AF14" s="16">
        <f t="shared" ca="1" si="19"/>
        <v>0</v>
      </c>
      <c r="AH14" s="110" t="s">
        <v>1326</v>
      </c>
      <c r="AI14" s="20"/>
      <c r="AJ14" s="20"/>
      <c r="AK14" s="95"/>
      <c r="AL14" s="102"/>
      <c r="BM14" s="4"/>
      <c r="BN14" s="4"/>
      <c r="BO14" s="4"/>
      <c r="BP14" s="4"/>
      <c r="BQ14" s="2"/>
      <c r="BR14" s="2"/>
      <c r="BS14" s="3"/>
      <c r="BT14" s="3"/>
      <c r="BU14" s="3"/>
      <c r="BV14" s="3"/>
      <c r="BW14" s="2"/>
      <c r="BX14" s="2"/>
      <c r="BY14" s="2"/>
      <c r="BZ14" s="2"/>
      <c r="CA14" s="2"/>
    </row>
    <row r="15" spans="1:79" ht="15.75" customHeight="1" x14ac:dyDescent="0.25">
      <c r="A15" s="7" t="s">
        <v>1054</v>
      </c>
      <c r="B15" s="7" t="s">
        <v>1055</v>
      </c>
      <c r="C15" s="10">
        <f t="shared" ca="1" si="0"/>
        <v>0</v>
      </c>
      <c r="D15" s="4">
        <v>33.200000000000003</v>
      </c>
      <c r="E15" s="4">
        <v>26.1</v>
      </c>
      <c r="F15" s="4">
        <v>8.1999999999999993</v>
      </c>
      <c r="G15" s="4">
        <v>5.4</v>
      </c>
      <c r="H15" s="5" t="s">
        <v>1407</v>
      </c>
      <c r="I15" s="5" t="s">
        <v>1374</v>
      </c>
      <c r="J15" s="3">
        <v>6057</v>
      </c>
      <c r="K15" s="3">
        <v>3304</v>
      </c>
      <c r="L15" s="3">
        <v>443</v>
      </c>
      <c r="M15" s="2">
        <f t="shared" si="1"/>
        <v>21.4</v>
      </c>
      <c r="N15" s="3">
        <f t="shared" si="6"/>
        <v>152</v>
      </c>
      <c r="O15" s="4">
        <f t="shared" si="7"/>
        <v>20.100000000000001</v>
      </c>
      <c r="P15" s="2">
        <f t="shared" si="8"/>
        <v>1.74</v>
      </c>
      <c r="Q15" s="2">
        <f t="shared" si="9"/>
        <v>1.21</v>
      </c>
      <c r="R15" s="2">
        <f t="shared" si="10"/>
        <v>4.05</v>
      </c>
      <c r="S15" s="64">
        <f t="shared" si="11"/>
        <v>8.2180000000000003E-2</v>
      </c>
      <c r="T15" s="2">
        <f t="shared" si="12"/>
        <v>6.85</v>
      </c>
      <c r="U15" s="4">
        <f t="shared" si="13"/>
        <v>2.6</v>
      </c>
      <c r="V15" s="79">
        <f t="shared" si="14"/>
        <v>5.15</v>
      </c>
      <c r="W15" s="10">
        <f t="shared" ca="1" si="2"/>
        <v>0</v>
      </c>
      <c r="X15" s="10">
        <f t="shared" ca="1" si="15"/>
        <v>0</v>
      </c>
      <c r="Y15" s="10">
        <f t="shared" ca="1" si="16"/>
        <v>0</v>
      </c>
      <c r="Z15" s="10">
        <f t="shared" ca="1" si="17"/>
        <v>1</v>
      </c>
      <c r="AA15" s="10">
        <f t="shared" ca="1" si="3"/>
        <v>0</v>
      </c>
      <c r="AB15" s="10">
        <f t="shared" ca="1" si="4"/>
        <v>0</v>
      </c>
      <c r="AC15" s="10">
        <f t="shared" ca="1" si="18"/>
        <v>1</v>
      </c>
      <c r="AF15" s="16">
        <f t="shared" ca="1" si="19"/>
        <v>0</v>
      </c>
      <c r="AH15" s="108"/>
      <c r="AI15" s="20" t="s">
        <v>1327</v>
      </c>
      <c r="AJ15" s="22">
        <f ca="1">AK13-3*AL13*INPUTS!$C$24</f>
        <v>24.87</v>
      </c>
      <c r="AK15" s="93"/>
      <c r="AL15" s="102"/>
      <c r="BM15" s="4"/>
      <c r="BN15" s="4"/>
      <c r="BO15" s="4"/>
      <c r="BP15" s="4"/>
      <c r="BQ15" s="2"/>
      <c r="BR15" s="2"/>
      <c r="BS15" s="3"/>
      <c r="BT15" s="3"/>
      <c r="BU15" s="3"/>
      <c r="BV15" s="3"/>
      <c r="BW15" s="2"/>
      <c r="BX15" s="2"/>
      <c r="BY15" s="2"/>
      <c r="BZ15" s="2"/>
      <c r="CA15" s="2"/>
    </row>
    <row r="16" spans="1:79" ht="15.75" customHeight="1" x14ac:dyDescent="0.25">
      <c r="A16" s="7" t="s">
        <v>1056</v>
      </c>
      <c r="B16" s="7" t="s">
        <v>1053</v>
      </c>
      <c r="C16" s="10">
        <f t="shared" ca="1" si="0"/>
        <v>0</v>
      </c>
      <c r="D16" s="4">
        <v>36.200000000000003</v>
      </c>
      <c r="E16" s="4">
        <v>29</v>
      </c>
      <c r="F16" s="4">
        <v>10</v>
      </c>
      <c r="G16" s="4">
        <v>6</v>
      </c>
      <c r="H16" s="5" t="s">
        <v>1407</v>
      </c>
      <c r="I16" s="5" t="s">
        <v>1374</v>
      </c>
      <c r="J16" s="3">
        <v>10000</v>
      </c>
      <c r="K16" s="3">
        <v>4475</v>
      </c>
      <c r="L16" s="3">
        <v>0</v>
      </c>
      <c r="M16" s="2">
        <f t="shared" si="1"/>
        <v>0</v>
      </c>
      <c r="N16" s="3">
        <f t="shared" si="6"/>
        <v>183</v>
      </c>
      <c r="O16" s="4">
        <f t="shared" si="7"/>
        <v>23.1</v>
      </c>
      <c r="P16" s="2">
        <f t="shared" si="8"/>
        <v>1.8</v>
      </c>
      <c r="Q16" s="2">
        <f t="shared" si="9"/>
        <v>0</v>
      </c>
      <c r="R16" s="2">
        <f t="shared" si="10"/>
        <v>3.62</v>
      </c>
      <c r="S16" s="64">
        <f t="shared" si="11"/>
        <v>9.5380000000000006E-2</v>
      </c>
      <c r="T16" s="2">
        <f t="shared" si="12"/>
        <v>7.22</v>
      </c>
      <c r="U16" s="4">
        <f t="shared" si="13"/>
        <v>2.8</v>
      </c>
      <c r="V16" s="79">
        <f t="shared" si="14"/>
        <v>5.0199999999999996</v>
      </c>
      <c r="W16" s="10">
        <f t="shared" ca="1" si="2"/>
        <v>0</v>
      </c>
      <c r="X16" s="10">
        <f t="shared" ca="1" si="15"/>
        <v>0</v>
      </c>
      <c r="Y16" s="10">
        <f t="shared" ca="1" si="16"/>
        <v>0</v>
      </c>
      <c r="Z16" s="10">
        <f t="shared" ca="1" si="17"/>
        <v>1</v>
      </c>
      <c r="AA16" s="10">
        <f t="shared" ca="1" si="3"/>
        <v>0</v>
      </c>
      <c r="AB16" s="10">
        <f t="shared" ca="1" si="4"/>
        <v>0</v>
      </c>
      <c r="AC16" s="10">
        <f t="shared" ca="1" si="18"/>
        <v>1</v>
      </c>
      <c r="AF16" s="16">
        <f t="shared" ca="1" si="19"/>
        <v>0</v>
      </c>
      <c r="AH16" s="108"/>
      <c r="AI16" s="20" t="s">
        <v>1328</v>
      </c>
      <c r="AJ16" s="22">
        <f ca="1">AK13-AL13*INPUTS!$C$24</f>
        <v>25.62</v>
      </c>
      <c r="AK16" s="93"/>
      <c r="AL16" s="104" t="s">
        <v>1324</v>
      </c>
      <c r="BM16" s="4"/>
      <c r="BN16" s="4"/>
      <c r="BO16" s="4"/>
      <c r="BP16" s="4"/>
      <c r="BQ16" s="5"/>
      <c r="BR16" s="5"/>
      <c r="BS16" s="3"/>
      <c r="BT16" s="3"/>
      <c r="BU16" s="5"/>
      <c r="BV16" s="3"/>
      <c r="BW16" s="2"/>
      <c r="BX16" s="2"/>
      <c r="BY16" s="2"/>
      <c r="BZ16" s="2"/>
      <c r="CA16" s="2"/>
    </row>
    <row r="17" spans="1:79" x14ac:dyDescent="0.25">
      <c r="A17" s="7" t="s">
        <v>1378</v>
      </c>
      <c r="B17" s="7" t="s">
        <v>1379</v>
      </c>
      <c r="C17" s="10">
        <f t="shared" ca="1" si="0"/>
        <v>0</v>
      </c>
      <c r="D17" s="4">
        <v>41.6</v>
      </c>
      <c r="E17" s="4">
        <v>35.6</v>
      </c>
      <c r="F17" s="4">
        <v>12.6</v>
      </c>
      <c r="G17" s="4">
        <v>6.7</v>
      </c>
      <c r="H17" s="5" t="s">
        <v>1380</v>
      </c>
      <c r="I17" s="5" t="s">
        <v>1371</v>
      </c>
      <c r="J17" s="3">
        <v>28000</v>
      </c>
      <c r="K17" s="3">
        <v>9200</v>
      </c>
      <c r="L17" s="3">
        <v>869</v>
      </c>
      <c r="M17" s="2">
        <f t="shared" si="1"/>
        <v>15.14</v>
      </c>
      <c r="N17" s="3">
        <f t="shared" si="6"/>
        <v>277</v>
      </c>
      <c r="O17" s="4">
        <f t="shared" si="7"/>
        <v>39.6</v>
      </c>
      <c r="P17" s="2">
        <f t="shared" si="8"/>
        <v>1.61</v>
      </c>
      <c r="Q17" s="2">
        <f t="shared" si="9"/>
        <v>1.03</v>
      </c>
      <c r="R17" s="2">
        <f t="shared" si="10"/>
        <v>3.3</v>
      </c>
      <c r="S17" s="64">
        <f t="shared" si="11"/>
        <v>5.2970000000000003E-2</v>
      </c>
      <c r="T17" s="2">
        <f t="shared" si="12"/>
        <v>8</v>
      </c>
      <c r="U17" s="4">
        <f t="shared" si="13"/>
        <v>4.4000000000000004</v>
      </c>
      <c r="V17" s="79">
        <f t="shared" si="14"/>
        <v>7.03</v>
      </c>
      <c r="W17" s="10">
        <f t="shared" ca="1" si="2"/>
        <v>0</v>
      </c>
      <c r="X17" s="10">
        <f t="shared" ca="1" si="15"/>
        <v>0</v>
      </c>
      <c r="Y17" s="10">
        <f t="shared" ca="1" si="16"/>
        <v>0</v>
      </c>
      <c r="Z17" s="10">
        <f t="shared" ca="1" si="17"/>
        <v>1</v>
      </c>
      <c r="AA17" s="10">
        <f t="shared" ca="1" si="3"/>
        <v>0</v>
      </c>
      <c r="AB17" s="10">
        <f t="shared" ca="1" si="4"/>
        <v>1</v>
      </c>
      <c r="AC17" s="10">
        <f t="shared" ca="1" si="18"/>
        <v>1</v>
      </c>
      <c r="AF17" s="16">
        <f t="shared" ca="1" si="19"/>
        <v>0</v>
      </c>
      <c r="AH17" s="108"/>
      <c r="AI17" s="20" t="s">
        <v>1329</v>
      </c>
      <c r="AJ17" s="22">
        <f ca="1">AK13+AL13*INPUTS!$C$24</f>
        <v>26.38</v>
      </c>
      <c r="AK17" s="93"/>
      <c r="AL17" s="104" t="s">
        <v>1324</v>
      </c>
      <c r="BM17" s="4"/>
      <c r="BN17" s="4"/>
      <c r="BO17" s="4"/>
      <c r="BP17" s="4"/>
      <c r="BQ17" s="2"/>
      <c r="BR17" s="2"/>
      <c r="BS17" s="3"/>
      <c r="BT17" s="3"/>
      <c r="BU17" s="3"/>
      <c r="BV17" s="3"/>
      <c r="BW17" s="2"/>
      <c r="BX17" s="2"/>
      <c r="BY17" s="2"/>
      <c r="BZ17" s="2"/>
      <c r="CA17" s="2"/>
    </row>
    <row r="18" spans="1:79" x14ac:dyDescent="0.25">
      <c r="A18" s="7" t="s">
        <v>1381</v>
      </c>
      <c r="B18" s="7" t="s">
        <v>1382</v>
      </c>
      <c r="C18" s="10">
        <f t="shared" ca="1" si="0"/>
        <v>0</v>
      </c>
      <c r="D18" s="4">
        <v>49.7</v>
      </c>
      <c r="E18" s="4">
        <v>37.5</v>
      </c>
      <c r="F18" s="4">
        <v>13.1</v>
      </c>
      <c r="G18" s="4">
        <v>6</v>
      </c>
      <c r="I18" s="5" t="s">
        <v>1383</v>
      </c>
      <c r="J18" s="3">
        <v>42000</v>
      </c>
      <c r="K18" s="3">
        <v>12000</v>
      </c>
      <c r="L18" s="3">
        <v>1026</v>
      </c>
      <c r="M18" s="2">
        <f t="shared" si="1"/>
        <v>13.65</v>
      </c>
      <c r="N18" s="3">
        <f t="shared" si="6"/>
        <v>356</v>
      </c>
      <c r="O18" s="4">
        <f t="shared" si="7"/>
        <v>51.3</v>
      </c>
      <c r="P18" s="2">
        <f t="shared" si="8"/>
        <v>1.46</v>
      </c>
      <c r="Q18" s="2">
        <f t="shared" si="9"/>
        <v>0.99</v>
      </c>
      <c r="R18" s="2">
        <f t="shared" si="10"/>
        <v>3.79</v>
      </c>
      <c r="S18" s="64">
        <f t="shared" si="11"/>
        <v>3.2070000000000001E-2</v>
      </c>
      <c r="T18" s="2">
        <f t="shared" si="12"/>
        <v>8.2100000000000009</v>
      </c>
      <c r="U18" s="4">
        <f t="shared" si="13"/>
        <v>5.8</v>
      </c>
      <c r="V18" s="79">
        <f t="shared" si="14"/>
        <v>9.09</v>
      </c>
      <c r="W18" s="10">
        <f t="shared" ca="1" si="2"/>
        <v>0</v>
      </c>
      <c r="X18" s="10">
        <f t="shared" ca="1" si="15"/>
        <v>0</v>
      </c>
      <c r="Y18" s="10">
        <f t="shared" ca="1" si="16"/>
        <v>0</v>
      </c>
      <c r="Z18" s="10">
        <f t="shared" ca="1" si="17"/>
        <v>1</v>
      </c>
      <c r="AA18" s="10">
        <f t="shared" ca="1" si="3"/>
        <v>0</v>
      </c>
      <c r="AB18" s="10">
        <f t="shared" ca="1" si="4"/>
        <v>0</v>
      </c>
      <c r="AC18" s="10">
        <f t="shared" ca="1" si="18"/>
        <v>1</v>
      </c>
      <c r="AF18" s="16">
        <f t="shared" ca="1" si="19"/>
        <v>0</v>
      </c>
      <c r="AH18" s="108"/>
      <c r="AI18" s="20" t="s">
        <v>1330</v>
      </c>
      <c r="AJ18" s="22">
        <f ca="1">AK13+3*AL13*INPUTS!$C$24</f>
        <v>27.13</v>
      </c>
      <c r="AK18" s="93"/>
      <c r="AL18" s="104" t="s">
        <v>1324</v>
      </c>
      <c r="BM18" s="4"/>
      <c r="BN18" s="4"/>
      <c r="BO18" s="4"/>
      <c r="BP18" s="4"/>
      <c r="BQ18" s="2"/>
      <c r="BR18" s="2"/>
      <c r="BS18" s="3"/>
      <c r="BT18" s="3"/>
      <c r="BU18" s="3"/>
      <c r="BV18" s="3"/>
      <c r="BW18" s="2"/>
      <c r="BX18" s="2"/>
      <c r="BY18" s="2"/>
      <c r="BZ18" s="2"/>
      <c r="CA18" s="2"/>
    </row>
    <row r="19" spans="1:79" x14ac:dyDescent="0.25">
      <c r="A19" s="7" t="s">
        <v>910</v>
      </c>
      <c r="B19" s="7" t="s">
        <v>1820</v>
      </c>
      <c r="C19" s="10">
        <f t="shared" ca="1" si="0"/>
        <v>0</v>
      </c>
      <c r="D19" s="4">
        <v>37.700000000000003</v>
      </c>
      <c r="E19" s="4">
        <v>34.299999999999997</v>
      </c>
      <c r="F19" s="4">
        <v>13</v>
      </c>
      <c r="G19" s="4">
        <v>7.8</v>
      </c>
      <c r="H19" s="5" t="s">
        <v>911</v>
      </c>
      <c r="I19" s="5" t="s">
        <v>1374</v>
      </c>
      <c r="J19" s="3">
        <v>11250</v>
      </c>
      <c r="K19" s="3">
        <v>4150</v>
      </c>
      <c r="L19" s="3">
        <v>907</v>
      </c>
      <c r="M19" s="2">
        <f t="shared" si="1"/>
        <v>29</v>
      </c>
      <c r="N19" s="3">
        <f t="shared" si="6"/>
        <v>124</v>
      </c>
      <c r="O19" s="4">
        <f t="shared" si="7"/>
        <v>16.2</v>
      </c>
      <c r="P19" s="2">
        <f t="shared" si="8"/>
        <v>2.2400000000000002</v>
      </c>
      <c r="Q19" s="2">
        <f t="shared" si="9"/>
        <v>1.32</v>
      </c>
      <c r="R19" s="2">
        <f t="shared" si="10"/>
        <v>2.9</v>
      </c>
      <c r="S19" s="64">
        <f t="shared" si="11"/>
        <v>0.29593000000000003</v>
      </c>
      <c r="T19" s="2">
        <f t="shared" si="12"/>
        <v>7.85</v>
      </c>
      <c r="U19" s="4">
        <f t="shared" si="13"/>
        <v>1.9</v>
      </c>
      <c r="V19" s="79">
        <f t="shared" si="14"/>
        <v>2.99</v>
      </c>
      <c r="W19" s="10">
        <f t="shared" ca="1" si="2"/>
        <v>0</v>
      </c>
      <c r="X19" s="10">
        <f t="shared" ca="1" si="15"/>
        <v>0.19900000000000001</v>
      </c>
      <c r="Y19" s="10">
        <f t="shared" ca="1" si="16"/>
        <v>0.114</v>
      </c>
      <c r="Z19" s="10">
        <f t="shared" ca="1" si="17"/>
        <v>1</v>
      </c>
      <c r="AA19" s="10">
        <f t="shared" ca="1" si="3"/>
        <v>1</v>
      </c>
      <c r="AB19" s="10">
        <f t="shared" ca="1" si="4"/>
        <v>0</v>
      </c>
      <c r="AC19" s="10">
        <f t="shared" ca="1" si="18"/>
        <v>1</v>
      </c>
      <c r="AF19" s="16">
        <f t="shared" ca="1" si="19"/>
        <v>0</v>
      </c>
      <c r="AH19" s="111"/>
      <c r="AI19" s="68"/>
      <c r="AJ19" s="22"/>
      <c r="AK19" s="93"/>
      <c r="AL19" s="104" t="s">
        <v>1324</v>
      </c>
      <c r="BM19" s="4"/>
      <c r="BN19" s="4"/>
      <c r="BO19" s="4"/>
      <c r="BP19" s="4"/>
      <c r="BQ19" s="2"/>
      <c r="BR19" s="2"/>
      <c r="BS19" s="3"/>
      <c r="BT19" s="3"/>
      <c r="BU19" s="3"/>
      <c r="BV19" s="3"/>
      <c r="BW19" s="2"/>
      <c r="BX19" s="2"/>
      <c r="BY19" s="2"/>
      <c r="BZ19" s="2"/>
      <c r="CA19" s="2"/>
    </row>
    <row r="20" spans="1:79" x14ac:dyDescent="0.25">
      <c r="A20" s="7" t="s">
        <v>744</v>
      </c>
      <c r="B20" s="7" t="s">
        <v>1754</v>
      </c>
      <c r="C20" s="10">
        <f t="shared" ca="1" si="0"/>
        <v>0</v>
      </c>
      <c r="D20" s="4">
        <v>39.299999999999997</v>
      </c>
      <c r="E20" s="4">
        <v>36.1</v>
      </c>
      <c r="F20" s="4">
        <v>13.1</v>
      </c>
      <c r="G20" s="4">
        <v>6.6</v>
      </c>
      <c r="H20" s="5" t="s">
        <v>745</v>
      </c>
      <c r="I20" s="5" t="s">
        <v>1374</v>
      </c>
      <c r="J20" s="3">
        <v>14000</v>
      </c>
      <c r="K20" s="3">
        <v>6240</v>
      </c>
      <c r="L20" s="3">
        <v>1022</v>
      </c>
      <c r="M20" s="2">
        <f t="shared" si="1"/>
        <v>28.25</v>
      </c>
      <c r="N20" s="3">
        <f t="shared" si="6"/>
        <v>133</v>
      </c>
      <c r="O20" s="4">
        <f t="shared" si="7"/>
        <v>19</v>
      </c>
      <c r="P20" s="2">
        <f t="shared" si="8"/>
        <v>2.1</v>
      </c>
      <c r="Q20" s="2">
        <f t="shared" si="9"/>
        <v>1.3</v>
      </c>
      <c r="R20" s="2">
        <f t="shared" si="10"/>
        <v>3</v>
      </c>
      <c r="S20" s="64">
        <f t="shared" si="11"/>
        <v>0.20397000000000001</v>
      </c>
      <c r="T20" s="2">
        <f t="shared" si="12"/>
        <v>8.0500000000000007</v>
      </c>
      <c r="U20" s="4">
        <f t="shared" si="13"/>
        <v>2.2999999999999998</v>
      </c>
      <c r="V20" s="79">
        <f t="shared" si="14"/>
        <v>3.61</v>
      </c>
      <c r="W20" s="10">
        <f t="shared" ca="1" si="2"/>
        <v>0</v>
      </c>
      <c r="X20" s="10">
        <f t="shared" ca="1" si="15"/>
        <v>0</v>
      </c>
      <c r="Y20" s="10">
        <f t="shared" ca="1" si="16"/>
        <v>0</v>
      </c>
      <c r="Z20" s="10">
        <f t="shared" ca="1" si="17"/>
        <v>1</v>
      </c>
      <c r="AA20" s="10">
        <f t="shared" ca="1" si="3"/>
        <v>1</v>
      </c>
      <c r="AB20" s="10">
        <f t="shared" ca="1" si="4"/>
        <v>0.222</v>
      </c>
      <c r="AC20" s="10">
        <f t="shared" ca="1" si="18"/>
        <v>1</v>
      </c>
      <c r="AF20" s="16">
        <f t="shared" ca="1" si="19"/>
        <v>0</v>
      </c>
      <c r="AH20" s="112" t="s">
        <v>1331</v>
      </c>
      <c r="AI20" s="20"/>
      <c r="AJ20" s="22"/>
      <c r="AK20" s="97">
        <f ca="1">OFFSET(P$7,$AO$2+1,0)</f>
        <v>2.35</v>
      </c>
      <c r="AL20" s="103">
        <f>'OPTIMAL VALUES'!N28</f>
        <v>0.09</v>
      </c>
      <c r="BM20" s="4"/>
      <c r="BN20" s="4"/>
      <c r="BO20" s="4"/>
      <c r="BP20" s="4"/>
      <c r="BQ20" s="2"/>
      <c r="BR20" s="2"/>
      <c r="BS20" s="3"/>
      <c r="BT20" s="3"/>
      <c r="BU20" s="3"/>
      <c r="BV20" s="3"/>
      <c r="BW20" s="2"/>
      <c r="BX20" s="2"/>
      <c r="BY20" s="2"/>
      <c r="BZ20" s="2"/>
      <c r="CA20" s="2"/>
    </row>
    <row r="21" spans="1:79" x14ac:dyDescent="0.25">
      <c r="A21" s="7" t="s">
        <v>1384</v>
      </c>
      <c r="B21" s="7" t="s">
        <v>1385</v>
      </c>
      <c r="C21" s="10">
        <f t="shared" ca="1" si="0"/>
        <v>0</v>
      </c>
      <c r="D21" s="4">
        <v>38</v>
      </c>
      <c r="E21" s="4">
        <v>32.6</v>
      </c>
      <c r="F21" s="4">
        <v>11.5</v>
      </c>
      <c r="G21" s="4">
        <v>5.6</v>
      </c>
      <c r="H21" s="5" t="s">
        <v>1386</v>
      </c>
      <c r="I21" s="5" t="s">
        <v>1371</v>
      </c>
      <c r="J21" s="3">
        <v>27000</v>
      </c>
      <c r="K21" s="3">
        <v>10000</v>
      </c>
      <c r="L21" s="3">
        <v>880</v>
      </c>
      <c r="M21" s="2">
        <f t="shared" si="1"/>
        <v>15.71</v>
      </c>
      <c r="N21" s="3">
        <f t="shared" si="6"/>
        <v>348</v>
      </c>
      <c r="O21" s="4">
        <f t="shared" si="7"/>
        <v>47.1</v>
      </c>
      <c r="P21" s="2">
        <f t="shared" si="8"/>
        <v>1.48</v>
      </c>
      <c r="Q21" s="2">
        <f t="shared" si="9"/>
        <v>1.05</v>
      </c>
      <c r="R21" s="2">
        <f t="shared" si="10"/>
        <v>3.3</v>
      </c>
      <c r="S21" s="64">
        <f t="shared" si="11"/>
        <v>3.4909999999999997E-2</v>
      </c>
      <c r="T21" s="2">
        <f t="shared" si="12"/>
        <v>7.65</v>
      </c>
      <c r="U21" s="4">
        <f t="shared" si="13"/>
        <v>5.0999999999999996</v>
      </c>
      <c r="V21" s="79">
        <f t="shared" si="14"/>
        <v>8.5299999999999994</v>
      </c>
      <c r="W21" s="10">
        <f t="shared" ca="1" si="2"/>
        <v>0</v>
      </c>
      <c r="X21" s="10">
        <f t="shared" ca="1" si="15"/>
        <v>0</v>
      </c>
      <c r="Y21" s="10">
        <f t="shared" ca="1" si="16"/>
        <v>0</v>
      </c>
      <c r="Z21" s="10">
        <f t="shared" ca="1" si="17"/>
        <v>1</v>
      </c>
      <c r="AA21" s="10">
        <f t="shared" ca="1" si="3"/>
        <v>0</v>
      </c>
      <c r="AB21" s="10">
        <f t="shared" ca="1" si="4"/>
        <v>1</v>
      </c>
      <c r="AC21" s="10">
        <f t="shared" ca="1" si="18"/>
        <v>1</v>
      </c>
      <c r="AF21" s="16">
        <f t="shared" ca="1" si="19"/>
        <v>0</v>
      </c>
      <c r="AH21" s="110" t="s">
        <v>1332</v>
      </c>
      <c r="AI21" s="20"/>
      <c r="AJ21" s="22"/>
      <c r="AK21" s="95"/>
      <c r="AL21" s="102"/>
      <c r="BM21" s="4"/>
      <c r="BN21" s="4"/>
      <c r="BO21" s="4"/>
      <c r="BP21" s="4"/>
      <c r="BQ21" s="5"/>
      <c r="BR21" s="5"/>
      <c r="BS21" s="3"/>
      <c r="BT21" s="3"/>
      <c r="BU21" s="5"/>
      <c r="BV21" s="3"/>
      <c r="BW21" s="2"/>
      <c r="BX21" s="2"/>
      <c r="BY21" s="2"/>
      <c r="BZ21" s="2"/>
      <c r="CA21" s="2"/>
    </row>
    <row r="22" spans="1:79" x14ac:dyDescent="0.25">
      <c r="A22" s="7" t="s">
        <v>1387</v>
      </c>
      <c r="B22" s="7" t="s">
        <v>1388</v>
      </c>
      <c r="C22" s="10">
        <f t="shared" ca="1" si="0"/>
        <v>0</v>
      </c>
      <c r="D22" s="4">
        <v>34.700000000000003</v>
      </c>
      <c r="E22" s="4">
        <v>25</v>
      </c>
      <c r="F22" s="4">
        <v>10.5</v>
      </c>
      <c r="G22" s="4">
        <v>5.3</v>
      </c>
      <c r="H22" s="3" t="s">
        <v>1389</v>
      </c>
      <c r="I22" s="3" t="s">
        <v>1390</v>
      </c>
      <c r="J22" s="5">
        <v>16535</v>
      </c>
      <c r="K22" s="5">
        <v>4850</v>
      </c>
      <c r="L22" s="3">
        <v>640</v>
      </c>
      <c r="M22" s="2">
        <f t="shared" si="1"/>
        <v>15.84</v>
      </c>
      <c r="N22" s="3">
        <f t="shared" si="6"/>
        <v>472</v>
      </c>
      <c r="O22" s="4">
        <f t="shared" si="7"/>
        <v>40</v>
      </c>
      <c r="P22" s="2">
        <f t="shared" si="8"/>
        <v>1.59</v>
      </c>
      <c r="Q22" s="2">
        <f t="shared" si="9"/>
        <v>1.06</v>
      </c>
      <c r="R22" s="2">
        <f t="shared" si="10"/>
        <v>3.3</v>
      </c>
      <c r="S22" s="64">
        <f t="shared" si="11"/>
        <v>4.1390000000000003E-2</v>
      </c>
      <c r="T22" s="2">
        <f t="shared" si="12"/>
        <v>6.7</v>
      </c>
      <c r="U22" s="4">
        <f t="shared" si="13"/>
        <v>4.4000000000000004</v>
      </c>
      <c r="V22" s="79">
        <f t="shared" si="14"/>
        <v>7.71</v>
      </c>
      <c r="W22" s="10">
        <f t="shared" ca="1" si="2"/>
        <v>0</v>
      </c>
      <c r="X22" s="10">
        <f t="shared" ca="1" si="15"/>
        <v>0</v>
      </c>
      <c r="Y22" s="10">
        <f t="shared" ca="1" si="16"/>
        <v>0</v>
      </c>
      <c r="Z22" s="10">
        <f t="shared" ca="1" si="17"/>
        <v>1</v>
      </c>
      <c r="AA22" s="10">
        <f t="shared" ca="1" si="3"/>
        <v>0</v>
      </c>
      <c r="AB22" s="10">
        <f t="shared" ca="1" si="4"/>
        <v>1</v>
      </c>
      <c r="AC22" s="10">
        <f t="shared" ca="1" si="18"/>
        <v>1</v>
      </c>
      <c r="AF22" s="16">
        <f t="shared" ca="1" si="19"/>
        <v>0</v>
      </c>
      <c r="AH22" s="108"/>
      <c r="AI22" s="20" t="s">
        <v>1327</v>
      </c>
      <c r="AJ22" s="20" t="s">
        <v>699</v>
      </c>
      <c r="AK22" s="93"/>
      <c r="AL22" s="102"/>
      <c r="BM22" s="4"/>
      <c r="BN22" s="4"/>
      <c r="BO22" s="4"/>
      <c r="BP22" s="4"/>
      <c r="BQ22" s="2"/>
      <c r="BR22" s="2"/>
      <c r="BS22" s="3"/>
      <c r="BT22" s="3"/>
      <c r="BU22" s="3"/>
      <c r="BV22" s="3"/>
      <c r="BW22" s="2"/>
      <c r="BX22" s="2"/>
      <c r="BY22" s="2"/>
      <c r="BZ22" s="2"/>
      <c r="CA22" s="2"/>
    </row>
    <row r="23" spans="1:79" x14ac:dyDescent="0.25">
      <c r="A23" s="7" t="s">
        <v>1391</v>
      </c>
      <c r="B23" s="7" t="s">
        <v>1392</v>
      </c>
      <c r="C23" s="10">
        <f t="shared" ca="1" si="0"/>
        <v>0</v>
      </c>
      <c r="D23" s="4">
        <v>22</v>
      </c>
      <c r="E23" s="4">
        <v>17</v>
      </c>
      <c r="F23" s="4">
        <v>7</v>
      </c>
      <c r="G23" s="4">
        <v>3</v>
      </c>
      <c r="I23" s="5" t="s">
        <v>1374</v>
      </c>
      <c r="J23" s="3">
        <v>3200</v>
      </c>
      <c r="K23" s="3">
        <v>1500</v>
      </c>
      <c r="L23" s="3">
        <v>236</v>
      </c>
      <c r="M23" s="2">
        <f t="shared" si="1"/>
        <v>17.43</v>
      </c>
      <c r="N23" s="3">
        <f t="shared" si="6"/>
        <v>291</v>
      </c>
      <c r="O23" s="4">
        <f t="shared" si="7"/>
        <v>20</v>
      </c>
      <c r="P23" s="2">
        <f t="shared" si="8"/>
        <v>1.84</v>
      </c>
      <c r="Q23" s="2">
        <f t="shared" si="9"/>
        <v>1.1499999999999999</v>
      </c>
      <c r="R23" s="2">
        <f t="shared" si="10"/>
        <v>3.14</v>
      </c>
      <c r="S23" s="64">
        <f t="shared" si="11"/>
        <v>8.0780000000000005E-2</v>
      </c>
      <c r="T23" s="2">
        <f t="shared" si="12"/>
        <v>5.52</v>
      </c>
      <c r="U23" s="4">
        <f t="shared" si="13"/>
        <v>2.2999999999999998</v>
      </c>
      <c r="V23" s="79">
        <f t="shared" si="14"/>
        <v>4.93</v>
      </c>
      <c r="W23" s="10">
        <f t="shared" ca="1" si="2"/>
        <v>0</v>
      </c>
      <c r="X23" s="10">
        <f t="shared" ca="1" si="15"/>
        <v>0</v>
      </c>
      <c r="Y23" s="10">
        <f t="shared" ca="1" si="16"/>
        <v>0</v>
      </c>
      <c r="Z23" s="10">
        <f t="shared" ca="1" si="17"/>
        <v>1</v>
      </c>
      <c r="AA23" s="10">
        <f t="shared" ca="1" si="3"/>
        <v>0</v>
      </c>
      <c r="AB23" s="10">
        <f t="shared" ca="1" si="4"/>
        <v>1</v>
      </c>
      <c r="AC23" s="10">
        <f t="shared" ca="1" si="18"/>
        <v>1</v>
      </c>
      <c r="AF23" s="16">
        <f t="shared" ca="1" si="19"/>
        <v>0</v>
      </c>
      <c r="AH23" s="108"/>
      <c r="AI23" s="20" t="s">
        <v>1328</v>
      </c>
      <c r="AJ23" s="20" t="s">
        <v>699</v>
      </c>
      <c r="AK23" s="93"/>
      <c r="AL23" s="102"/>
      <c r="BM23" s="4"/>
      <c r="BN23" s="4"/>
      <c r="BO23" s="4"/>
      <c r="BP23" s="4"/>
      <c r="BQ23" s="2"/>
      <c r="BR23" s="2"/>
      <c r="BS23" s="3"/>
      <c r="BT23" s="3"/>
      <c r="BU23" s="3"/>
      <c r="BV23" s="3"/>
      <c r="BW23" s="2"/>
      <c r="BX23" s="2"/>
      <c r="BY23" s="2"/>
      <c r="BZ23" s="2"/>
      <c r="CA23" s="2"/>
    </row>
    <row r="24" spans="1:79" x14ac:dyDescent="0.25">
      <c r="A24" s="7" t="s">
        <v>1393</v>
      </c>
      <c r="B24" s="7" t="s">
        <v>1392</v>
      </c>
      <c r="C24" s="10">
        <f t="shared" ca="1" si="0"/>
        <v>0</v>
      </c>
      <c r="D24" s="4">
        <v>30.3</v>
      </c>
      <c r="E24" s="4">
        <v>21.7</v>
      </c>
      <c r="F24" s="4">
        <v>8.8000000000000007</v>
      </c>
      <c r="G24" s="4">
        <v>4.3</v>
      </c>
      <c r="H24" s="5" t="s">
        <v>1386</v>
      </c>
      <c r="I24" s="5" t="s">
        <v>1374</v>
      </c>
      <c r="J24" s="3">
        <v>9000</v>
      </c>
      <c r="K24" s="3">
        <v>3300</v>
      </c>
      <c r="L24" s="3">
        <v>410</v>
      </c>
      <c r="M24" s="2">
        <f t="shared" si="1"/>
        <v>15.21</v>
      </c>
      <c r="N24" s="3">
        <f t="shared" si="6"/>
        <v>393</v>
      </c>
      <c r="O24" s="4">
        <f t="shared" si="7"/>
        <v>31.6</v>
      </c>
      <c r="P24" s="2">
        <f t="shared" si="8"/>
        <v>1.64</v>
      </c>
      <c r="Q24" s="2">
        <f t="shared" si="9"/>
        <v>1.07</v>
      </c>
      <c r="R24" s="2">
        <f t="shared" si="10"/>
        <v>3.44</v>
      </c>
      <c r="S24" s="64">
        <f t="shared" si="11"/>
        <v>4.7809999999999998E-2</v>
      </c>
      <c r="T24" s="2">
        <f t="shared" si="12"/>
        <v>6.24</v>
      </c>
      <c r="U24" s="4">
        <f t="shared" si="13"/>
        <v>3.6</v>
      </c>
      <c r="V24" s="79">
        <f t="shared" si="14"/>
        <v>6.89</v>
      </c>
      <c r="W24" s="10">
        <f t="shared" ca="1" si="2"/>
        <v>0</v>
      </c>
      <c r="X24" s="10">
        <f t="shared" ca="1" si="15"/>
        <v>0</v>
      </c>
      <c r="Y24" s="10">
        <f t="shared" ca="1" si="16"/>
        <v>0</v>
      </c>
      <c r="Z24" s="10">
        <f t="shared" ca="1" si="17"/>
        <v>1</v>
      </c>
      <c r="AA24" s="10">
        <f t="shared" ca="1" si="3"/>
        <v>0</v>
      </c>
      <c r="AB24" s="10">
        <f t="shared" ca="1" si="4"/>
        <v>0.33300000000000002</v>
      </c>
      <c r="AC24" s="10">
        <f t="shared" ca="1" si="18"/>
        <v>1</v>
      </c>
      <c r="AF24" s="16">
        <f t="shared" ca="1" si="19"/>
        <v>0</v>
      </c>
      <c r="AH24" s="108"/>
      <c r="AI24" s="20" t="s">
        <v>1329</v>
      </c>
      <c r="AJ24" s="22">
        <f ca="1">AK20+INPUTS!$C$24*$AL$20</f>
        <v>2.38</v>
      </c>
      <c r="AK24" s="93"/>
      <c r="AL24" s="102"/>
      <c r="BM24" s="4"/>
      <c r="BN24" s="4"/>
      <c r="BO24" s="4"/>
      <c r="BP24" s="4"/>
      <c r="BQ24" s="2"/>
      <c r="BR24" s="2"/>
      <c r="BS24" s="3"/>
      <c r="BT24" s="3"/>
      <c r="BU24" s="3"/>
      <c r="BV24" s="3"/>
      <c r="BW24" s="2"/>
      <c r="BX24" s="2"/>
      <c r="BY24" s="2"/>
      <c r="BZ24" s="2"/>
      <c r="CA24" s="2"/>
    </row>
    <row r="25" spans="1:79" x14ac:dyDescent="0.25">
      <c r="A25" s="7" t="s">
        <v>1394</v>
      </c>
      <c r="B25" s="7" t="s">
        <v>1392</v>
      </c>
      <c r="C25" s="10">
        <f t="shared" ca="1" si="0"/>
        <v>0</v>
      </c>
      <c r="D25" s="4">
        <v>34.799999999999997</v>
      </c>
      <c r="E25" s="4">
        <v>24</v>
      </c>
      <c r="F25" s="4">
        <v>9.6999999999999993</v>
      </c>
      <c r="G25" s="4">
        <v>5.2</v>
      </c>
      <c r="H25" s="3"/>
      <c r="I25" s="5" t="s">
        <v>1374</v>
      </c>
      <c r="J25" s="5">
        <v>12600</v>
      </c>
      <c r="K25" s="5">
        <v>5300</v>
      </c>
      <c r="L25" s="3">
        <v>545</v>
      </c>
      <c r="M25" s="2">
        <f t="shared" si="1"/>
        <v>16.16</v>
      </c>
      <c r="N25" s="3">
        <f t="shared" si="6"/>
        <v>407</v>
      </c>
      <c r="O25" s="4">
        <f t="shared" si="7"/>
        <v>34.700000000000003</v>
      </c>
      <c r="P25" s="2">
        <f t="shared" si="8"/>
        <v>1.61</v>
      </c>
      <c r="Q25" s="2">
        <f t="shared" si="9"/>
        <v>1.08</v>
      </c>
      <c r="R25" s="2">
        <f t="shared" si="10"/>
        <v>3.59</v>
      </c>
      <c r="S25" s="64">
        <f t="shared" si="11"/>
        <v>4.4729999999999999E-2</v>
      </c>
      <c r="T25" s="2">
        <f t="shared" si="12"/>
        <v>6.56</v>
      </c>
      <c r="U25" s="4">
        <f t="shared" si="13"/>
        <v>4</v>
      </c>
      <c r="V25" s="79">
        <f t="shared" si="14"/>
        <v>7.29</v>
      </c>
      <c r="W25" s="10">
        <f t="shared" ca="1" si="2"/>
        <v>0</v>
      </c>
      <c r="X25" s="10">
        <f t="shared" ca="1" si="15"/>
        <v>0</v>
      </c>
      <c r="Y25" s="10">
        <f t="shared" ca="1" si="16"/>
        <v>0</v>
      </c>
      <c r="Z25" s="10">
        <f t="shared" ca="1" si="17"/>
        <v>1</v>
      </c>
      <c r="AA25" s="10">
        <f t="shared" ca="1" si="3"/>
        <v>0</v>
      </c>
      <c r="AB25" s="10">
        <f t="shared" ca="1" si="4"/>
        <v>0</v>
      </c>
      <c r="AC25" s="10">
        <f t="shared" ca="1" si="18"/>
        <v>1</v>
      </c>
      <c r="AF25" s="16">
        <f t="shared" ca="1" si="19"/>
        <v>0</v>
      </c>
      <c r="AH25" s="108"/>
      <c r="AI25" s="20" t="s">
        <v>1330</v>
      </c>
      <c r="AJ25" s="22">
        <f ca="1">AK20+3*INPUTS!$C$24*$AL$20</f>
        <v>2.44</v>
      </c>
      <c r="AK25" s="93"/>
      <c r="AL25" s="102"/>
      <c r="BM25" s="4"/>
      <c r="BN25" s="4"/>
      <c r="BO25" s="4"/>
      <c r="BP25" s="4"/>
      <c r="BQ25" s="5"/>
      <c r="BR25" s="5"/>
      <c r="BS25" s="3"/>
      <c r="BT25" s="3"/>
      <c r="BU25" s="5"/>
      <c r="BV25" s="3"/>
      <c r="BW25" s="2"/>
      <c r="BX25" s="2"/>
      <c r="BY25" s="2"/>
      <c r="BZ25" s="2"/>
      <c r="CA25" s="2"/>
    </row>
    <row r="26" spans="1:79" x14ac:dyDescent="0.25">
      <c r="A26" s="7" t="s">
        <v>1396</v>
      </c>
      <c r="B26" s="7" t="s">
        <v>1392</v>
      </c>
      <c r="C26" s="10">
        <f t="shared" ca="1" si="0"/>
        <v>0</v>
      </c>
      <c r="D26" s="4">
        <v>37.200000000000003</v>
      </c>
      <c r="E26" s="4">
        <v>26.5</v>
      </c>
      <c r="F26" s="4">
        <v>10.199999999999999</v>
      </c>
      <c r="G26" s="4">
        <v>5.5</v>
      </c>
      <c r="H26" s="3"/>
      <c r="I26" s="3" t="s">
        <v>1374</v>
      </c>
      <c r="J26" s="5">
        <v>16800</v>
      </c>
      <c r="K26" s="5">
        <v>6500</v>
      </c>
      <c r="L26" s="3">
        <v>646</v>
      </c>
      <c r="M26" s="2">
        <f t="shared" si="1"/>
        <v>15.82</v>
      </c>
      <c r="N26" s="3">
        <f t="shared" si="6"/>
        <v>403</v>
      </c>
      <c r="O26" s="4">
        <f t="shared" si="7"/>
        <v>39.6</v>
      </c>
      <c r="P26" s="2">
        <f t="shared" si="8"/>
        <v>1.54</v>
      </c>
      <c r="Q26" s="2">
        <f t="shared" si="9"/>
        <v>1.06</v>
      </c>
      <c r="R26" s="2">
        <f t="shared" si="10"/>
        <v>3.65</v>
      </c>
      <c r="S26" s="64">
        <f t="shared" si="11"/>
        <v>3.798E-2</v>
      </c>
      <c r="T26" s="2">
        <f t="shared" si="12"/>
        <v>6.9</v>
      </c>
      <c r="U26" s="4">
        <f t="shared" si="13"/>
        <v>4.5</v>
      </c>
      <c r="V26" s="79">
        <f t="shared" si="14"/>
        <v>8</v>
      </c>
      <c r="W26" s="10">
        <f t="shared" ca="1" si="2"/>
        <v>0</v>
      </c>
      <c r="X26" s="10">
        <f t="shared" ca="1" si="15"/>
        <v>0</v>
      </c>
      <c r="Y26" s="10">
        <f t="shared" ca="1" si="16"/>
        <v>0</v>
      </c>
      <c r="Z26" s="10">
        <f t="shared" ca="1" si="17"/>
        <v>1</v>
      </c>
      <c r="AA26" s="10">
        <f t="shared" ca="1" si="3"/>
        <v>0</v>
      </c>
      <c r="AB26" s="10">
        <f t="shared" ca="1" si="4"/>
        <v>0</v>
      </c>
      <c r="AC26" s="10">
        <f t="shared" ca="1" si="18"/>
        <v>1</v>
      </c>
      <c r="AF26" s="16">
        <f t="shared" ca="1" si="19"/>
        <v>0</v>
      </c>
      <c r="AH26" s="111"/>
      <c r="AI26" s="68"/>
      <c r="AJ26" s="22"/>
      <c r="AK26" s="93"/>
      <c r="AL26" s="105"/>
      <c r="BM26" s="4"/>
      <c r="BN26" s="4"/>
      <c r="BO26" s="4"/>
      <c r="BP26" s="4"/>
      <c r="BQ26" s="2"/>
      <c r="BR26" s="2"/>
      <c r="BS26" s="3"/>
      <c r="BT26" s="3"/>
      <c r="BU26" s="3"/>
      <c r="BV26" s="3"/>
      <c r="BW26" s="2"/>
      <c r="BX26" s="2"/>
      <c r="BY26" s="2"/>
      <c r="BZ26" s="2"/>
      <c r="CA26" s="2"/>
    </row>
    <row r="27" spans="1:79" x14ac:dyDescent="0.25">
      <c r="A27" s="7" t="s">
        <v>897</v>
      </c>
      <c r="B27" s="7" t="s">
        <v>1398</v>
      </c>
      <c r="C27" s="10">
        <f t="shared" ca="1" si="0"/>
        <v>0</v>
      </c>
      <c r="D27" s="4">
        <v>126.5</v>
      </c>
      <c r="E27" s="4">
        <v>100</v>
      </c>
      <c r="F27" s="4">
        <v>27</v>
      </c>
      <c r="G27" s="4">
        <v>10</v>
      </c>
      <c r="J27" s="3">
        <v>380000</v>
      </c>
      <c r="K27" s="3">
        <v>110000</v>
      </c>
      <c r="L27" s="3">
        <v>5300</v>
      </c>
      <c r="M27" s="2">
        <f t="shared" si="1"/>
        <v>16.260000000000002</v>
      </c>
      <c r="N27" s="3">
        <f t="shared" si="6"/>
        <v>170</v>
      </c>
      <c r="O27" s="4">
        <f t="shared" si="7"/>
        <v>67.599999999999994</v>
      </c>
      <c r="P27" s="2">
        <f t="shared" si="8"/>
        <v>1.44</v>
      </c>
      <c r="Q27" s="2">
        <f t="shared" si="9"/>
        <v>0.98</v>
      </c>
      <c r="R27" s="2">
        <f t="shared" si="10"/>
        <v>4.6900000000000004</v>
      </c>
      <c r="S27" s="64">
        <f t="shared" si="11"/>
        <v>3.8129999999999997E-2</v>
      </c>
      <c r="T27" s="2">
        <f t="shared" si="12"/>
        <v>13.4</v>
      </c>
      <c r="U27" s="4">
        <f t="shared" si="13"/>
        <v>8.1999999999999993</v>
      </c>
      <c r="V27" s="79">
        <f t="shared" si="14"/>
        <v>8.9499999999999993</v>
      </c>
      <c r="W27" s="10">
        <f t="shared" ca="1" si="2"/>
        <v>0</v>
      </c>
      <c r="X27" s="10">
        <f t="shared" ca="1" si="15"/>
        <v>0</v>
      </c>
      <c r="Y27" s="10">
        <f t="shared" ca="1" si="16"/>
        <v>0</v>
      </c>
      <c r="Z27" s="10">
        <f t="shared" ca="1" si="17"/>
        <v>1</v>
      </c>
      <c r="AA27" s="10">
        <f t="shared" ca="1" si="3"/>
        <v>0</v>
      </c>
      <c r="AB27" s="10">
        <f t="shared" ca="1" si="4"/>
        <v>0</v>
      </c>
      <c r="AC27" s="10">
        <f t="shared" ca="1" si="18"/>
        <v>1</v>
      </c>
      <c r="AF27" s="16">
        <f t="shared" ca="1" si="19"/>
        <v>0</v>
      </c>
      <c r="AH27" s="109" t="s">
        <v>1333</v>
      </c>
      <c r="AI27" s="20"/>
      <c r="AJ27" s="22"/>
      <c r="AK27" s="96">
        <f ca="1">OFFSET(O$7,$AO$2+1,0)</f>
        <v>10.1</v>
      </c>
      <c r="AL27" s="103">
        <f>'OPTIMAL VALUES'!N25</f>
        <v>6.6</v>
      </c>
      <c r="BM27" s="4"/>
      <c r="BN27" s="4"/>
      <c r="BO27" s="4"/>
      <c r="BP27" s="4"/>
      <c r="BQ27" s="2"/>
      <c r="BR27" s="2"/>
      <c r="BS27" s="3"/>
      <c r="BT27" s="3"/>
      <c r="BU27" s="3"/>
      <c r="BV27" s="3"/>
      <c r="BW27" s="2"/>
      <c r="BX27" s="2"/>
      <c r="BY27" s="2"/>
      <c r="BZ27" s="2"/>
      <c r="CA27" s="2"/>
    </row>
    <row r="28" spans="1:79" x14ac:dyDescent="0.25">
      <c r="A28" s="7" t="s">
        <v>1397</v>
      </c>
      <c r="B28" s="7" t="s">
        <v>1398</v>
      </c>
      <c r="C28" s="10">
        <f t="shared" ca="1" si="0"/>
        <v>0</v>
      </c>
      <c r="D28" s="4">
        <v>38.5</v>
      </c>
      <c r="E28" s="4">
        <v>27.4</v>
      </c>
      <c r="F28" s="4">
        <v>11.2</v>
      </c>
      <c r="G28" s="4">
        <v>5.5</v>
      </c>
      <c r="H28" s="5" t="s">
        <v>1399</v>
      </c>
      <c r="I28" s="5" t="s">
        <v>1374</v>
      </c>
      <c r="J28" s="3">
        <v>17656</v>
      </c>
      <c r="K28" s="55">
        <v>7239</v>
      </c>
      <c r="L28" s="3">
        <v>626</v>
      </c>
      <c r="M28" s="2">
        <f t="shared" si="1"/>
        <v>14.83</v>
      </c>
      <c r="N28" s="3">
        <f t="shared" si="6"/>
        <v>383</v>
      </c>
      <c r="O28" s="4">
        <f t="shared" si="7"/>
        <v>35.6</v>
      </c>
      <c r="P28" s="2">
        <f t="shared" si="8"/>
        <v>1.66</v>
      </c>
      <c r="Q28" s="2">
        <f t="shared" si="9"/>
        <v>1.04</v>
      </c>
      <c r="R28" s="2">
        <f t="shared" si="10"/>
        <v>3.44</v>
      </c>
      <c r="S28" s="64">
        <f t="shared" si="11"/>
        <v>5.475E-2</v>
      </c>
      <c r="T28" s="2">
        <f t="shared" si="12"/>
        <v>7.01</v>
      </c>
      <c r="U28" s="4">
        <f t="shared" si="13"/>
        <v>4</v>
      </c>
      <c r="V28" s="79">
        <f t="shared" si="14"/>
        <v>6.78</v>
      </c>
      <c r="W28" s="10">
        <f t="shared" ca="1" si="2"/>
        <v>0</v>
      </c>
      <c r="X28" s="10">
        <f t="shared" ca="1" si="15"/>
        <v>0</v>
      </c>
      <c r="Y28" s="10">
        <f t="shared" ca="1" si="16"/>
        <v>0</v>
      </c>
      <c r="Z28" s="10">
        <f t="shared" ca="1" si="17"/>
        <v>1</v>
      </c>
      <c r="AA28" s="10">
        <f t="shared" ca="1" si="3"/>
        <v>0</v>
      </c>
      <c r="AB28" s="10">
        <f t="shared" ca="1" si="4"/>
        <v>0.33300000000000002</v>
      </c>
      <c r="AC28" s="10">
        <f t="shared" ca="1" si="18"/>
        <v>1</v>
      </c>
      <c r="AF28" s="16">
        <f t="shared" ca="1" si="19"/>
        <v>0</v>
      </c>
      <c r="AH28" s="110" t="s">
        <v>1326</v>
      </c>
      <c r="AI28" s="20"/>
      <c r="AJ28" s="22"/>
      <c r="AK28" s="95"/>
      <c r="AL28" s="102"/>
      <c r="BM28" s="4"/>
      <c r="BN28" s="4"/>
      <c r="BO28" s="4"/>
      <c r="BP28" s="4"/>
      <c r="BQ28" s="2"/>
      <c r="BR28" s="2"/>
      <c r="BS28" s="3"/>
      <c r="BT28" s="3"/>
      <c r="BU28" s="3"/>
      <c r="BV28" s="3"/>
      <c r="BW28" s="2"/>
      <c r="BX28" s="2"/>
      <c r="BY28" s="2"/>
      <c r="BZ28" s="2"/>
      <c r="CA28" s="2"/>
    </row>
    <row r="29" spans="1:79" x14ac:dyDescent="0.25">
      <c r="A29" s="7" t="s">
        <v>1400</v>
      </c>
      <c r="B29" s="7" t="s">
        <v>1398</v>
      </c>
      <c r="C29" s="10">
        <f t="shared" ca="1" si="0"/>
        <v>0</v>
      </c>
      <c r="D29" s="4">
        <v>39.5</v>
      </c>
      <c r="E29" s="4">
        <v>28</v>
      </c>
      <c r="F29" s="4">
        <v>10.5</v>
      </c>
      <c r="G29" s="4">
        <v>5.5</v>
      </c>
      <c r="I29" s="5" t="s">
        <v>1374</v>
      </c>
      <c r="J29" s="3">
        <v>18600</v>
      </c>
      <c r="K29" s="3">
        <v>7800</v>
      </c>
      <c r="L29" s="3">
        <v>695</v>
      </c>
      <c r="M29" s="2">
        <f t="shared" si="1"/>
        <v>15.9</v>
      </c>
      <c r="N29" s="3">
        <f t="shared" si="6"/>
        <v>378</v>
      </c>
      <c r="O29" s="4">
        <f t="shared" si="7"/>
        <v>39.9</v>
      </c>
      <c r="P29" s="2">
        <f t="shared" si="8"/>
        <v>1.53</v>
      </c>
      <c r="Q29" s="2">
        <f t="shared" si="9"/>
        <v>1.06</v>
      </c>
      <c r="R29" s="2">
        <f t="shared" si="10"/>
        <v>3.76</v>
      </c>
      <c r="S29" s="64">
        <f t="shared" si="11"/>
        <v>3.7859999999999998E-2</v>
      </c>
      <c r="T29" s="2">
        <f t="shared" si="12"/>
        <v>7.09</v>
      </c>
      <c r="U29" s="4">
        <f t="shared" si="13"/>
        <v>4.5999999999999996</v>
      </c>
      <c r="V29" s="79">
        <f t="shared" si="14"/>
        <v>8.06</v>
      </c>
      <c r="W29" s="10">
        <f t="shared" ca="1" si="2"/>
        <v>0</v>
      </c>
      <c r="X29" s="10">
        <f t="shared" ca="1" si="15"/>
        <v>0</v>
      </c>
      <c r="Y29" s="10">
        <f t="shared" ca="1" si="16"/>
        <v>0</v>
      </c>
      <c r="Z29" s="10">
        <f t="shared" ca="1" si="17"/>
        <v>1</v>
      </c>
      <c r="AA29" s="10">
        <f t="shared" ca="1" si="3"/>
        <v>0</v>
      </c>
      <c r="AB29" s="10">
        <f t="shared" ca="1" si="4"/>
        <v>0</v>
      </c>
      <c r="AC29" s="10">
        <f t="shared" ca="1" si="18"/>
        <v>1</v>
      </c>
      <c r="AF29" s="16">
        <f t="shared" ca="1" si="19"/>
        <v>0</v>
      </c>
      <c r="AH29" s="108"/>
      <c r="AI29" s="20" t="s">
        <v>1327</v>
      </c>
      <c r="AJ29" s="21">
        <f ca="1">AK27-3*$AL$27*INPUTS!$C$24</f>
        <v>3.5</v>
      </c>
      <c r="AK29" s="93"/>
      <c r="AL29" s="102"/>
    </row>
    <row r="30" spans="1:79" x14ac:dyDescent="0.25">
      <c r="A30" s="7" t="s">
        <v>1401</v>
      </c>
      <c r="B30" s="7" t="s">
        <v>1398</v>
      </c>
      <c r="C30" s="10">
        <f t="shared" ca="1" si="0"/>
        <v>0</v>
      </c>
      <c r="D30" s="4">
        <v>43.1</v>
      </c>
      <c r="E30" s="4">
        <v>34.5</v>
      </c>
      <c r="F30" s="4">
        <v>12.5</v>
      </c>
      <c r="G30" s="4">
        <v>7.4</v>
      </c>
      <c r="I30" s="5" t="s">
        <v>1374</v>
      </c>
      <c r="J30" s="3">
        <v>23000</v>
      </c>
      <c r="K30" s="3">
        <v>10000</v>
      </c>
      <c r="L30" s="5">
        <v>915</v>
      </c>
      <c r="M30" s="2">
        <f t="shared" si="1"/>
        <v>18.170000000000002</v>
      </c>
      <c r="N30" s="3">
        <f t="shared" si="6"/>
        <v>250</v>
      </c>
      <c r="O30" s="4">
        <f t="shared" si="7"/>
        <v>33.200000000000003</v>
      </c>
      <c r="P30" s="2">
        <f t="shared" si="8"/>
        <v>1.7</v>
      </c>
      <c r="Q30" s="2">
        <f t="shared" si="9"/>
        <v>1.1000000000000001</v>
      </c>
      <c r="R30" s="2">
        <f t="shared" si="10"/>
        <v>3.45</v>
      </c>
      <c r="S30" s="64">
        <f t="shared" si="11"/>
        <v>7.0279999999999995E-2</v>
      </c>
      <c r="T30" s="2">
        <f t="shared" si="12"/>
        <v>7.87</v>
      </c>
      <c r="U30" s="4">
        <f t="shared" si="13"/>
        <v>3.8</v>
      </c>
      <c r="V30" s="79">
        <f t="shared" si="14"/>
        <v>6.1</v>
      </c>
      <c r="W30" s="10">
        <f t="shared" ca="1" si="2"/>
        <v>0</v>
      </c>
      <c r="X30" s="10">
        <f t="shared" ca="1" si="15"/>
        <v>0</v>
      </c>
      <c r="Y30" s="10">
        <f t="shared" ca="1" si="16"/>
        <v>0</v>
      </c>
      <c r="Z30" s="10">
        <f t="shared" ca="1" si="17"/>
        <v>1</v>
      </c>
      <c r="AA30" s="10">
        <f t="shared" ca="1" si="3"/>
        <v>0</v>
      </c>
      <c r="AB30" s="10">
        <f t="shared" ca="1" si="4"/>
        <v>0.27800000000000002</v>
      </c>
      <c r="AC30" s="10">
        <f t="shared" ca="1" si="18"/>
        <v>1</v>
      </c>
      <c r="AF30" s="16">
        <f t="shared" ca="1" si="19"/>
        <v>0</v>
      </c>
      <c r="AH30" s="108"/>
      <c r="AI30" s="20" t="s">
        <v>1328</v>
      </c>
      <c r="AJ30" s="21">
        <f ca="1">AK27-$AL$27*INPUTS!$C$24</f>
        <v>7.9</v>
      </c>
      <c r="AK30" s="93"/>
      <c r="AL30" s="102"/>
      <c r="BM30" s="4"/>
      <c r="BN30" s="4"/>
      <c r="BO30" s="4"/>
      <c r="BP30" s="4"/>
      <c r="BQ30" s="2"/>
      <c r="BR30" s="2"/>
      <c r="BS30" s="3"/>
      <c r="BT30" s="3"/>
      <c r="BU30" s="3"/>
      <c r="BV30" s="3"/>
      <c r="BW30" s="2"/>
      <c r="BX30" s="2"/>
      <c r="BY30" s="2"/>
      <c r="BZ30" s="2"/>
      <c r="CA30" s="2"/>
    </row>
    <row r="31" spans="1:79" x14ac:dyDescent="0.25">
      <c r="A31" s="7" t="s">
        <v>1402</v>
      </c>
      <c r="B31" s="7" t="s">
        <v>1398</v>
      </c>
      <c r="C31" s="10">
        <f t="shared" ca="1" si="0"/>
        <v>0</v>
      </c>
      <c r="D31" s="4">
        <v>44.1</v>
      </c>
      <c r="E31" s="4">
        <v>34.1</v>
      </c>
      <c r="F31" s="4">
        <v>12.1</v>
      </c>
      <c r="G31" s="4">
        <v>4.9000000000000004</v>
      </c>
      <c r="H31" s="2" t="s">
        <v>1399</v>
      </c>
      <c r="I31" s="2" t="s">
        <v>1371</v>
      </c>
      <c r="J31" s="3">
        <v>24500</v>
      </c>
      <c r="K31" s="3">
        <v>10000</v>
      </c>
      <c r="L31" s="3">
        <v>885</v>
      </c>
      <c r="M31" s="2">
        <f t="shared" si="1"/>
        <v>16.850000000000001</v>
      </c>
      <c r="N31" s="3">
        <f t="shared" si="6"/>
        <v>276</v>
      </c>
      <c r="O31" s="4">
        <f t="shared" si="7"/>
        <v>36.9</v>
      </c>
      <c r="P31" s="2">
        <f t="shared" si="8"/>
        <v>1.61</v>
      </c>
      <c r="Q31" s="2">
        <f t="shared" si="9"/>
        <v>1.07</v>
      </c>
      <c r="R31" s="2">
        <f t="shared" si="10"/>
        <v>3.64</v>
      </c>
      <c r="S31" s="64">
        <f t="shared" si="11"/>
        <v>5.2580000000000002E-2</v>
      </c>
      <c r="T31" s="2">
        <f t="shared" si="12"/>
        <v>7.82</v>
      </c>
      <c r="U31" s="4">
        <f t="shared" si="13"/>
        <v>4.3</v>
      </c>
      <c r="V31" s="79">
        <f t="shared" si="14"/>
        <v>7.01</v>
      </c>
      <c r="W31" s="10">
        <f t="shared" ca="1" si="2"/>
        <v>0</v>
      </c>
      <c r="X31" s="10">
        <f t="shared" ca="1" si="15"/>
        <v>0</v>
      </c>
      <c r="Y31" s="10">
        <f t="shared" ca="1" si="16"/>
        <v>0</v>
      </c>
      <c r="Z31" s="10">
        <f t="shared" ca="1" si="17"/>
        <v>1</v>
      </c>
      <c r="AA31" s="10">
        <f t="shared" ca="1" si="3"/>
        <v>0</v>
      </c>
      <c r="AB31" s="10">
        <f t="shared" ca="1" si="4"/>
        <v>0</v>
      </c>
      <c r="AC31" s="10">
        <f t="shared" ca="1" si="18"/>
        <v>1</v>
      </c>
      <c r="AF31" s="16">
        <f t="shared" ca="1" si="19"/>
        <v>0</v>
      </c>
      <c r="AH31" s="108"/>
      <c r="AI31" s="20" t="s">
        <v>1329</v>
      </c>
      <c r="AJ31" s="21">
        <f ca="1">AK27+$AL$27*INPUTS!$C$24</f>
        <v>12.3</v>
      </c>
      <c r="AK31" s="93"/>
      <c r="AL31" s="102"/>
      <c r="BM31" s="4"/>
      <c r="BN31" s="4"/>
      <c r="BO31" s="4"/>
      <c r="BP31" s="4"/>
      <c r="BQ31" s="2"/>
      <c r="BR31" s="2"/>
      <c r="BS31" s="3"/>
      <c r="BT31" s="3"/>
      <c r="BU31" s="3"/>
      <c r="BV31" s="3"/>
      <c r="BW31" s="2"/>
      <c r="BX31" s="2"/>
      <c r="BY31" s="2"/>
      <c r="BZ31" s="2"/>
      <c r="CA31" s="2"/>
    </row>
    <row r="32" spans="1:79" x14ac:dyDescent="0.25">
      <c r="A32" s="7" t="s">
        <v>1057</v>
      </c>
      <c r="B32" s="7" t="s">
        <v>1398</v>
      </c>
      <c r="C32" s="10">
        <f t="shared" ca="1" si="0"/>
        <v>0</v>
      </c>
      <c r="D32" s="4">
        <v>44</v>
      </c>
      <c r="E32" s="4">
        <v>34.5</v>
      </c>
      <c r="F32" s="4">
        <v>12.5</v>
      </c>
      <c r="G32" s="4">
        <v>7.4</v>
      </c>
      <c r="H32" s="5" t="s">
        <v>1407</v>
      </c>
      <c r="I32" s="5" t="s">
        <v>1374</v>
      </c>
      <c r="J32" s="3">
        <v>23000</v>
      </c>
      <c r="K32" s="3">
        <v>10000</v>
      </c>
      <c r="L32" s="3">
        <v>915</v>
      </c>
      <c r="M32" s="2">
        <f t="shared" si="1"/>
        <v>18.170000000000002</v>
      </c>
      <c r="N32" s="3">
        <f t="shared" si="6"/>
        <v>250</v>
      </c>
      <c r="O32" s="4">
        <f t="shared" si="7"/>
        <v>32.9</v>
      </c>
      <c r="P32" s="2">
        <f t="shared" si="8"/>
        <v>1.7</v>
      </c>
      <c r="Q32" s="2">
        <f t="shared" si="9"/>
        <v>1.1000000000000001</v>
      </c>
      <c r="R32" s="2">
        <f t="shared" si="10"/>
        <v>3.52</v>
      </c>
      <c r="S32" s="64">
        <f t="shared" si="11"/>
        <v>7.0279999999999995E-2</v>
      </c>
      <c r="T32" s="2">
        <f t="shared" si="12"/>
        <v>7.87</v>
      </c>
      <c r="U32" s="4">
        <f t="shared" si="13"/>
        <v>3.8</v>
      </c>
      <c r="V32" s="79">
        <f t="shared" si="14"/>
        <v>6.1</v>
      </c>
      <c r="W32" s="10">
        <f t="shared" ca="1" si="2"/>
        <v>0</v>
      </c>
      <c r="X32" s="10">
        <f t="shared" ca="1" si="15"/>
        <v>0</v>
      </c>
      <c r="Y32" s="10">
        <f t="shared" ca="1" si="16"/>
        <v>0</v>
      </c>
      <c r="Z32" s="10">
        <f t="shared" ca="1" si="17"/>
        <v>1</v>
      </c>
      <c r="AA32" s="10">
        <f t="shared" ca="1" si="3"/>
        <v>0</v>
      </c>
      <c r="AB32" s="10">
        <f t="shared" ca="1" si="4"/>
        <v>0</v>
      </c>
      <c r="AC32" s="10">
        <f t="shared" ca="1" si="18"/>
        <v>1</v>
      </c>
      <c r="AF32" s="16">
        <f t="shared" ca="1" si="19"/>
        <v>0</v>
      </c>
      <c r="AH32" s="108"/>
      <c r="AI32" s="20" t="s">
        <v>1330</v>
      </c>
      <c r="AJ32" s="21">
        <f ca="1">AK27+3*$AL$27*INPUTS!$C$24</f>
        <v>16.7</v>
      </c>
      <c r="AK32" s="93"/>
      <c r="AL32" s="102"/>
      <c r="BM32" s="4"/>
      <c r="BN32" s="4"/>
      <c r="BO32" s="4"/>
      <c r="BP32" s="4"/>
      <c r="BQ32" s="2"/>
      <c r="BR32" s="2"/>
      <c r="BS32" s="3"/>
      <c r="BT32" s="3"/>
      <c r="BU32" s="3"/>
      <c r="BV32" s="3"/>
      <c r="BW32" s="2"/>
      <c r="BX32" s="2"/>
      <c r="BY32" s="2"/>
      <c r="BZ32" s="2"/>
      <c r="CA32" s="2"/>
    </row>
    <row r="33" spans="1:79" x14ac:dyDescent="0.25">
      <c r="A33" s="7" t="s">
        <v>1403</v>
      </c>
      <c r="B33" s="7" t="s">
        <v>1398</v>
      </c>
      <c r="C33" s="10">
        <f t="shared" ca="1" si="0"/>
        <v>0</v>
      </c>
      <c r="D33" s="4">
        <v>47.7</v>
      </c>
      <c r="E33" s="4">
        <v>37.1</v>
      </c>
      <c r="F33" s="4">
        <v>13.5</v>
      </c>
      <c r="G33" s="4">
        <v>5.3</v>
      </c>
      <c r="H33" s="5" t="s">
        <v>1404</v>
      </c>
      <c r="I33" s="5" t="s">
        <v>1405</v>
      </c>
      <c r="J33" s="3">
        <v>32000</v>
      </c>
      <c r="K33" s="3">
        <v>13000</v>
      </c>
      <c r="L33" s="3">
        <v>1022</v>
      </c>
      <c r="M33" s="2">
        <f t="shared" si="1"/>
        <v>16.29</v>
      </c>
      <c r="N33" s="3">
        <f t="shared" si="6"/>
        <v>280</v>
      </c>
      <c r="O33" s="4">
        <f t="shared" si="7"/>
        <v>38.4</v>
      </c>
      <c r="P33" s="2">
        <f t="shared" si="8"/>
        <v>1.65</v>
      </c>
      <c r="Q33" s="2">
        <f t="shared" si="9"/>
        <v>1.05</v>
      </c>
      <c r="R33" s="2">
        <f t="shared" si="10"/>
        <v>3.53</v>
      </c>
      <c r="S33" s="64">
        <f t="shared" si="11"/>
        <v>5.7939999999999998E-2</v>
      </c>
      <c r="T33" s="2">
        <f t="shared" si="12"/>
        <v>8.16</v>
      </c>
      <c r="U33" s="4">
        <f t="shared" si="13"/>
        <v>4.4000000000000004</v>
      </c>
      <c r="V33" s="79">
        <f t="shared" si="14"/>
        <v>6.8</v>
      </c>
      <c r="W33" s="10">
        <f t="shared" ca="1" si="2"/>
        <v>0</v>
      </c>
      <c r="X33" s="10">
        <f t="shared" ca="1" si="15"/>
        <v>0</v>
      </c>
      <c r="Y33" s="10">
        <f t="shared" ca="1" si="16"/>
        <v>0</v>
      </c>
      <c r="Z33" s="10">
        <f t="shared" ca="1" si="17"/>
        <v>1</v>
      </c>
      <c r="AA33" s="10">
        <f t="shared" ca="1" si="3"/>
        <v>0</v>
      </c>
      <c r="AB33" s="10">
        <f t="shared" ca="1" si="4"/>
        <v>0</v>
      </c>
      <c r="AC33" s="10">
        <f t="shared" ca="1" si="18"/>
        <v>1</v>
      </c>
      <c r="AF33" s="16">
        <f t="shared" ca="1" si="19"/>
        <v>0</v>
      </c>
      <c r="AH33" s="111"/>
      <c r="AI33" s="68"/>
      <c r="AJ33" s="20"/>
      <c r="AK33" s="93"/>
      <c r="AL33" s="105"/>
      <c r="BM33" s="4"/>
      <c r="BN33" s="4"/>
      <c r="BO33" s="4"/>
      <c r="BP33" s="4"/>
      <c r="BQ33" s="2"/>
      <c r="BR33" s="2"/>
      <c r="BS33" s="3"/>
      <c r="BT33" s="3"/>
      <c r="BU33" s="3"/>
      <c r="BV33" s="3"/>
      <c r="BW33" s="2"/>
      <c r="BX33" s="2"/>
      <c r="BY33" s="2"/>
      <c r="BZ33" s="2"/>
      <c r="CA33" s="2"/>
    </row>
    <row r="34" spans="1:79" x14ac:dyDescent="0.25">
      <c r="A34" s="7" t="s">
        <v>1406</v>
      </c>
      <c r="B34" s="7" t="s">
        <v>1398</v>
      </c>
      <c r="C34" s="10">
        <f t="shared" ca="1" si="0"/>
        <v>0</v>
      </c>
      <c r="D34" s="4">
        <v>48.8</v>
      </c>
      <c r="E34" s="4">
        <v>37.1</v>
      </c>
      <c r="F34" s="4">
        <v>13.5</v>
      </c>
      <c r="G34" s="4">
        <v>7.5</v>
      </c>
      <c r="H34" s="5" t="s">
        <v>1407</v>
      </c>
      <c r="I34" s="5" t="s">
        <v>1374</v>
      </c>
      <c r="J34" s="3">
        <v>32000</v>
      </c>
      <c r="K34" s="3">
        <v>13000</v>
      </c>
      <c r="L34" s="3">
        <v>1022</v>
      </c>
      <c r="M34" s="2">
        <f t="shared" si="1"/>
        <v>16.29</v>
      </c>
      <c r="N34" s="3">
        <f t="shared" si="6"/>
        <v>280</v>
      </c>
      <c r="O34" s="4">
        <f t="shared" si="7"/>
        <v>38</v>
      </c>
      <c r="P34" s="2">
        <f t="shared" si="8"/>
        <v>1.65</v>
      </c>
      <c r="Q34" s="2">
        <f t="shared" si="9"/>
        <v>1.05</v>
      </c>
      <c r="R34" s="2">
        <f t="shared" si="10"/>
        <v>3.61</v>
      </c>
      <c r="S34" s="64">
        <f t="shared" si="11"/>
        <v>5.7939999999999998E-2</v>
      </c>
      <c r="T34" s="2">
        <f t="shared" si="12"/>
        <v>8.16</v>
      </c>
      <c r="U34" s="4">
        <f t="shared" si="13"/>
        <v>4.4000000000000004</v>
      </c>
      <c r="V34" s="79">
        <f t="shared" si="14"/>
        <v>6.8</v>
      </c>
      <c r="W34" s="10">
        <f t="shared" ca="1" si="2"/>
        <v>0</v>
      </c>
      <c r="X34" s="10">
        <f t="shared" ca="1" si="15"/>
        <v>0</v>
      </c>
      <c r="Y34" s="10">
        <f t="shared" ca="1" si="16"/>
        <v>0</v>
      </c>
      <c r="Z34" s="10">
        <f t="shared" ca="1" si="17"/>
        <v>1</v>
      </c>
      <c r="AA34" s="10">
        <f t="shared" ca="1" si="3"/>
        <v>0</v>
      </c>
      <c r="AB34" s="10">
        <f t="shared" ca="1" si="4"/>
        <v>0</v>
      </c>
      <c r="AC34" s="10">
        <f t="shared" ca="1" si="18"/>
        <v>1</v>
      </c>
      <c r="AF34" s="16">
        <f t="shared" ca="1" si="19"/>
        <v>0</v>
      </c>
      <c r="AH34" s="112" t="s">
        <v>1334</v>
      </c>
      <c r="AI34" s="20"/>
      <c r="AJ34" s="20"/>
      <c r="AK34" s="98">
        <f ca="1">OFFSET(N$7,$AO$2+1,0)</f>
        <v>77</v>
      </c>
      <c r="AL34" s="103">
        <f>'OPTIMAL VALUES'!N22</f>
        <v>54.22</v>
      </c>
    </row>
    <row r="35" spans="1:79" x14ac:dyDescent="0.25">
      <c r="A35" s="7" t="s">
        <v>1408</v>
      </c>
      <c r="B35" s="7" t="s">
        <v>1398</v>
      </c>
      <c r="C35" s="10">
        <f t="shared" ca="1" si="0"/>
        <v>0</v>
      </c>
      <c r="D35" s="4">
        <v>50</v>
      </c>
      <c r="E35" s="4">
        <v>33.299999999999997</v>
      </c>
      <c r="F35" s="4">
        <v>11.7</v>
      </c>
      <c r="G35" s="4">
        <v>7</v>
      </c>
      <c r="I35" s="5" t="s">
        <v>1374</v>
      </c>
      <c r="J35" s="3">
        <v>33000</v>
      </c>
      <c r="K35" s="3">
        <v>12000</v>
      </c>
      <c r="L35" s="3">
        <v>1123</v>
      </c>
      <c r="M35" s="2">
        <f t="shared" si="1"/>
        <v>17.54</v>
      </c>
      <c r="N35" s="3">
        <f t="shared" si="6"/>
        <v>399</v>
      </c>
      <c r="O35" s="4">
        <f t="shared" si="7"/>
        <v>50.3</v>
      </c>
      <c r="P35" s="2">
        <f t="shared" si="8"/>
        <v>1.41</v>
      </c>
      <c r="Q35" s="2">
        <f t="shared" si="9"/>
        <v>1.08</v>
      </c>
      <c r="R35" s="2">
        <f t="shared" si="10"/>
        <v>4.2699999999999996</v>
      </c>
      <c r="S35" s="64">
        <f t="shared" si="11"/>
        <v>2.6700000000000002E-2</v>
      </c>
      <c r="T35" s="2">
        <f t="shared" si="12"/>
        <v>7.73</v>
      </c>
      <c r="U35" s="4">
        <f t="shared" si="13"/>
        <v>5.9</v>
      </c>
      <c r="V35" s="79">
        <f t="shared" si="14"/>
        <v>9.7899999999999991</v>
      </c>
      <c r="W35" s="10">
        <f t="shared" ca="1" si="2"/>
        <v>0</v>
      </c>
      <c r="X35" s="10">
        <f t="shared" ca="1" si="15"/>
        <v>0</v>
      </c>
      <c r="Y35" s="10">
        <f t="shared" ca="1" si="16"/>
        <v>0</v>
      </c>
      <c r="Z35" s="10">
        <f t="shared" ca="1" si="17"/>
        <v>1</v>
      </c>
      <c r="AA35" s="10">
        <f t="shared" ca="1" si="3"/>
        <v>0</v>
      </c>
      <c r="AB35" s="10">
        <f t="shared" ca="1" si="4"/>
        <v>0</v>
      </c>
      <c r="AC35" s="10">
        <f t="shared" ca="1" si="18"/>
        <v>1</v>
      </c>
      <c r="AF35" s="16">
        <f t="shared" ca="1" si="19"/>
        <v>0</v>
      </c>
      <c r="AH35" s="110" t="s">
        <v>1326</v>
      </c>
      <c r="AI35" s="20"/>
      <c r="AJ35" s="20"/>
      <c r="AK35" s="95"/>
      <c r="AL35" s="102"/>
      <c r="BM35" s="4"/>
      <c r="BN35" s="4"/>
      <c r="BO35" s="4"/>
      <c r="BP35" s="4"/>
      <c r="BQ35" s="2"/>
      <c r="BR35" s="2"/>
      <c r="BS35" s="3"/>
      <c r="BT35" s="3"/>
      <c r="BU35" s="3"/>
      <c r="BV35" s="3"/>
      <c r="BW35" s="2"/>
      <c r="BX35" s="2"/>
      <c r="BY35" s="2"/>
      <c r="BZ35" s="2"/>
      <c r="CA35" s="2"/>
    </row>
    <row r="36" spans="1:79" x14ac:dyDescent="0.25">
      <c r="A36" s="7" t="s">
        <v>664</v>
      </c>
      <c r="B36" s="7" t="s">
        <v>1398</v>
      </c>
      <c r="C36" s="10">
        <f t="shared" ca="1" si="0"/>
        <v>0</v>
      </c>
      <c r="D36" s="4">
        <v>50</v>
      </c>
      <c r="E36" s="4">
        <v>40</v>
      </c>
      <c r="F36" s="4">
        <v>14.3</v>
      </c>
      <c r="G36" s="4">
        <v>5.5</v>
      </c>
      <c r="H36" s="5" t="s">
        <v>1058</v>
      </c>
      <c r="J36" s="3">
        <v>38500</v>
      </c>
      <c r="K36" s="3">
        <v>16300</v>
      </c>
      <c r="L36" s="3">
        <v>1170</v>
      </c>
      <c r="M36" s="2">
        <f t="shared" si="1"/>
        <v>16.489999999999998</v>
      </c>
      <c r="N36" s="3">
        <f t="shared" si="6"/>
        <v>269</v>
      </c>
      <c r="O36" s="4">
        <f t="shared" si="7"/>
        <v>40</v>
      </c>
      <c r="P36" s="2">
        <f t="shared" si="8"/>
        <v>1.64</v>
      </c>
      <c r="Q36" s="2">
        <f t="shared" si="9"/>
        <v>1.05</v>
      </c>
      <c r="R36" s="2">
        <f t="shared" si="10"/>
        <v>3.5</v>
      </c>
      <c r="S36" s="64">
        <f t="shared" si="11"/>
        <v>5.7049999999999997E-2</v>
      </c>
      <c r="T36" s="2">
        <f t="shared" si="12"/>
        <v>8.4700000000000006</v>
      </c>
      <c r="U36" s="4">
        <f t="shared" si="13"/>
        <v>4.5999999999999996</v>
      </c>
      <c r="V36" s="79">
        <f t="shared" si="14"/>
        <v>6.9</v>
      </c>
      <c r="W36" s="10">
        <f t="shared" ca="1" si="2"/>
        <v>0</v>
      </c>
      <c r="X36" s="10">
        <f t="shared" ca="1" si="15"/>
        <v>0</v>
      </c>
      <c r="Y36" s="10">
        <f t="shared" ca="1" si="16"/>
        <v>0</v>
      </c>
      <c r="Z36" s="10">
        <f t="shared" ca="1" si="17"/>
        <v>1</v>
      </c>
      <c r="AA36" s="10">
        <f t="shared" ca="1" si="3"/>
        <v>0</v>
      </c>
      <c r="AB36" s="10">
        <f t="shared" ca="1" si="4"/>
        <v>0</v>
      </c>
      <c r="AC36" s="10">
        <f t="shared" ca="1" si="18"/>
        <v>1</v>
      </c>
      <c r="AF36" s="16">
        <f t="shared" ca="1" si="19"/>
        <v>0</v>
      </c>
      <c r="AH36" s="108"/>
      <c r="AI36" s="20" t="s">
        <v>1327</v>
      </c>
      <c r="AJ36" s="21">
        <f ca="1">AK34-3*$AL$34*INPUTS!$C$24</f>
        <v>22.8</v>
      </c>
      <c r="AK36" s="93"/>
      <c r="AL36" s="102"/>
      <c r="BM36" s="4"/>
      <c r="BN36" s="4"/>
      <c r="BO36" s="4"/>
      <c r="BP36" s="4"/>
      <c r="BQ36" s="2"/>
      <c r="BR36" s="2"/>
      <c r="BS36" s="3"/>
      <c r="BT36" s="3"/>
      <c r="BU36" s="3"/>
      <c r="BV36" s="3"/>
      <c r="BW36" s="2"/>
      <c r="BX36" s="2"/>
      <c r="BY36" s="2"/>
      <c r="BZ36" s="2"/>
      <c r="CA36" s="2"/>
    </row>
    <row r="37" spans="1:79" x14ac:dyDescent="0.25">
      <c r="A37" s="7" t="s">
        <v>1409</v>
      </c>
      <c r="B37" s="7" t="s">
        <v>1398</v>
      </c>
      <c r="C37" s="10">
        <f t="shared" ca="1" si="0"/>
        <v>0</v>
      </c>
      <c r="D37" s="4">
        <v>52.8</v>
      </c>
      <c r="E37" s="4">
        <v>40</v>
      </c>
      <c r="F37" s="4">
        <v>14.3</v>
      </c>
      <c r="G37" s="4">
        <v>10.8</v>
      </c>
      <c r="I37" s="5" t="s">
        <v>1374</v>
      </c>
      <c r="J37" s="3">
        <v>43400</v>
      </c>
      <c r="K37" s="3">
        <v>16300</v>
      </c>
      <c r="L37" s="3">
        <v>1300</v>
      </c>
      <c r="M37" s="2">
        <f t="shared" si="1"/>
        <v>16.920000000000002</v>
      </c>
      <c r="N37" s="3">
        <f t="shared" si="6"/>
        <v>303</v>
      </c>
      <c r="O37" s="4">
        <f t="shared" si="7"/>
        <v>44.3</v>
      </c>
      <c r="P37" s="2">
        <f t="shared" si="8"/>
        <v>1.57</v>
      </c>
      <c r="Q37" s="2">
        <f t="shared" si="9"/>
        <v>1.06</v>
      </c>
      <c r="R37" s="2">
        <f t="shared" si="10"/>
        <v>3.69</v>
      </c>
      <c r="S37" s="64">
        <f t="shared" si="11"/>
        <v>4.641E-2</v>
      </c>
      <c r="T37" s="2">
        <f t="shared" si="12"/>
        <v>8.4700000000000006</v>
      </c>
      <c r="U37" s="4">
        <f t="shared" si="13"/>
        <v>5.0999999999999996</v>
      </c>
      <c r="V37" s="79">
        <f t="shared" si="14"/>
        <v>7.65</v>
      </c>
      <c r="W37" s="10">
        <f t="shared" ca="1" si="2"/>
        <v>0</v>
      </c>
      <c r="X37" s="10">
        <f t="shared" ca="1" si="15"/>
        <v>0</v>
      </c>
      <c r="Y37" s="10">
        <f t="shared" ca="1" si="16"/>
        <v>0</v>
      </c>
      <c r="Z37" s="10">
        <f t="shared" ca="1" si="17"/>
        <v>1</v>
      </c>
      <c r="AA37" s="10">
        <f t="shared" ca="1" si="3"/>
        <v>0</v>
      </c>
      <c r="AB37" s="10">
        <f t="shared" ca="1" si="4"/>
        <v>0</v>
      </c>
      <c r="AC37" s="10">
        <f t="shared" ca="1" si="18"/>
        <v>1</v>
      </c>
      <c r="AF37" s="16">
        <f t="shared" ca="1" si="19"/>
        <v>0</v>
      </c>
      <c r="AH37" s="108"/>
      <c r="AI37" s="20" t="s">
        <v>1328</v>
      </c>
      <c r="AJ37" s="21">
        <f ca="1">AK34-$AL$34*INPUTS!$C$24</f>
        <v>58.9</v>
      </c>
      <c r="AK37" s="93"/>
      <c r="AL37" s="102"/>
      <c r="BM37" s="4"/>
      <c r="BN37" s="4"/>
      <c r="BO37" s="4"/>
      <c r="BP37" s="4"/>
      <c r="BQ37" s="2"/>
      <c r="BR37" s="2"/>
      <c r="BS37" s="3"/>
      <c r="BT37" s="3"/>
      <c r="BU37" s="3"/>
      <c r="BV37" s="3"/>
      <c r="BW37" s="2"/>
      <c r="BX37" s="2"/>
      <c r="BY37" s="2"/>
      <c r="BZ37" s="2"/>
      <c r="CA37" s="2"/>
    </row>
    <row r="38" spans="1:79" x14ac:dyDescent="0.25">
      <c r="A38" s="7" t="s">
        <v>1410</v>
      </c>
      <c r="B38" s="7" t="s">
        <v>1398</v>
      </c>
      <c r="C38" s="10">
        <f t="shared" ca="1" si="0"/>
        <v>0</v>
      </c>
      <c r="D38" s="4">
        <v>54.1</v>
      </c>
      <c r="E38" s="4">
        <v>40</v>
      </c>
      <c r="F38" s="4">
        <v>14.3</v>
      </c>
      <c r="G38" s="4">
        <v>10.3</v>
      </c>
      <c r="I38" s="5" t="s">
        <v>1374</v>
      </c>
      <c r="J38" s="3">
        <v>40000</v>
      </c>
      <c r="K38" s="3">
        <v>16310</v>
      </c>
      <c r="L38" s="3">
        <v>1275</v>
      </c>
      <c r="M38" s="2">
        <f t="shared" si="1"/>
        <v>17.52</v>
      </c>
      <c r="N38" s="3">
        <f t="shared" si="6"/>
        <v>279</v>
      </c>
      <c r="O38" s="4">
        <f t="shared" si="7"/>
        <v>40.4</v>
      </c>
      <c r="P38" s="2">
        <f t="shared" si="8"/>
        <v>1.62</v>
      </c>
      <c r="Q38" s="2">
        <f t="shared" si="9"/>
        <v>1.07</v>
      </c>
      <c r="R38" s="2">
        <f t="shared" si="10"/>
        <v>3.78</v>
      </c>
      <c r="S38" s="64">
        <f t="shared" si="11"/>
        <v>5.4649999999999997E-2</v>
      </c>
      <c r="T38" s="2">
        <f t="shared" si="12"/>
        <v>8.4700000000000006</v>
      </c>
      <c r="U38" s="4">
        <f t="shared" si="13"/>
        <v>4.7</v>
      </c>
      <c r="V38" s="79">
        <f t="shared" si="14"/>
        <v>7.05</v>
      </c>
      <c r="W38" s="10">
        <f t="shared" ca="1" si="2"/>
        <v>0</v>
      </c>
      <c r="X38" s="10">
        <f t="shared" ca="1" si="15"/>
        <v>0</v>
      </c>
      <c r="Y38" s="10">
        <f t="shared" ca="1" si="16"/>
        <v>0</v>
      </c>
      <c r="Z38" s="10">
        <f t="shared" ca="1" si="17"/>
        <v>1</v>
      </c>
      <c r="AA38" s="10">
        <f t="shared" ca="1" si="3"/>
        <v>0</v>
      </c>
      <c r="AB38" s="10">
        <f t="shared" ca="1" si="4"/>
        <v>0</v>
      </c>
      <c r="AC38" s="10">
        <f t="shared" ca="1" si="18"/>
        <v>1</v>
      </c>
      <c r="AF38" s="16">
        <f t="shared" ca="1" si="19"/>
        <v>0</v>
      </c>
      <c r="AH38" s="108"/>
      <c r="AI38" s="20" t="s">
        <v>1329</v>
      </c>
      <c r="AJ38" s="21">
        <f ca="1">AK34+$AL$34*INPUTS!$C$24</f>
        <v>95.1</v>
      </c>
      <c r="AK38" s="93"/>
      <c r="AL38" s="102"/>
      <c r="BM38" s="4"/>
      <c r="BN38" s="4"/>
      <c r="BO38" s="4"/>
      <c r="BP38" s="4"/>
      <c r="BQ38" s="2"/>
      <c r="BR38" s="2"/>
      <c r="BS38" s="3"/>
      <c r="BT38" s="3"/>
      <c r="BU38" s="3"/>
      <c r="BV38" s="3"/>
      <c r="BW38" s="2"/>
      <c r="BX38" s="2"/>
      <c r="BY38" s="2"/>
      <c r="BZ38" s="2"/>
      <c r="CA38" s="2"/>
    </row>
    <row r="39" spans="1:79" x14ac:dyDescent="0.25">
      <c r="A39" s="7" t="s">
        <v>1411</v>
      </c>
      <c r="B39" s="7" t="s">
        <v>1412</v>
      </c>
      <c r="C39" s="10">
        <f t="shared" ca="1" si="0"/>
        <v>0</v>
      </c>
      <c r="D39" s="4">
        <v>28.3</v>
      </c>
      <c r="E39" s="4">
        <v>22.9</v>
      </c>
      <c r="F39" s="4">
        <v>8.1</v>
      </c>
      <c r="G39" s="4">
        <v>4.5</v>
      </c>
      <c r="I39" s="5" t="s">
        <v>1374</v>
      </c>
      <c r="J39" s="3">
        <v>4400</v>
      </c>
      <c r="K39" s="3">
        <v>2000</v>
      </c>
      <c r="L39" s="5">
        <v>352</v>
      </c>
      <c r="M39" s="2">
        <f t="shared" si="1"/>
        <v>21.03</v>
      </c>
      <c r="N39" s="3">
        <f t="shared" si="6"/>
        <v>164</v>
      </c>
      <c r="O39" s="4">
        <f t="shared" si="7"/>
        <v>17.100000000000001</v>
      </c>
      <c r="P39" s="2">
        <f t="shared" si="8"/>
        <v>1.91</v>
      </c>
      <c r="Q39" s="2">
        <f t="shared" si="9"/>
        <v>1.21</v>
      </c>
      <c r="R39" s="2">
        <f t="shared" si="10"/>
        <v>3.49</v>
      </c>
      <c r="S39" s="64">
        <f t="shared" si="11"/>
        <v>0.12354</v>
      </c>
      <c r="T39" s="2">
        <f t="shared" si="12"/>
        <v>6.41</v>
      </c>
      <c r="U39" s="4">
        <f t="shared" si="13"/>
        <v>2.1</v>
      </c>
      <c r="V39" s="79">
        <f t="shared" si="14"/>
        <v>4.1900000000000004</v>
      </c>
      <c r="W39" s="10">
        <f t="shared" ca="1" si="2"/>
        <v>0</v>
      </c>
      <c r="X39" s="10">
        <f t="shared" ca="1" si="15"/>
        <v>0</v>
      </c>
      <c r="Y39" s="10">
        <f t="shared" ca="1" si="16"/>
        <v>0</v>
      </c>
      <c r="Z39" s="10">
        <f t="shared" ca="1" si="17"/>
        <v>1</v>
      </c>
      <c r="AA39" s="10">
        <f t="shared" ca="1" si="3"/>
        <v>0</v>
      </c>
      <c r="AB39" s="10">
        <f t="shared" ca="1" si="4"/>
        <v>5.6000000000000001E-2</v>
      </c>
      <c r="AC39" s="10">
        <f t="shared" ca="1" si="18"/>
        <v>1</v>
      </c>
      <c r="AF39" s="16">
        <f t="shared" ca="1" si="19"/>
        <v>0</v>
      </c>
      <c r="AH39" s="108"/>
      <c r="AI39" s="20" t="s">
        <v>1330</v>
      </c>
      <c r="AJ39" s="21">
        <f ca="1">AK34+3*$AL$34*INPUTS!$C$24</f>
        <v>131.19999999999999</v>
      </c>
      <c r="AK39" s="93"/>
      <c r="AL39" s="102"/>
      <c r="BM39" s="4"/>
      <c r="BN39" s="4"/>
      <c r="BO39" s="4"/>
      <c r="BP39" s="4"/>
      <c r="BQ39" s="2"/>
      <c r="BR39" s="2"/>
      <c r="BS39" s="3"/>
      <c r="BT39" s="3"/>
      <c r="BU39" s="3"/>
      <c r="BV39" s="3"/>
      <c r="BW39" s="2"/>
      <c r="BX39" s="2"/>
      <c r="BY39" s="2"/>
      <c r="BZ39" s="2"/>
      <c r="CA39" s="2"/>
    </row>
    <row r="40" spans="1:79" x14ac:dyDescent="0.25">
      <c r="A40" s="7" t="s">
        <v>1413</v>
      </c>
      <c r="B40" s="7" t="s">
        <v>1412</v>
      </c>
      <c r="C40" s="10">
        <f t="shared" ref="C40:C71" ca="1" si="20">MIN(W40,Z40,Y40,X40,AA40,AC40,AB40)</f>
        <v>0</v>
      </c>
      <c r="D40" s="4">
        <v>38.4</v>
      </c>
      <c r="E40" s="4">
        <v>30.1</v>
      </c>
      <c r="F40" s="4">
        <v>10.8</v>
      </c>
      <c r="G40" s="4">
        <v>5.8</v>
      </c>
      <c r="H40" s="5" t="s">
        <v>1414</v>
      </c>
      <c r="I40" s="5" t="s">
        <v>1374</v>
      </c>
      <c r="J40" s="3">
        <v>10400</v>
      </c>
      <c r="K40" s="3">
        <v>4200</v>
      </c>
      <c r="L40" s="3">
        <v>639</v>
      </c>
      <c r="M40" s="2">
        <f t="shared" ref="M40:M74" si="21">L40/(J40/64)^0.666</f>
        <v>21.53</v>
      </c>
      <c r="N40" s="3">
        <f t="shared" si="6"/>
        <v>170</v>
      </c>
      <c r="O40" s="4">
        <f t="shared" si="7"/>
        <v>20.7</v>
      </c>
      <c r="P40" s="2">
        <f t="shared" si="8"/>
        <v>1.91</v>
      </c>
      <c r="Q40" s="2">
        <f t="shared" si="9"/>
        <v>1.19</v>
      </c>
      <c r="R40" s="2">
        <f t="shared" si="10"/>
        <v>3.56</v>
      </c>
      <c r="S40" s="64">
        <f t="shared" si="11"/>
        <v>0.12325999999999999</v>
      </c>
      <c r="T40" s="2">
        <f t="shared" si="12"/>
        <v>7.35</v>
      </c>
      <c r="U40" s="4">
        <f t="shared" si="13"/>
        <v>2.6</v>
      </c>
      <c r="V40" s="79">
        <f t="shared" si="14"/>
        <v>4.49</v>
      </c>
      <c r="W40" s="10">
        <f t="shared" ref="W40:W71" ca="1" si="22">sddoc(M40,AJ$15,AJ$16,AJ$17,AJ$18)</f>
        <v>0</v>
      </c>
      <c r="X40" s="10">
        <f t="shared" ca="1" si="15"/>
        <v>0</v>
      </c>
      <c r="Y40" s="10">
        <f t="shared" ca="1" si="16"/>
        <v>0</v>
      </c>
      <c r="Z40" s="10">
        <f t="shared" ca="1" si="17"/>
        <v>1</v>
      </c>
      <c r="AA40" s="10">
        <f t="shared" ref="AA40:AA72" ca="1" si="23">vmvhdoc(Q40,AJ$43,AJ$44,AJ$45,AJ$46)</f>
        <v>0</v>
      </c>
      <c r="AB40" s="10">
        <f t="shared" ref="AB40:AB72" ca="1" si="24">lbdoc(R40,AJ$57,AJ$58,AJ$59,AJ$60)</f>
        <v>0</v>
      </c>
      <c r="AC40" s="10">
        <f t="shared" ca="1" si="18"/>
        <v>1</v>
      </c>
      <c r="AF40" s="16">
        <f t="shared" ca="1" si="19"/>
        <v>0</v>
      </c>
      <c r="AH40" s="111"/>
      <c r="AI40" s="68"/>
      <c r="AJ40" s="20"/>
      <c r="AK40" s="93"/>
      <c r="AL40" s="105"/>
      <c r="BM40" s="4"/>
      <c r="BN40" s="4"/>
      <c r="BO40" s="4"/>
      <c r="BP40" s="4"/>
      <c r="BQ40" s="5"/>
      <c r="BR40" s="5"/>
      <c r="BS40" s="3"/>
      <c r="BT40" s="3"/>
      <c r="BU40" s="5"/>
      <c r="BV40" s="3"/>
      <c r="BW40" s="2"/>
      <c r="BX40" s="2"/>
      <c r="BY40" s="2"/>
      <c r="BZ40" s="2"/>
      <c r="CA40" s="2"/>
    </row>
    <row r="41" spans="1:79" x14ac:dyDescent="0.25">
      <c r="A41" s="7" t="s">
        <v>1415</v>
      </c>
      <c r="B41" s="7" t="s">
        <v>1416</v>
      </c>
      <c r="C41" s="10">
        <f t="shared" ca="1" si="20"/>
        <v>0</v>
      </c>
      <c r="D41" s="4">
        <v>25.3</v>
      </c>
      <c r="E41" s="4">
        <v>22.1</v>
      </c>
      <c r="F41" s="4">
        <v>8.3000000000000007</v>
      </c>
      <c r="G41" s="4">
        <v>3.6</v>
      </c>
      <c r="H41" s="2"/>
      <c r="I41" s="2" t="s">
        <v>1371</v>
      </c>
      <c r="J41" s="3">
        <v>7000</v>
      </c>
      <c r="K41" s="3">
        <v>2500</v>
      </c>
      <c r="L41" s="3">
        <v>382</v>
      </c>
      <c r="M41" s="2">
        <f t="shared" si="21"/>
        <v>16.75</v>
      </c>
      <c r="N41" s="3">
        <f t="shared" si="6"/>
        <v>290</v>
      </c>
      <c r="O41" s="4">
        <f t="shared" si="7"/>
        <v>28</v>
      </c>
      <c r="P41" s="2">
        <f t="shared" si="8"/>
        <v>1.68</v>
      </c>
      <c r="Q41" s="2">
        <f t="shared" si="9"/>
        <v>1.1100000000000001</v>
      </c>
      <c r="R41" s="2">
        <f t="shared" si="10"/>
        <v>3.05</v>
      </c>
      <c r="S41" s="64">
        <f t="shared" si="11"/>
        <v>5.892E-2</v>
      </c>
      <c r="T41" s="2">
        <f t="shared" si="12"/>
        <v>6.3</v>
      </c>
      <c r="U41" s="4">
        <f t="shared" si="13"/>
        <v>3.1</v>
      </c>
      <c r="V41" s="79">
        <f t="shared" si="14"/>
        <v>6.11</v>
      </c>
      <c r="W41" s="10">
        <f t="shared" ca="1" si="22"/>
        <v>0</v>
      </c>
      <c r="X41" s="10">
        <f t="shared" ca="1" si="15"/>
        <v>0</v>
      </c>
      <c r="Y41" s="10">
        <f t="shared" ca="1" si="16"/>
        <v>0</v>
      </c>
      <c r="Z41" s="10">
        <f t="shared" ca="1" si="17"/>
        <v>1</v>
      </c>
      <c r="AA41" s="10">
        <f t="shared" ca="1" si="23"/>
        <v>0</v>
      </c>
      <c r="AB41" s="10">
        <f t="shared" ca="1" si="24"/>
        <v>0.5</v>
      </c>
      <c r="AC41" s="10">
        <f t="shared" ca="1" si="18"/>
        <v>1</v>
      </c>
      <c r="AF41" s="16">
        <f t="shared" ca="1" si="19"/>
        <v>0</v>
      </c>
      <c r="AH41" s="113" t="s">
        <v>1359</v>
      </c>
      <c r="AI41" s="68"/>
      <c r="AJ41" s="20"/>
      <c r="AK41" s="97">
        <f ca="1">OFFSET(Q$7,$AO$2+1,0)</f>
        <v>1.31</v>
      </c>
      <c r="AL41" s="103">
        <f>'OPTIMAL VALUES'!N31</f>
        <v>0.03</v>
      </c>
      <c r="BM41" s="4"/>
      <c r="BN41" s="4"/>
      <c r="BO41" s="4"/>
      <c r="BP41" s="4"/>
      <c r="BQ41" s="2"/>
      <c r="BR41" s="2"/>
      <c r="BS41" s="3"/>
      <c r="BT41" s="3"/>
      <c r="BU41" s="3"/>
      <c r="BV41" s="3"/>
      <c r="BW41" s="2"/>
      <c r="BX41" s="2"/>
      <c r="BY41" s="2"/>
      <c r="BZ41" s="2"/>
      <c r="CA41" s="2"/>
    </row>
    <row r="42" spans="1:79" x14ac:dyDescent="0.25">
      <c r="A42" s="7" t="s">
        <v>1417</v>
      </c>
      <c r="B42" s="7" t="s">
        <v>617</v>
      </c>
      <c r="C42" s="10">
        <f t="shared" ca="1" si="20"/>
        <v>0</v>
      </c>
      <c r="D42" s="4">
        <v>60</v>
      </c>
      <c r="E42" s="4">
        <v>59</v>
      </c>
      <c r="F42" s="4">
        <v>19.7</v>
      </c>
      <c r="G42" s="4">
        <v>13.4</v>
      </c>
      <c r="H42" s="2"/>
      <c r="I42" s="2" t="s">
        <v>1374</v>
      </c>
      <c r="J42" s="3">
        <v>25760</v>
      </c>
      <c r="K42" s="3">
        <v>8800</v>
      </c>
      <c r="L42" s="3">
        <v>2195</v>
      </c>
      <c r="M42" s="2">
        <f t="shared" si="21"/>
        <v>40.43</v>
      </c>
      <c r="N42" s="3">
        <f t="shared" si="6"/>
        <v>56</v>
      </c>
      <c r="O42" s="4">
        <f t="shared" si="7"/>
        <v>12.7</v>
      </c>
      <c r="P42" s="2">
        <f t="shared" si="8"/>
        <v>2.58</v>
      </c>
      <c r="Q42" s="2">
        <f t="shared" si="9"/>
        <v>1.44</v>
      </c>
      <c r="R42" s="2">
        <f t="shared" si="10"/>
        <v>3.05</v>
      </c>
      <c r="S42" s="64">
        <f t="shared" si="11"/>
        <v>0.69689000000000001</v>
      </c>
      <c r="T42" s="2">
        <f t="shared" si="12"/>
        <v>10.29</v>
      </c>
      <c r="U42" s="4">
        <f t="shared" si="13"/>
        <v>1.6</v>
      </c>
      <c r="V42" s="79">
        <f t="shared" si="14"/>
        <v>2.0499999999999998</v>
      </c>
      <c r="W42" s="10">
        <f t="shared" ca="1" si="22"/>
        <v>0</v>
      </c>
      <c r="X42" s="10">
        <f t="shared" ca="1" si="15"/>
        <v>0.92</v>
      </c>
      <c r="Y42" s="10">
        <f t="shared" ca="1" si="16"/>
        <v>0.90900000000000003</v>
      </c>
      <c r="Z42" s="10">
        <f t="shared" ca="1" si="17"/>
        <v>0</v>
      </c>
      <c r="AA42" s="10">
        <f t="shared" ca="1" si="23"/>
        <v>0</v>
      </c>
      <c r="AB42" s="10">
        <f t="shared" ca="1" si="24"/>
        <v>0.5</v>
      </c>
      <c r="AC42" s="10">
        <f t="shared" ca="1" si="18"/>
        <v>0</v>
      </c>
      <c r="AF42" s="16">
        <f t="shared" ca="1" si="19"/>
        <v>0</v>
      </c>
      <c r="AH42" s="111" t="s">
        <v>1326</v>
      </c>
      <c r="AI42" s="68"/>
      <c r="AJ42" s="20"/>
      <c r="AK42" s="95"/>
      <c r="AL42" s="102"/>
    </row>
    <row r="43" spans="1:79" x14ac:dyDescent="0.25">
      <c r="A43" s="7" t="s">
        <v>1418</v>
      </c>
      <c r="B43" s="7" t="s">
        <v>1419</v>
      </c>
      <c r="C43" s="10">
        <f t="shared" ca="1" si="20"/>
        <v>0</v>
      </c>
      <c r="D43" s="4">
        <v>38.700000000000003</v>
      </c>
      <c r="E43" s="4">
        <v>29.9</v>
      </c>
      <c r="F43" s="4">
        <v>12</v>
      </c>
      <c r="G43" s="4">
        <v>4.5</v>
      </c>
      <c r="H43" s="5" t="s">
        <v>1386</v>
      </c>
      <c r="I43" s="5" t="s">
        <v>1383</v>
      </c>
      <c r="J43" s="3">
        <v>20800</v>
      </c>
      <c r="K43" s="3">
        <v>5600</v>
      </c>
      <c r="L43" s="3">
        <v>700</v>
      </c>
      <c r="M43" s="2">
        <f t="shared" si="21"/>
        <v>14.87</v>
      </c>
      <c r="N43" s="3">
        <f t="shared" si="6"/>
        <v>347</v>
      </c>
      <c r="O43" s="4">
        <f t="shared" si="7"/>
        <v>36.1</v>
      </c>
      <c r="P43" s="2">
        <f t="shared" si="8"/>
        <v>1.69</v>
      </c>
      <c r="Q43" s="2">
        <f t="shared" si="9"/>
        <v>1.03</v>
      </c>
      <c r="R43" s="2">
        <f t="shared" si="10"/>
        <v>3.23</v>
      </c>
      <c r="S43" s="64">
        <f t="shared" si="11"/>
        <v>6.0089999999999998E-2</v>
      </c>
      <c r="T43" s="2">
        <f t="shared" si="12"/>
        <v>7.33</v>
      </c>
      <c r="U43" s="4">
        <f t="shared" si="13"/>
        <v>4</v>
      </c>
      <c r="V43" s="79">
        <f t="shared" si="14"/>
        <v>6.55</v>
      </c>
      <c r="W43" s="10">
        <f t="shared" ca="1" si="22"/>
        <v>0</v>
      </c>
      <c r="X43" s="10">
        <f t="shared" ca="1" si="15"/>
        <v>0</v>
      </c>
      <c r="Y43" s="10">
        <f t="shared" ca="1" si="16"/>
        <v>0</v>
      </c>
      <c r="Z43" s="10">
        <f t="shared" ca="1" si="17"/>
        <v>1</v>
      </c>
      <c r="AA43" s="10">
        <f t="shared" ca="1" si="23"/>
        <v>0</v>
      </c>
      <c r="AB43" s="10">
        <f t="shared" ca="1" si="24"/>
        <v>1</v>
      </c>
      <c r="AC43" s="10">
        <f t="shared" ca="1" si="18"/>
        <v>1</v>
      </c>
      <c r="AF43" s="16">
        <f t="shared" ca="1" si="19"/>
        <v>0</v>
      </c>
      <c r="AH43" s="108"/>
      <c r="AI43" s="20" t="s">
        <v>1327</v>
      </c>
      <c r="AJ43" s="23">
        <f ca="1">AK41-3*$AL$41*INPUTS!$C$24</f>
        <v>1.28</v>
      </c>
      <c r="AK43" s="93"/>
      <c r="AL43" s="102"/>
      <c r="BM43" s="4"/>
      <c r="BN43" s="4"/>
      <c r="BO43" s="4"/>
      <c r="BP43" s="4"/>
      <c r="BQ43" s="2"/>
      <c r="BR43" s="2"/>
      <c r="BS43" s="3"/>
      <c r="BT43" s="3"/>
      <c r="BU43" s="3"/>
      <c r="BV43" s="3"/>
      <c r="BW43" s="2"/>
      <c r="BX43" s="2"/>
      <c r="BY43" s="2"/>
      <c r="BZ43" s="2"/>
      <c r="CA43" s="2"/>
    </row>
    <row r="44" spans="1:79" x14ac:dyDescent="0.25">
      <c r="A44" s="7" t="s">
        <v>1420</v>
      </c>
      <c r="B44" s="7" t="s">
        <v>1419</v>
      </c>
      <c r="C44" s="10">
        <f t="shared" ca="1" si="20"/>
        <v>0</v>
      </c>
      <c r="D44" s="4">
        <v>36</v>
      </c>
      <c r="E44" s="4">
        <v>27.5</v>
      </c>
      <c r="F44" s="4">
        <v>11</v>
      </c>
      <c r="G44" s="4">
        <v>4.5</v>
      </c>
      <c r="H44" s="5" t="s">
        <v>1386</v>
      </c>
      <c r="I44" s="5" t="s">
        <v>1383</v>
      </c>
      <c r="J44" s="3">
        <v>14400</v>
      </c>
      <c r="K44" s="3">
        <v>5000</v>
      </c>
      <c r="L44" s="3">
        <v>604</v>
      </c>
      <c r="M44" s="2">
        <f t="shared" si="21"/>
        <v>16.39</v>
      </c>
      <c r="N44" s="3">
        <f t="shared" si="6"/>
        <v>309</v>
      </c>
      <c r="O44" s="4">
        <f t="shared" si="7"/>
        <v>30.4</v>
      </c>
      <c r="P44" s="2">
        <f t="shared" si="8"/>
        <v>1.75</v>
      </c>
      <c r="Q44" s="2">
        <f t="shared" si="9"/>
        <v>1.08</v>
      </c>
      <c r="R44" s="2">
        <f t="shared" si="10"/>
        <v>3.27</v>
      </c>
      <c r="S44" s="64">
        <f t="shared" si="11"/>
        <v>6.9769999999999999E-2</v>
      </c>
      <c r="T44" s="2">
        <f t="shared" si="12"/>
        <v>7.03</v>
      </c>
      <c r="U44" s="4">
        <f t="shared" si="13"/>
        <v>3.5</v>
      </c>
      <c r="V44" s="79">
        <f t="shared" si="14"/>
        <v>5.99</v>
      </c>
      <c r="W44" s="10">
        <f t="shared" ca="1" si="22"/>
        <v>0</v>
      </c>
      <c r="X44" s="10">
        <f t="shared" ca="1" si="15"/>
        <v>0</v>
      </c>
      <c r="Y44" s="10">
        <f t="shared" ca="1" si="16"/>
        <v>0</v>
      </c>
      <c r="Z44" s="10">
        <f t="shared" ca="1" si="17"/>
        <v>1</v>
      </c>
      <c r="AA44" s="10">
        <f t="shared" ca="1" si="23"/>
        <v>0</v>
      </c>
      <c r="AB44" s="10">
        <f t="shared" ca="1" si="24"/>
        <v>1</v>
      </c>
      <c r="AC44" s="10">
        <f t="shared" ca="1" si="18"/>
        <v>1</v>
      </c>
      <c r="AF44" s="16">
        <f t="shared" ca="1" si="19"/>
        <v>0</v>
      </c>
      <c r="AH44" s="108"/>
      <c r="AI44" s="20" t="s">
        <v>1328</v>
      </c>
      <c r="AJ44" s="23">
        <f ca="1">AK41-$AL$41*INPUTS!$C$24</f>
        <v>1.3</v>
      </c>
      <c r="AK44" s="93"/>
      <c r="AL44" s="102"/>
      <c r="BM44" s="4"/>
      <c r="BN44" s="4"/>
      <c r="BO44" s="4"/>
      <c r="BP44" s="4"/>
      <c r="BQ44" s="2"/>
      <c r="BR44" s="2"/>
      <c r="BS44" s="3"/>
      <c r="BT44" s="3"/>
      <c r="BU44" s="3"/>
      <c r="BV44" s="3"/>
      <c r="BW44" s="2"/>
      <c r="BX44" s="2"/>
      <c r="BY44" s="2"/>
      <c r="BZ44" s="2"/>
      <c r="CA44" s="2"/>
    </row>
    <row r="45" spans="1:79" x14ac:dyDescent="0.25">
      <c r="A45" s="7" t="s">
        <v>1421</v>
      </c>
      <c r="B45" s="7" t="s">
        <v>1422</v>
      </c>
      <c r="C45" s="10">
        <f t="shared" ca="1" si="20"/>
        <v>0</v>
      </c>
      <c r="D45" s="4">
        <v>34.5</v>
      </c>
      <c r="E45" s="4">
        <v>24</v>
      </c>
      <c r="F45" s="4">
        <v>10.3</v>
      </c>
      <c r="G45" s="4" t="s">
        <v>1423</v>
      </c>
      <c r="H45" s="5" t="s">
        <v>1424</v>
      </c>
      <c r="I45" s="5" t="s">
        <v>1395</v>
      </c>
      <c r="J45" s="3">
        <v>13400</v>
      </c>
      <c r="K45" s="3">
        <v>4000</v>
      </c>
      <c r="L45" s="3">
        <v>550</v>
      </c>
      <c r="M45" s="2">
        <f t="shared" si="21"/>
        <v>15.65</v>
      </c>
      <c r="N45" s="3">
        <f t="shared" si="6"/>
        <v>433</v>
      </c>
      <c r="O45" s="4">
        <f t="shared" si="7"/>
        <v>34.1</v>
      </c>
      <c r="P45" s="2">
        <f t="shared" si="8"/>
        <v>1.68</v>
      </c>
      <c r="Q45" s="2">
        <f t="shared" si="9"/>
        <v>1.07</v>
      </c>
      <c r="R45" s="2">
        <f t="shared" si="10"/>
        <v>3.35</v>
      </c>
      <c r="S45" s="64">
        <f t="shared" si="11"/>
        <v>5.4010000000000002E-2</v>
      </c>
      <c r="T45" s="2">
        <f t="shared" si="12"/>
        <v>6.56</v>
      </c>
      <c r="U45" s="4">
        <f t="shared" si="13"/>
        <v>3.8</v>
      </c>
      <c r="V45" s="79">
        <f t="shared" si="14"/>
        <v>6.72</v>
      </c>
      <c r="W45" s="10">
        <f t="shared" ca="1" si="22"/>
        <v>0</v>
      </c>
      <c r="X45" s="10">
        <f t="shared" ca="1" si="15"/>
        <v>0</v>
      </c>
      <c r="Y45" s="10">
        <f t="shared" ca="1" si="16"/>
        <v>0</v>
      </c>
      <c r="Z45" s="10">
        <f t="shared" ca="1" si="17"/>
        <v>1</v>
      </c>
      <c r="AA45" s="10">
        <f t="shared" ca="1" si="23"/>
        <v>0</v>
      </c>
      <c r="AB45" s="10">
        <f t="shared" ca="1" si="24"/>
        <v>0.83299999999999996</v>
      </c>
      <c r="AC45" s="10">
        <f t="shared" ca="1" si="18"/>
        <v>1</v>
      </c>
      <c r="AF45" s="16">
        <f t="shared" ca="1" si="19"/>
        <v>0</v>
      </c>
      <c r="AH45" s="111"/>
      <c r="AI45" s="20" t="s">
        <v>1329</v>
      </c>
      <c r="AJ45" s="23">
        <f ca="1">AK41+$AL$41*INPUTS!$C$24</f>
        <v>1.32</v>
      </c>
      <c r="AK45" s="93"/>
      <c r="AL45" s="102"/>
      <c r="BM45" s="4"/>
      <c r="BN45" s="4"/>
      <c r="BO45" s="4"/>
      <c r="BP45" s="4"/>
      <c r="BQ45" s="2"/>
      <c r="BR45" s="2"/>
      <c r="BS45" s="3"/>
      <c r="BT45" s="3"/>
      <c r="BU45" s="3"/>
      <c r="BV45" s="3"/>
      <c r="BW45" s="2"/>
      <c r="BX45" s="2"/>
      <c r="BY45" s="2"/>
      <c r="BZ45" s="2"/>
      <c r="CA45" s="2"/>
    </row>
    <row r="46" spans="1:79" x14ac:dyDescent="0.25">
      <c r="A46" s="7" t="s">
        <v>556</v>
      </c>
      <c r="B46" s="7" t="s">
        <v>557</v>
      </c>
      <c r="C46" s="10">
        <f t="shared" ca="1" si="20"/>
        <v>0</v>
      </c>
      <c r="D46" s="4">
        <v>31.6</v>
      </c>
      <c r="E46" s="4">
        <v>25.5</v>
      </c>
      <c r="F46" s="4">
        <v>10.4</v>
      </c>
      <c r="G46" s="4">
        <v>4.5</v>
      </c>
      <c r="H46" s="5" t="s">
        <v>1386</v>
      </c>
      <c r="I46" s="5" t="s">
        <v>1383</v>
      </c>
      <c r="J46" s="3">
        <v>14900</v>
      </c>
      <c r="K46" s="3">
        <v>5800</v>
      </c>
      <c r="L46" s="3">
        <v>555</v>
      </c>
      <c r="M46" s="2">
        <f t="shared" si="21"/>
        <v>14.72</v>
      </c>
      <c r="N46" s="3">
        <f t="shared" si="6"/>
        <v>401</v>
      </c>
      <c r="O46" s="4">
        <f t="shared" si="7"/>
        <v>37.200000000000003</v>
      </c>
      <c r="P46" s="2">
        <f t="shared" si="8"/>
        <v>1.64</v>
      </c>
      <c r="Q46" s="2">
        <f t="shared" si="9"/>
        <v>1.04</v>
      </c>
      <c r="R46" s="2">
        <f t="shared" si="10"/>
        <v>3.04</v>
      </c>
      <c r="S46" s="64">
        <f t="shared" si="11"/>
        <v>4.9410000000000003E-2</v>
      </c>
      <c r="T46" s="2">
        <f t="shared" si="12"/>
        <v>6.77</v>
      </c>
      <c r="U46" s="4">
        <f t="shared" si="13"/>
        <v>4</v>
      </c>
      <c r="V46" s="79">
        <f t="shared" si="14"/>
        <v>7.04</v>
      </c>
      <c r="W46" s="10">
        <f t="shared" ca="1" si="22"/>
        <v>0</v>
      </c>
      <c r="X46" s="10">
        <f t="shared" ca="1" si="15"/>
        <v>0</v>
      </c>
      <c r="Y46" s="10">
        <f t="shared" ca="1" si="16"/>
        <v>0</v>
      </c>
      <c r="Z46" s="10">
        <f t="shared" ca="1" si="17"/>
        <v>1</v>
      </c>
      <c r="AA46" s="10">
        <f t="shared" ca="1" si="23"/>
        <v>0</v>
      </c>
      <c r="AB46" s="10">
        <f t="shared" ca="1" si="24"/>
        <v>0.44400000000000001</v>
      </c>
      <c r="AC46" s="10">
        <f t="shared" ca="1" si="18"/>
        <v>1</v>
      </c>
      <c r="AF46" s="16">
        <f t="shared" ca="1" si="19"/>
        <v>0</v>
      </c>
      <c r="AH46" s="111"/>
      <c r="AI46" s="20" t="s">
        <v>1330</v>
      </c>
      <c r="AJ46" s="23">
        <f ca="1">AK41+3*$AL$41*INPUTS!$C$24</f>
        <v>1.34</v>
      </c>
      <c r="AK46" s="93"/>
      <c r="AL46" s="102"/>
      <c r="BM46" s="4"/>
      <c r="BN46" s="4"/>
      <c r="BO46" s="4"/>
      <c r="BP46" s="4"/>
      <c r="BQ46" s="2"/>
      <c r="BR46" s="2"/>
      <c r="BS46" s="3"/>
      <c r="BT46" s="3"/>
      <c r="BU46" s="3"/>
      <c r="BV46" s="3"/>
      <c r="BW46" s="2"/>
      <c r="BX46" s="2"/>
      <c r="BY46" s="2"/>
      <c r="BZ46" s="2"/>
      <c r="CA46" s="2"/>
    </row>
    <row r="47" spans="1:79" x14ac:dyDescent="0.25">
      <c r="A47" s="7" t="s">
        <v>949</v>
      </c>
      <c r="B47" s="7" t="s">
        <v>1377</v>
      </c>
      <c r="C47" s="10">
        <f t="shared" ca="1" si="20"/>
        <v>0</v>
      </c>
      <c r="D47" s="4">
        <v>40</v>
      </c>
      <c r="E47" s="4">
        <v>36</v>
      </c>
      <c r="F47" s="4">
        <v>10.5</v>
      </c>
      <c r="G47" s="4">
        <v>8.5</v>
      </c>
      <c r="H47" s="5" t="s">
        <v>950</v>
      </c>
      <c r="I47" s="5" t="s">
        <v>1461</v>
      </c>
      <c r="J47" s="3">
        <v>10000</v>
      </c>
      <c r="L47" s="3">
        <v>750</v>
      </c>
      <c r="M47" s="2">
        <f t="shared" si="5"/>
        <v>25.94</v>
      </c>
      <c r="N47" s="3">
        <f t="shared" si="6"/>
        <v>96</v>
      </c>
      <c r="O47" s="4">
        <f t="shared" si="7"/>
        <v>18.100000000000001</v>
      </c>
      <c r="P47" s="2">
        <f t="shared" si="8"/>
        <v>1.89</v>
      </c>
      <c r="Q47" s="2">
        <f t="shared" si="9"/>
        <v>1.27</v>
      </c>
      <c r="R47" s="2">
        <f t="shared" si="10"/>
        <v>3.81</v>
      </c>
      <c r="S47" s="64">
        <f t="shared" si="11"/>
        <v>0.1391</v>
      </c>
      <c r="T47" s="2">
        <f t="shared" si="12"/>
        <v>8.0399999999999991</v>
      </c>
      <c r="U47" s="4">
        <f t="shared" si="13"/>
        <v>2.4</v>
      </c>
      <c r="V47" s="79">
        <f t="shared" si="14"/>
        <v>4.2</v>
      </c>
      <c r="W47" s="10">
        <f t="shared" ca="1" si="22"/>
        <v>1</v>
      </c>
      <c r="X47" s="10">
        <f t="shared" ca="1" si="15"/>
        <v>0.97499999999999998</v>
      </c>
      <c r="Y47" s="10">
        <f t="shared" ca="1" si="16"/>
        <v>0</v>
      </c>
      <c r="Z47" s="10">
        <f t="shared" ca="1" si="17"/>
        <v>1</v>
      </c>
      <c r="AA47" s="10">
        <f t="shared" ca="1" si="23"/>
        <v>0</v>
      </c>
      <c r="AB47" s="10">
        <f t="shared" ca="1" si="24"/>
        <v>0</v>
      </c>
      <c r="AC47" s="10">
        <f t="shared" ca="1" si="18"/>
        <v>1</v>
      </c>
      <c r="AF47" s="16">
        <f t="shared" ca="1" si="19"/>
        <v>0</v>
      </c>
      <c r="AH47" s="111"/>
      <c r="AI47" s="68"/>
      <c r="AJ47" s="20"/>
      <c r="AK47" s="93"/>
      <c r="AL47" s="105"/>
      <c r="BM47" s="4"/>
      <c r="BN47" s="4"/>
      <c r="BO47" s="4"/>
      <c r="BP47" s="4"/>
      <c r="BQ47" s="2"/>
      <c r="BR47" s="2"/>
      <c r="BS47" s="3"/>
      <c r="BT47" s="3"/>
      <c r="BU47" s="3"/>
      <c r="BV47" s="3"/>
      <c r="BW47" s="2"/>
      <c r="BX47" s="2"/>
      <c r="BY47" s="2"/>
      <c r="BZ47" s="2"/>
      <c r="CA47" s="2"/>
    </row>
    <row r="48" spans="1:79" x14ac:dyDescent="0.25">
      <c r="A48" s="7" t="s">
        <v>565</v>
      </c>
      <c r="B48" s="7" t="s">
        <v>312</v>
      </c>
      <c r="C48" s="10">
        <f t="shared" ca="1" si="20"/>
        <v>0</v>
      </c>
      <c r="D48" s="4">
        <v>53</v>
      </c>
      <c r="E48" s="4">
        <v>41.2</v>
      </c>
      <c r="F48" s="4">
        <v>14.1</v>
      </c>
      <c r="G48" s="4">
        <v>6.6</v>
      </c>
      <c r="H48" s="5" t="s">
        <v>566</v>
      </c>
      <c r="I48" s="5" t="s">
        <v>1383</v>
      </c>
      <c r="J48" s="3">
        <v>30860</v>
      </c>
      <c r="K48" s="3">
        <v>13998</v>
      </c>
      <c r="L48" s="3">
        <v>1292</v>
      </c>
      <c r="M48" s="2">
        <f t="shared" si="21"/>
        <v>21.1</v>
      </c>
      <c r="N48" s="3">
        <f t="shared" si="6"/>
        <v>197</v>
      </c>
      <c r="O48" s="4">
        <f t="shared" si="7"/>
        <v>31.4</v>
      </c>
      <c r="P48" s="2">
        <f t="shared" si="8"/>
        <v>1.74</v>
      </c>
      <c r="Q48" s="2">
        <f t="shared" si="9"/>
        <v>1.1499999999999999</v>
      </c>
      <c r="R48" s="2">
        <f t="shared" si="10"/>
        <v>3.76</v>
      </c>
      <c r="S48" s="64">
        <f t="shared" si="11"/>
        <v>8.2119999999999999E-2</v>
      </c>
      <c r="T48" s="2">
        <f t="shared" si="12"/>
        <v>8.6</v>
      </c>
      <c r="U48" s="4">
        <f t="shared" si="13"/>
        <v>3.8</v>
      </c>
      <c r="V48" s="79">
        <f t="shared" si="14"/>
        <v>5.74</v>
      </c>
      <c r="W48" s="10">
        <f t="shared" ca="1" si="22"/>
        <v>0</v>
      </c>
      <c r="X48" s="10">
        <f t="shared" ca="1" si="15"/>
        <v>0</v>
      </c>
      <c r="Y48" s="10">
        <f t="shared" ca="1" si="16"/>
        <v>0</v>
      </c>
      <c r="Z48" s="10">
        <f t="shared" ca="1" si="17"/>
        <v>1</v>
      </c>
      <c r="AA48" s="10">
        <f t="shared" ca="1" si="23"/>
        <v>0</v>
      </c>
      <c r="AB48" s="10">
        <f t="shared" ca="1" si="24"/>
        <v>0</v>
      </c>
      <c r="AC48" s="10">
        <f t="shared" ca="1" si="18"/>
        <v>1</v>
      </c>
      <c r="AF48" s="16">
        <f t="shared" ca="1" si="19"/>
        <v>0</v>
      </c>
      <c r="AH48" s="114" t="s">
        <v>656</v>
      </c>
      <c r="AI48" s="20"/>
      <c r="AJ48" s="20"/>
      <c r="AK48" s="99">
        <f ca="1">OFFSET(S$7,$AO$2+1,0)</f>
        <v>0.39800000000000002</v>
      </c>
      <c r="AL48" s="103">
        <f>'OPTIMAL VALUES'!N37</f>
        <v>0.01</v>
      </c>
      <c r="BM48" s="4"/>
      <c r="BN48" s="4"/>
      <c r="BO48" s="4"/>
      <c r="BP48" s="4"/>
      <c r="BQ48" s="2"/>
      <c r="BR48" s="2"/>
      <c r="BS48" s="3"/>
      <c r="BT48" s="3"/>
      <c r="BU48" s="3"/>
      <c r="BV48" s="3"/>
      <c r="BW48" s="2"/>
      <c r="BX48" s="2"/>
      <c r="BY48" s="2"/>
      <c r="BZ48" s="2"/>
      <c r="CA48" s="2"/>
    </row>
    <row r="49" spans="1:79" x14ac:dyDescent="0.25">
      <c r="A49" s="7" t="s">
        <v>925</v>
      </c>
      <c r="C49" s="10">
        <f t="shared" ca="1" si="20"/>
        <v>0</v>
      </c>
      <c r="D49" s="4">
        <v>53</v>
      </c>
      <c r="E49" s="4">
        <v>41.2</v>
      </c>
      <c r="F49" s="4">
        <v>14.1</v>
      </c>
      <c r="G49" s="4">
        <v>6.6</v>
      </c>
      <c r="J49" s="3">
        <v>37480</v>
      </c>
      <c r="K49" s="3">
        <v>12780</v>
      </c>
      <c r="L49" s="3">
        <v>1292</v>
      </c>
      <c r="M49" s="2">
        <f t="shared" si="21"/>
        <v>18.54</v>
      </c>
      <c r="N49" s="3">
        <f t="shared" si="6"/>
        <v>239</v>
      </c>
      <c r="O49" s="4">
        <f t="shared" si="7"/>
        <v>38.200000000000003</v>
      </c>
      <c r="P49" s="2">
        <f t="shared" si="8"/>
        <v>1.63</v>
      </c>
      <c r="Q49" s="2">
        <f t="shared" si="9"/>
        <v>1.1000000000000001</v>
      </c>
      <c r="R49" s="2">
        <f t="shared" si="10"/>
        <v>3.76</v>
      </c>
      <c r="S49" s="64">
        <f t="shared" si="11"/>
        <v>5.8560000000000001E-2</v>
      </c>
      <c r="T49" s="2">
        <f t="shared" si="12"/>
        <v>8.6</v>
      </c>
      <c r="U49" s="4">
        <f t="shared" si="13"/>
        <v>4.5</v>
      </c>
      <c r="V49" s="79">
        <f t="shared" si="14"/>
        <v>6.8</v>
      </c>
      <c r="W49" s="10">
        <f t="shared" ca="1" si="22"/>
        <v>0</v>
      </c>
      <c r="X49" s="10">
        <f t="shared" ca="1" si="15"/>
        <v>0</v>
      </c>
      <c r="Y49" s="10">
        <f t="shared" ca="1" si="16"/>
        <v>0</v>
      </c>
      <c r="Z49" s="10">
        <f t="shared" ca="1" si="17"/>
        <v>1</v>
      </c>
      <c r="AA49" s="10">
        <f t="shared" ca="1" si="23"/>
        <v>0</v>
      </c>
      <c r="AB49" s="10">
        <f t="shared" ca="1" si="24"/>
        <v>0</v>
      </c>
      <c r="AC49" s="10">
        <f t="shared" ca="1" si="18"/>
        <v>1</v>
      </c>
      <c r="AF49" s="16">
        <f t="shared" ca="1" si="19"/>
        <v>0</v>
      </c>
      <c r="AH49" s="110" t="s">
        <v>1332</v>
      </c>
      <c r="AI49" s="20"/>
      <c r="AJ49" s="20"/>
      <c r="AK49" s="100"/>
      <c r="AL49" s="102"/>
      <c r="BM49" s="4"/>
      <c r="BN49" s="4"/>
      <c r="BO49" s="4"/>
      <c r="BP49" s="4"/>
      <c r="BQ49" s="2"/>
      <c r="BR49" s="2"/>
      <c r="BS49" s="3"/>
      <c r="BT49" s="3"/>
      <c r="BU49" s="3"/>
      <c r="BV49" s="3"/>
      <c r="BW49" s="2"/>
      <c r="BX49" s="2"/>
      <c r="BY49" s="2"/>
      <c r="BZ49" s="2"/>
      <c r="CA49" s="2"/>
    </row>
    <row r="50" spans="1:79" x14ac:dyDescent="0.25">
      <c r="A50" s="7" t="s">
        <v>464</v>
      </c>
      <c r="B50" s="7" t="s">
        <v>312</v>
      </c>
      <c r="C50" s="10">
        <f t="shared" ca="1" si="20"/>
        <v>0</v>
      </c>
      <c r="D50" s="4">
        <v>52.5</v>
      </c>
      <c r="E50" s="4">
        <v>41.3</v>
      </c>
      <c r="F50" s="4">
        <v>15.1</v>
      </c>
      <c r="G50" s="4">
        <v>6.6</v>
      </c>
      <c r="H50" s="5" t="s">
        <v>1609</v>
      </c>
      <c r="I50" s="5" t="s">
        <v>1383</v>
      </c>
      <c r="J50" s="3">
        <v>38840</v>
      </c>
      <c r="K50" s="3">
        <v>12320</v>
      </c>
      <c r="L50" s="3">
        <v>970</v>
      </c>
      <c r="M50" s="2">
        <f t="shared" si="21"/>
        <v>13.59</v>
      </c>
      <c r="N50" s="3">
        <f t="shared" si="6"/>
        <v>246</v>
      </c>
      <c r="O50" s="4">
        <f t="shared" si="7"/>
        <v>36.200000000000003</v>
      </c>
      <c r="P50" s="2">
        <f t="shared" si="8"/>
        <v>1.73</v>
      </c>
      <c r="Q50" s="2">
        <f t="shared" si="9"/>
        <v>0.99</v>
      </c>
      <c r="R50" s="2">
        <f t="shared" si="10"/>
        <v>3.48</v>
      </c>
      <c r="S50" s="64">
        <f t="shared" si="11"/>
        <v>7.3279999999999998E-2</v>
      </c>
      <c r="T50" s="2">
        <f t="shared" si="12"/>
        <v>8.61</v>
      </c>
      <c r="U50" s="4">
        <f t="shared" si="13"/>
        <v>4.2</v>
      </c>
      <c r="V50" s="79">
        <f t="shared" si="14"/>
        <v>6.13</v>
      </c>
      <c r="W50" s="10">
        <f t="shared" ca="1" si="22"/>
        <v>0</v>
      </c>
      <c r="X50" s="10">
        <f t="shared" ca="1" si="15"/>
        <v>0</v>
      </c>
      <c r="Y50" s="10">
        <f t="shared" ca="1" si="16"/>
        <v>0</v>
      </c>
      <c r="Z50" s="10">
        <f t="shared" ca="1" si="17"/>
        <v>1</v>
      </c>
      <c r="AA50" s="10">
        <f t="shared" ca="1" si="23"/>
        <v>0</v>
      </c>
      <c r="AB50" s="10">
        <f t="shared" ca="1" si="24"/>
        <v>0.111</v>
      </c>
      <c r="AC50" s="10">
        <f t="shared" ca="1" si="18"/>
        <v>1</v>
      </c>
      <c r="AF50" s="16">
        <f t="shared" ca="1" si="19"/>
        <v>0</v>
      </c>
      <c r="AH50" s="110"/>
      <c r="AI50" s="20" t="s">
        <v>1327</v>
      </c>
      <c r="AJ50" s="23" t="s">
        <v>699</v>
      </c>
      <c r="AK50" s="93"/>
      <c r="AL50" s="102"/>
      <c r="BM50" s="4"/>
      <c r="BN50" s="4"/>
      <c r="BO50" s="4"/>
      <c r="BP50" s="4"/>
      <c r="BQ50" s="2"/>
      <c r="BR50" s="2"/>
      <c r="BS50" s="3"/>
      <c r="BT50" s="3"/>
      <c r="BU50" s="3"/>
      <c r="BV50" s="3"/>
      <c r="BW50" s="2"/>
      <c r="BX50" s="2"/>
      <c r="BY50" s="2"/>
      <c r="BZ50" s="2"/>
      <c r="CA50" s="2"/>
    </row>
    <row r="51" spans="1:79" x14ac:dyDescent="0.25">
      <c r="A51" s="7" t="s">
        <v>918</v>
      </c>
      <c r="B51" s="7" t="s">
        <v>1455</v>
      </c>
      <c r="C51" s="10">
        <f t="shared" ca="1" si="20"/>
        <v>0</v>
      </c>
      <c r="D51" s="4">
        <v>78.400000000000006</v>
      </c>
      <c r="E51" s="4">
        <v>66.3</v>
      </c>
      <c r="F51" s="4">
        <v>12.8</v>
      </c>
      <c r="G51" s="4">
        <v>13.1</v>
      </c>
      <c r="H51" s="5" t="s">
        <v>919</v>
      </c>
      <c r="I51" s="5" t="s">
        <v>1374</v>
      </c>
      <c r="J51" s="3">
        <v>55100</v>
      </c>
      <c r="L51" s="3">
        <v>3444</v>
      </c>
      <c r="M51" s="2">
        <f t="shared" si="21"/>
        <v>38.229999999999997</v>
      </c>
      <c r="N51" s="3">
        <f t="shared" si="6"/>
        <v>84</v>
      </c>
      <c r="O51" s="4">
        <f t="shared" si="7"/>
        <v>40.799999999999997</v>
      </c>
      <c r="P51" s="2">
        <f t="shared" si="8"/>
        <v>1.3</v>
      </c>
      <c r="Q51" s="2">
        <f t="shared" si="9"/>
        <v>1.38</v>
      </c>
      <c r="R51" s="2">
        <f t="shared" si="10"/>
        <v>6.13</v>
      </c>
      <c r="S51" s="64">
        <f t="shared" si="11"/>
        <v>3.2219999999999999E-2</v>
      </c>
      <c r="T51" s="2">
        <f t="shared" si="12"/>
        <v>10.91</v>
      </c>
      <c r="U51" s="4">
        <f t="shared" si="13"/>
        <v>5.7</v>
      </c>
      <c r="V51" s="79">
        <f t="shared" si="14"/>
        <v>9.0399999999999991</v>
      </c>
      <c r="W51" s="10">
        <f t="shared" ca="1" si="22"/>
        <v>0</v>
      </c>
      <c r="X51" s="10">
        <f t="shared" ca="1" si="15"/>
        <v>1</v>
      </c>
      <c r="Y51" s="10">
        <f t="shared" ca="1" si="16"/>
        <v>0</v>
      </c>
      <c r="Z51" s="10">
        <f t="shared" ca="1" si="17"/>
        <v>1</v>
      </c>
      <c r="AA51" s="10">
        <f t="shared" ca="1" si="23"/>
        <v>0</v>
      </c>
      <c r="AB51" s="10">
        <f t="shared" ca="1" si="24"/>
        <v>0</v>
      </c>
      <c r="AC51" s="10">
        <f t="shared" ca="1" si="18"/>
        <v>1</v>
      </c>
      <c r="AF51" s="16">
        <f t="shared" ca="1" si="19"/>
        <v>0</v>
      </c>
      <c r="AH51" s="110"/>
      <c r="AI51" s="20" t="s">
        <v>1328</v>
      </c>
      <c r="AJ51" s="23" t="s">
        <v>699</v>
      </c>
      <c r="AK51" s="93"/>
      <c r="AL51" s="102"/>
      <c r="BM51" s="4"/>
      <c r="BN51" s="4"/>
      <c r="BO51" s="4"/>
      <c r="BP51" s="4"/>
      <c r="BQ51" s="2"/>
      <c r="BR51" s="2"/>
      <c r="BS51" s="3"/>
      <c r="BT51" s="3"/>
      <c r="BU51" s="3"/>
      <c r="BV51" s="3"/>
      <c r="BW51" s="2"/>
      <c r="BX51" s="2"/>
      <c r="BY51" s="2"/>
      <c r="BZ51" s="2"/>
      <c r="CA51" s="2"/>
    </row>
    <row r="52" spans="1:79" x14ac:dyDescent="0.25">
      <c r="A52" s="7" t="s">
        <v>915</v>
      </c>
      <c r="B52" s="7" t="s">
        <v>916</v>
      </c>
      <c r="C52" s="10">
        <f t="shared" ca="1" si="20"/>
        <v>0</v>
      </c>
      <c r="D52" s="4">
        <v>83.3</v>
      </c>
      <c r="E52" s="4">
        <v>66.3</v>
      </c>
      <c r="F52" s="4">
        <v>13.5</v>
      </c>
      <c r="G52" s="4">
        <v>13.1</v>
      </c>
      <c r="H52" s="5" t="s">
        <v>917</v>
      </c>
      <c r="I52" s="5" t="s">
        <v>1374</v>
      </c>
      <c r="J52" s="3">
        <v>55100</v>
      </c>
      <c r="L52" s="3">
        <v>3444</v>
      </c>
      <c r="M52" s="2">
        <f t="shared" si="21"/>
        <v>38.229999999999997</v>
      </c>
      <c r="N52" s="3">
        <f t="shared" si="6"/>
        <v>84</v>
      </c>
      <c r="O52" s="4">
        <f t="shared" si="7"/>
        <v>37.299999999999997</v>
      </c>
      <c r="P52" s="2">
        <f t="shared" si="8"/>
        <v>1.37</v>
      </c>
      <c r="Q52" s="2">
        <f t="shared" si="9"/>
        <v>1.38</v>
      </c>
      <c r="R52" s="2">
        <f t="shared" si="10"/>
        <v>6.17</v>
      </c>
      <c r="S52" s="64">
        <f t="shared" si="11"/>
        <v>3.993E-2</v>
      </c>
      <c r="T52" s="2">
        <f t="shared" si="12"/>
        <v>10.91</v>
      </c>
      <c r="U52" s="4">
        <f t="shared" si="13"/>
        <v>5.3</v>
      </c>
      <c r="V52" s="79">
        <f t="shared" si="14"/>
        <v>8.19</v>
      </c>
      <c r="W52" s="10">
        <f t="shared" ca="1" si="22"/>
        <v>0</v>
      </c>
      <c r="X52" s="10">
        <f t="shared" ca="1" si="15"/>
        <v>1</v>
      </c>
      <c r="Y52" s="10">
        <f t="shared" ca="1" si="16"/>
        <v>0</v>
      </c>
      <c r="Z52" s="10">
        <f t="shared" ca="1" si="17"/>
        <v>1</v>
      </c>
      <c r="AA52" s="10">
        <f t="shared" ca="1" si="23"/>
        <v>0</v>
      </c>
      <c r="AB52" s="10">
        <f t="shared" ca="1" si="24"/>
        <v>0</v>
      </c>
      <c r="AC52" s="10">
        <f t="shared" ca="1" si="18"/>
        <v>1</v>
      </c>
      <c r="AF52" s="16">
        <f t="shared" ca="1" si="19"/>
        <v>0</v>
      </c>
      <c r="AH52" s="110"/>
      <c r="AI52" s="20" t="s">
        <v>1329</v>
      </c>
      <c r="AJ52" s="23">
        <f ca="1">AK48+$AL$48*INPUTS!$C$24</f>
        <v>0.40100000000000002</v>
      </c>
      <c r="AK52" s="93"/>
      <c r="AL52" s="102"/>
      <c r="BM52" s="4"/>
      <c r="BN52" s="4"/>
      <c r="BO52" s="4"/>
      <c r="BP52" s="4"/>
      <c r="BQ52" s="2"/>
      <c r="BR52" s="2"/>
      <c r="BS52" s="3"/>
      <c r="BT52" s="3"/>
      <c r="BU52" s="3"/>
      <c r="BV52" s="3"/>
      <c r="BW52" s="2"/>
      <c r="BX52" s="2"/>
      <c r="BY52" s="2"/>
      <c r="BZ52" s="2"/>
      <c r="CA52" s="2"/>
    </row>
    <row r="53" spans="1:79" x14ac:dyDescent="0.25">
      <c r="A53" s="7" t="s">
        <v>1425</v>
      </c>
      <c r="B53" s="7" t="s">
        <v>1426</v>
      </c>
      <c r="C53" s="10">
        <f t="shared" ca="1" si="20"/>
        <v>0</v>
      </c>
      <c r="D53" s="4">
        <v>65</v>
      </c>
      <c r="E53" s="4">
        <v>45</v>
      </c>
      <c r="F53" s="4">
        <v>12</v>
      </c>
      <c r="G53" s="4">
        <v>9</v>
      </c>
      <c r="H53" s="2" t="s">
        <v>1427</v>
      </c>
      <c r="I53" s="2" t="s">
        <v>1374</v>
      </c>
      <c r="J53" s="3">
        <v>56000</v>
      </c>
      <c r="K53" s="3">
        <v>24000</v>
      </c>
      <c r="L53" s="3">
        <v>2000</v>
      </c>
      <c r="M53" s="2">
        <f t="shared" si="21"/>
        <v>21.96</v>
      </c>
      <c r="N53" s="3">
        <f t="shared" si="6"/>
        <v>274</v>
      </c>
      <c r="O53" s="4">
        <f t="shared" si="7"/>
        <v>62</v>
      </c>
      <c r="P53" s="2">
        <f t="shared" si="8"/>
        <v>1.21</v>
      </c>
      <c r="Q53" s="2">
        <f t="shared" si="9"/>
        <v>1.1499999999999999</v>
      </c>
      <c r="R53" s="2">
        <f t="shared" si="10"/>
        <v>5.42</v>
      </c>
      <c r="S53" s="64">
        <f t="shared" si="11"/>
        <v>1.5800000000000002E-2</v>
      </c>
      <c r="T53" s="2">
        <f t="shared" si="12"/>
        <v>8.99</v>
      </c>
      <c r="U53" s="4">
        <f t="shared" si="13"/>
        <v>7.8</v>
      </c>
      <c r="V53" s="79">
        <f t="shared" si="14"/>
        <v>12.78</v>
      </c>
      <c r="W53" s="10">
        <f t="shared" ca="1" si="22"/>
        <v>0</v>
      </c>
      <c r="X53" s="10">
        <f t="shared" ca="1" si="15"/>
        <v>0</v>
      </c>
      <c r="Y53" s="10">
        <f t="shared" ca="1" si="16"/>
        <v>0</v>
      </c>
      <c r="Z53" s="10">
        <f t="shared" ca="1" si="17"/>
        <v>1</v>
      </c>
      <c r="AA53" s="10">
        <f t="shared" ca="1" si="23"/>
        <v>0</v>
      </c>
      <c r="AB53" s="10">
        <f t="shared" ca="1" si="24"/>
        <v>0</v>
      </c>
      <c r="AC53" s="10">
        <f t="shared" ca="1" si="18"/>
        <v>1</v>
      </c>
      <c r="AF53" s="16">
        <f t="shared" ca="1" si="19"/>
        <v>0</v>
      </c>
      <c r="AH53" s="110"/>
      <c r="AI53" s="20" t="s">
        <v>1330</v>
      </c>
      <c r="AJ53" s="23">
        <f ca="1">AK48+3*$AL$48*INPUTS!$C$24</f>
        <v>0.40799999999999997</v>
      </c>
      <c r="AK53" s="93"/>
      <c r="AL53" s="102"/>
      <c r="BM53" s="4"/>
      <c r="BN53" s="4"/>
      <c r="BO53" s="4"/>
      <c r="BP53" s="4"/>
      <c r="BQ53" s="2"/>
      <c r="BR53" s="2"/>
      <c r="BS53" s="3"/>
      <c r="BT53" s="3"/>
      <c r="BU53" s="3"/>
      <c r="BV53" s="3"/>
      <c r="BW53" s="2"/>
      <c r="BX53" s="2"/>
      <c r="BY53" s="2"/>
      <c r="BZ53" s="2"/>
      <c r="CA53" s="2"/>
    </row>
    <row r="54" spans="1:79" x14ac:dyDescent="0.25">
      <c r="A54" s="7" t="s">
        <v>1428</v>
      </c>
      <c r="B54" s="7" t="s">
        <v>1429</v>
      </c>
      <c r="C54" s="10">
        <f t="shared" ca="1" si="20"/>
        <v>0</v>
      </c>
      <c r="D54" s="4">
        <v>75</v>
      </c>
      <c r="E54" s="4">
        <v>57</v>
      </c>
      <c r="F54" s="4">
        <v>18</v>
      </c>
      <c r="G54" s="4">
        <v>13</v>
      </c>
      <c r="H54" s="2" t="s">
        <v>1430</v>
      </c>
      <c r="I54" s="2" t="s">
        <v>1374</v>
      </c>
      <c r="J54" s="3">
        <v>37000</v>
      </c>
      <c r="K54" s="3">
        <v>16000</v>
      </c>
      <c r="L54" s="3">
        <v>3000</v>
      </c>
      <c r="M54" s="2">
        <f t="shared" si="21"/>
        <v>43.41</v>
      </c>
      <c r="N54" s="3">
        <f t="shared" si="6"/>
        <v>89</v>
      </c>
      <c r="O54" s="4">
        <f t="shared" si="7"/>
        <v>19.5</v>
      </c>
      <c r="P54" s="2">
        <f t="shared" si="8"/>
        <v>2.09</v>
      </c>
      <c r="Q54" s="2">
        <f t="shared" si="9"/>
        <v>1.45</v>
      </c>
      <c r="R54" s="2">
        <f t="shared" si="10"/>
        <v>4.17</v>
      </c>
      <c r="S54" s="64">
        <f t="shared" si="11"/>
        <v>0.23705000000000001</v>
      </c>
      <c r="T54" s="2">
        <f t="shared" si="12"/>
        <v>10.119999999999999</v>
      </c>
      <c r="U54" s="4">
        <f t="shared" si="13"/>
        <v>2.6</v>
      </c>
      <c r="V54" s="79">
        <f t="shared" si="14"/>
        <v>3.48</v>
      </c>
      <c r="W54" s="10">
        <f t="shared" ca="1" si="22"/>
        <v>0</v>
      </c>
      <c r="X54" s="10">
        <f t="shared" ca="1" si="15"/>
        <v>1</v>
      </c>
      <c r="Y54" s="10">
        <f t="shared" ca="1" si="16"/>
        <v>0</v>
      </c>
      <c r="Z54" s="10">
        <f t="shared" ca="1" si="17"/>
        <v>1</v>
      </c>
      <c r="AA54" s="10">
        <f t="shared" ca="1" si="23"/>
        <v>0</v>
      </c>
      <c r="AB54" s="10">
        <f t="shared" ca="1" si="24"/>
        <v>0</v>
      </c>
      <c r="AC54" s="10">
        <f t="shared" ca="1" si="18"/>
        <v>1</v>
      </c>
      <c r="AF54" s="16">
        <f t="shared" ca="1" si="19"/>
        <v>0</v>
      </c>
      <c r="AH54" s="110"/>
      <c r="AI54" s="20"/>
      <c r="AJ54" s="20"/>
      <c r="AK54" s="93"/>
      <c r="AL54" s="102"/>
    </row>
    <row r="55" spans="1:79" x14ac:dyDescent="0.25">
      <c r="A55" s="7" t="s">
        <v>1431</v>
      </c>
      <c r="B55" s="7" t="s">
        <v>1432</v>
      </c>
      <c r="C55" s="10">
        <f t="shared" ca="1" si="20"/>
        <v>6.0999999999999999E-2</v>
      </c>
      <c r="D55" s="4">
        <v>35</v>
      </c>
      <c r="E55" s="4">
        <v>29.9</v>
      </c>
      <c r="F55" s="4">
        <v>11.7</v>
      </c>
      <c r="G55" s="4">
        <v>7.6</v>
      </c>
      <c r="I55" s="5" t="s">
        <v>1374</v>
      </c>
      <c r="J55" s="3">
        <v>7700</v>
      </c>
      <c r="K55" s="3">
        <v>3850</v>
      </c>
      <c r="L55" s="3">
        <v>637</v>
      </c>
      <c r="M55" s="2">
        <f t="shared" si="21"/>
        <v>26.22</v>
      </c>
      <c r="N55" s="3">
        <f t="shared" si="6"/>
        <v>129</v>
      </c>
      <c r="O55" s="4">
        <f t="shared" si="7"/>
        <v>14.3</v>
      </c>
      <c r="P55" s="2">
        <f t="shared" si="8"/>
        <v>2.29</v>
      </c>
      <c r="Q55" s="2">
        <f t="shared" si="9"/>
        <v>1.29</v>
      </c>
      <c r="R55" s="2">
        <f t="shared" si="10"/>
        <v>2.99</v>
      </c>
      <c r="S55" s="64">
        <f t="shared" si="11"/>
        <v>0.28686</v>
      </c>
      <c r="T55" s="2">
        <f t="shared" si="12"/>
        <v>7.33</v>
      </c>
      <c r="U55" s="4">
        <f t="shared" si="13"/>
        <v>1.8</v>
      </c>
      <c r="V55" s="79">
        <f t="shared" si="14"/>
        <v>2.99</v>
      </c>
      <c r="W55" s="10">
        <f t="shared" ca="1" si="22"/>
        <v>1</v>
      </c>
      <c r="X55" s="10">
        <f t="shared" ca="1" si="15"/>
        <v>6.0999999999999999E-2</v>
      </c>
      <c r="Y55" s="10">
        <f t="shared" ca="1" si="16"/>
        <v>0.54500000000000004</v>
      </c>
      <c r="Z55" s="10">
        <f t="shared" ca="1" si="17"/>
        <v>1</v>
      </c>
      <c r="AA55" s="10">
        <f t="shared" ca="1" si="23"/>
        <v>0.5</v>
      </c>
      <c r="AB55" s="10">
        <f t="shared" ca="1" si="24"/>
        <v>0.16700000000000001</v>
      </c>
      <c r="AC55" s="10">
        <f t="shared" ca="1" si="18"/>
        <v>1</v>
      </c>
      <c r="AF55" s="16">
        <f t="shared" ca="1" si="19"/>
        <v>0.1</v>
      </c>
      <c r="AH55" s="112" t="s">
        <v>1336</v>
      </c>
      <c r="AI55" s="20"/>
      <c r="AJ55" s="20"/>
      <c r="AK55" s="97">
        <f ca="1">OFFSET(R$7,$AO$2+1,0)</f>
        <v>3.23</v>
      </c>
      <c r="AL55" s="103">
        <f>'OPTIMAL VALUES'!N34</f>
        <v>0.27</v>
      </c>
      <c r="BM55" s="4"/>
      <c r="BN55" s="4"/>
      <c r="BO55" s="4"/>
      <c r="BP55" s="4"/>
      <c r="BQ55" s="2"/>
      <c r="BR55" s="2"/>
      <c r="BS55" s="3"/>
      <c r="BT55" s="3"/>
      <c r="BU55" s="3"/>
      <c r="BV55" s="3"/>
      <c r="BW55" s="2"/>
      <c r="BX55" s="2"/>
      <c r="BY55" s="2"/>
      <c r="BZ55" s="2"/>
      <c r="CA55" s="2"/>
    </row>
    <row r="56" spans="1:79" x14ac:dyDescent="0.25">
      <c r="A56" s="7" t="s">
        <v>1433</v>
      </c>
      <c r="B56" s="7" t="s">
        <v>1059</v>
      </c>
      <c r="C56" s="10">
        <f t="shared" ca="1" si="20"/>
        <v>0</v>
      </c>
      <c r="D56" s="4">
        <v>38.5</v>
      </c>
      <c r="E56" s="4">
        <v>33.6</v>
      </c>
      <c r="F56" s="4">
        <v>12</v>
      </c>
      <c r="G56" s="4">
        <v>7.2</v>
      </c>
      <c r="H56" s="5" t="s">
        <v>620</v>
      </c>
      <c r="J56" s="3">
        <v>11000</v>
      </c>
      <c r="K56" s="3">
        <v>4300</v>
      </c>
      <c r="L56" s="3">
        <v>679</v>
      </c>
      <c r="M56" s="2">
        <f t="shared" si="21"/>
        <v>22.04</v>
      </c>
      <c r="N56" s="3">
        <f t="shared" si="6"/>
        <v>129</v>
      </c>
      <c r="O56" s="4">
        <f t="shared" si="7"/>
        <v>17.7</v>
      </c>
      <c r="P56" s="2">
        <f t="shared" si="8"/>
        <v>2.09</v>
      </c>
      <c r="Q56" s="2">
        <f t="shared" si="9"/>
        <v>1.2</v>
      </c>
      <c r="R56" s="2">
        <f t="shared" si="10"/>
        <v>3.21</v>
      </c>
      <c r="S56" s="64">
        <f t="shared" si="11"/>
        <v>0.19864999999999999</v>
      </c>
      <c r="T56" s="2">
        <f t="shared" si="12"/>
        <v>7.77</v>
      </c>
      <c r="U56" s="4">
        <f t="shared" si="13"/>
        <v>2.2000000000000002</v>
      </c>
      <c r="V56" s="79">
        <f t="shared" si="14"/>
        <v>3.6</v>
      </c>
      <c r="W56" s="10">
        <f t="shared" ca="1" si="22"/>
        <v>0</v>
      </c>
      <c r="X56" s="10">
        <f t="shared" ca="1" si="15"/>
        <v>6.0999999999999999E-2</v>
      </c>
      <c r="Y56" s="10">
        <f t="shared" ca="1" si="16"/>
        <v>0</v>
      </c>
      <c r="Z56" s="10">
        <f t="shared" ca="1" si="17"/>
        <v>1</v>
      </c>
      <c r="AA56" s="10">
        <f t="shared" ca="1" si="23"/>
        <v>0</v>
      </c>
      <c r="AB56" s="10">
        <f t="shared" ca="1" si="24"/>
        <v>1</v>
      </c>
      <c r="AC56" s="10">
        <f t="shared" ca="1" si="18"/>
        <v>1</v>
      </c>
      <c r="AF56" s="16">
        <f t="shared" ca="1" si="19"/>
        <v>0</v>
      </c>
      <c r="AH56" s="110" t="s">
        <v>1326</v>
      </c>
      <c r="AI56" s="20"/>
      <c r="AJ56" s="20"/>
      <c r="AK56" s="93"/>
      <c r="AL56" s="102"/>
      <c r="BM56" s="4"/>
      <c r="BN56" s="4"/>
      <c r="BO56" s="4"/>
      <c r="BP56" s="4"/>
      <c r="BQ56" s="2"/>
      <c r="BR56" s="2"/>
      <c r="BS56" s="3"/>
      <c r="BT56" s="3"/>
      <c r="BU56" s="3"/>
      <c r="BV56" s="3"/>
      <c r="BW56" s="2"/>
      <c r="BX56" s="2"/>
      <c r="BY56" s="2"/>
      <c r="BZ56" s="2"/>
      <c r="CA56" s="2"/>
    </row>
    <row r="57" spans="1:79" x14ac:dyDescent="0.25">
      <c r="A57" s="7" t="s">
        <v>1060</v>
      </c>
      <c r="B57" s="7" t="s">
        <v>1059</v>
      </c>
      <c r="C57" s="10">
        <f t="shared" ca="1" si="20"/>
        <v>0</v>
      </c>
      <c r="D57" s="4">
        <v>68.5</v>
      </c>
      <c r="E57" s="4">
        <v>60</v>
      </c>
      <c r="F57" s="4">
        <v>15</v>
      </c>
      <c r="G57" s="4">
        <v>9</v>
      </c>
      <c r="H57" s="5" t="s">
        <v>1061</v>
      </c>
      <c r="I57" s="5" t="s">
        <v>1374</v>
      </c>
      <c r="J57" s="3">
        <v>25348</v>
      </c>
      <c r="K57" s="3">
        <v>0</v>
      </c>
      <c r="L57" s="3">
        <v>1744</v>
      </c>
      <c r="M57" s="2">
        <f t="shared" si="21"/>
        <v>32.47</v>
      </c>
      <c r="N57" s="3">
        <f t="shared" si="6"/>
        <v>52</v>
      </c>
      <c r="O57" s="4">
        <f t="shared" si="7"/>
        <v>17</v>
      </c>
      <c r="P57" s="2">
        <f t="shared" si="8"/>
        <v>1.98</v>
      </c>
      <c r="Q57" s="2">
        <f t="shared" si="9"/>
        <v>1.34</v>
      </c>
      <c r="R57" s="2">
        <f t="shared" si="10"/>
        <v>4.57</v>
      </c>
      <c r="S57" s="64">
        <f t="shared" si="11"/>
        <v>0.22256000000000001</v>
      </c>
      <c r="T57" s="2">
        <f t="shared" si="12"/>
        <v>10.38</v>
      </c>
      <c r="U57" s="4">
        <f t="shared" si="13"/>
        <v>2.4</v>
      </c>
      <c r="V57" s="79">
        <f t="shared" si="14"/>
        <v>3.52</v>
      </c>
      <c r="W57" s="10">
        <f t="shared" ca="1" si="22"/>
        <v>0</v>
      </c>
      <c r="X57" s="10">
        <f t="shared" ca="1" si="15"/>
        <v>0.80900000000000005</v>
      </c>
      <c r="Y57" s="10">
        <f t="shared" ca="1" si="16"/>
        <v>0</v>
      </c>
      <c r="Z57" s="10">
        <f t="shared" ca="1" si="17"/>
        <v>1</v>
      </c>
      <c r="AA57" s="10">
        <f t="shared" ca="1" si="23"/>
        <v>0</v>
      </c>
      <c r="AB57" s="10">
        <f t="shared" ca="1" si="24"/>
        <v>0</v>
      </c>
      <c r="AC57" s="10">
        <f t="shared" ca="1" si="18"/>
        <v>1</v>
      </c>
      <c r="AF57" s="16">
        <f t="shared" ca="1" si="19"/>
        <v>0</v>
      </c>
      <c r="AH57" s="108"/>
      <c r="AI57" s="20" t="s">
        <v>1327</v>
      </c>
      <c r="AJ57" s="22">
        <f ca="1">AK55-3*$AL$55*INPUTS!$C$24</f>
        <v>2.96</v>
      </c>
      <c r="AK57" s="93"/>
      <c r="AL57" s="102"/>
      <c r="BM57" s="4"/>
      <c r="BN57" s="4"/>
      <c r="BO57" s="4"/>
      <c r="BP57" s="4"/>
      <c r="BQ57" s="2"/>
      <c r="BR57" s="2"/>
      <c r="BS57" s="3"/>
      <c r="BT57" s="3"/>
      <c r="BU57" s="3"/>
      <c r="BV57" s="3"/>
      <c r="BW57" s="2"/>
      <c r="BX57" s="2"/>
      <c r="BY57" s="2"/>
      <c r="BZ57" s="2"/>
      <c r="CA57" s="2"/>
    </row>
    <row r="58" spans="1:79" x14ac:dyDescent="0.25">
      <c r="A58" s="7" t="s">
        <v>1062</v>
      </c>
      <c r="B58" s="7" t="s">
        <v>1059</v>
      </c>
      <c r="C58" s="10">
        <f t="shared" ca="1" si="20"/>
        <v>0</v>
      </c>
      <c r="D58" s="4">
        <v>71.5</v>
      </c>
      <c r="E58" s="4">
        <v>62.5</v>
      </c>
      <c r="F58" s="4">
        <v>16</v>
      </c>
      <c r="G58" s="4">
        <v>9</v>
      </c>
      <c r="H58" s="5" t="s">
        <v>1061</v>
      </c>
      <c r="I58" s="5" t="s">
        <v>1374</v>
      </c>
      <c r="J58" s="3">
        <v>38800</v>
      </c>
      <c r="K58" s="3">
        <v>16000</v>
      </c>
      <c r="L58" s="3">
        <v>2217</v>
      </c>
      <c r="M58" s="2">
        <f t="shared" si="21"/>
        <v>31.08</v>
      </c>
      <c r="N58" s="3">
        <f t="shared" si="6"/>
        <v>71</v>
      </c>
      <c r="O58" s="4">
        <f t="shared" si="7"/>
        <v>22.9</v>
      </c>
      <c r="P58" s="2">
        <f t="shared" si="8"/>
        <v>1.83</v>
      </c>
      <c r="Q58" s="2">
        <f t="shared" si="9"/>
        <v>1.3</v>
      </c>
      <c r="R58" s="2">
        <f t="shared" si="10"/>
        <v>4.47</v>
      </c>
      <c r="S58" s="64">
        <f t="shared" si="11"/>
        <v>0.14451</v>
      </c>
      <c r="T58" s="2">
        <f t="shared" si="12"/>
        <v>10.59</v>
      </c>
      <c r="U58" s="4">
        <f t="shared" si="13"/>
        <v>3.1</v>
      </c>
      <c r="V58" s="79">
        <f t="shared" si="14"/>
        <v>4.4000000000000004</v>
      </c>
      <c r="W58" s="10">
        <f t="shared" ca="1" si="22"/>
        <v>0</v>
      </c>
      <c r="X58" s="10">
        <f t="shared" ca="1" si="15"/>
        <v>1</v>
      </c>
      <c r="Y58" s="10">
        <f t="shared" ca="1" si="16"/>
        <v>0</v>
      </c>
      <c r="Z58" s="10">
        <f t="shared" ca="1" si="17"/>
        <v>1</v>
      </c>
      <c r="AA58" s="10">
        <f t="shared" ca="1" si="23"/>
        <v>1</v>
      </c>
      <c r="AB58" s="10">
        <f t="shared" ca="1" si="24"/>
        <v>0</v>
      </c>
      <c r="AC58" s="10">
        <f t="shared" ca="1" si="18"/>
        <v>1</v>
      </c>
      <c r="AF58" s="16">
        <f t="shared" ca="1" si="19"/>
        <v>0</v>
      </c>
      <c r="AH58" s="108"/>
      <c r="AI58" s="20" t="s">
        <v>1328</v>
      </c>
      <c r="AJ58" s="22">
        <f ca="1">AK55-$AL$55*INPUTS!$C$24</f>
        <v>3.14</v>
      </c>
      <c r="AK58" s="93"/>
      <c r="AL58" s="102"/>
      <c r="BM58" s="4"/>
      <c r="BN58" s="4"/>
      <c r="BO58" s="4"/>
      <c r="BP58" s="4"/>
      <c r="BQ58" s="2"/>
      <c r="BR58" s="2"/>
      <c r="BS58" s="3"/>
      <c r="BT58" s="3"/>
      <c r="BU58" s="3"/>
      <c r="BV58" s="3"/>
      <c r="BW58" s="2"/>
      <c r="BX58" s="2"/>
      <c r="BY58" s="2"/>
      <c r="BZ58" s="2"/>
      <c r="CA58" s="2"/>
    </row>
    <row r="59" spans="1:79" x14ac:dyDescent="0.25">
      <c r="A59" s="7" t="s">
        <v>817</v>
      </c>
      <c r="C59" s="10">
        <f t="shared" ca="1" si="20"/>
        <v>0</v>
      </c>
      <c r="D59" s="4">
        <v>60.7</v>
      </c>
      <c r="E59" s="4">
        <v>45</v>
      </c>
      <c r="F59" s="4">
        <v>17.25</v>
      </c>
      <c r="G59" s="4">
        <v>5.3</v>
      </c>
      <c r="J59" s="3">
        <v>70000</v>
      </c>
      <c r="K59" s="3">
        <v>0</v>
      </c>
      <c r="L59" s="3">
        <v>1647</v>
      </c>
      <c r="M59" s="2">
        <f t="shared" si="21"/>
        <v>15.59</v>
      </c>
      <c r="N59" s="3">
        <f t="shared" si="6"/>
        <v>343</v>
      </c>
      <c r="O59" s="4">
        <f t="shared" si="7"/>
        <v>49.1</v>
      </c>
      <c r="P59" s="2">
        <f t="shared" si="8"/>
        <v>1.62</v>
      </c>
      <c r="Q59" s="2">
        <f t="shared" si="9"/>
        <v>1.02</v>
      </c>
      <c r="R59" s="2">
        <f t="shared" si="10"/>
        <v>3.52</v>
      </c>
      <c r="S59" s="64">
        <f t="shared" si="11"/>
        <v>5.0319999999999997E-2</v>
      </c>
      <c r="T59" s="2">
        <f t="shared" si="12"/>
        <v>8.99</v>
      </c>
      <c r="U59" s="4">
        <f t="shared" si="13"/>
        <v>5.5</v>
      </c>
      <c r="V59" s="79">
        <f t="shared" si="14"/>
        <v>7.51</v>
      </c>
      <c r="W59" s="10">
        <f t="shared" ca="1" si="22"/>
        <v>0</v>
      </c>
      <c r="X59" s="10">
        <f t="shared" ca="1" si="15"/>
        <v>0</v>
      </c>
      <c r="Y59" s="10">
        <f t="shared" ca="1" si="16"/>
        <v>0</v>
      </c>
      <c r="Z59" s="10">
        <f t="shared" ca="1" si="17"/>
        <v>1</v>
      </c>
      <c r="AA59" s="10">
        <f t="shared" ca="1" si="23"/>
        <v>0</v>
      </c>
      <c r="AB59" s="10">
        <f t="shared" ca="1" si="24"/>
        <v>0</v>
      </c>
      <c r="AC59" s="10">
        <f t="shared" ca="1" si="18"/>
        <v>1</v>
      </c>
      <c r="AF59" s="16">
        <f t="shared" ca="1" si="19"/>
        <v>0</v>
      </c>
      <c r="AH59" s="108"/>
      <c r="AI59" s="20" t="s">
        <v>1329</v>
      </c>
      <c r="AJ59" s="22">
        <f ca="1">AK55+$AL$55*INPUTS!$C$24</f>
        <v>3.32</v>
      </c>
      <c r="AK59" s="93"/>
      <c r="AL59" s="102"/>
      <c r="BM59" s="4"/>
      <c r="BN59" s="4"/>
      <c r="BO59" s="4"/>
      <c r="BP59" s="4"/>
      <c r="BQ59" s="2"/>
      <c r="BR59" s="2"/>
      <c r="BS59" s="3"/>
      <c r="BT59" s="3"/>
      <c r="BU59" s="3"/>
      <c r="BV59" s="3"/>
      <c r="BW59" s="2"/>
      <c r="BX59" s="2"/>
      <c r="BY59" s="2"/>
      <c r="BZ59" s="2"/>
      <c r="CA59" s="2"/>
    </row>
    <row r="60" spans="1:79" ht="12" customHeight="1" x14ac:dyDescent="0.25">
      <c r="A60" s="7" t="s">
        <v>1434</v>
      </c>
      <c r="B60" s="7" t="s">
        <v>1435</v>
      </c>
      <c r="C60" s="10">
        <f t="shared" ca="1" si="20"/>
        <v>0</v>
      </c>
      <c r="D60" s="4">
        <v>124</v>
      </c>
      <c r="E60" s="4">
        <v>90</v>
      </c>
      <c r="F60" s="4">
        <v>25.5</v>
      </c>
      <c r="G60" s="4" t="s">
        <v>785</v>
      </c>
      <c r="H60" s="5" t="s">
        <v>1399</v>
      </c>
      <c r="I60" s="5" t="s">
        <v>1374</v>
      </c>
      <c r="J60" s="3">
        <v>350000</v>
      </c>
      <c r="K60" s="3">
        <v>106000</v>
      </c>
      <c r="L60" s="3">
        <v>6761</v>
      </c>
      <c r="M60" s="2">
        <f t="shared" si="21"/>
        <v>21.91</v>
      </c>
      <c r="N60" s="3">
        <f t="shared" si="6"/>
        <v>214</v>
      </c>
      <c r="O60" s="4">
        <f t="shared" si="7"/>
        <v>72.400000000000006</v>
      </c>
      <c r="P60" s="2">
        <f t="shared" si="8"/>
        <v>1.4</v>
      </c>
      <c r="Q60" s="2">
        <f t="shared" si="9"/>
        <v>1.0900000000000001</v>
      </c>
      <c r="R60" s="2">
        <f t="shared" si="10"/>
        <v>4.8600000000000003</v>
      </c>
      <c r="S60" s="64">
        <f t="shared" si="11"/>
        <v>3.1759999999999997E-2</v>
      </c>
      <c r="T60" s="2">
        <f t="shared" si="12"/>
        <v>12.71</v>
      </c>
      <c r="U60" s="4">
        <f t="shared" si="13"/>
        <v>8.6999999999999993</v>
      </c>
      <c r="V60" s="79">
        <f t="shared" si="14"/>
        <v>9.7799999999999994</v>
      </c>
      <c r="W60" s="10">
        <f t="shared" ca="1" si="22"/>
        <v>0</v>
      </c>
      <c r="X60" s="10">
        <f t="shared" ca="1" si="15"/>
        <v>0</v>
      </c>
      <c r="Y60" s="10">
        <f t="shared" ca="1" si="16"/>
        <v>0</v>
      </c>
      <c r="Z60" s="10">
        <f t="shared" ca="1" si="17"/>
        <v>1</v>
      </c>
      <c r="AA60" s="10">
        <f t="shared" ca="1" si="23"/>
        <v>0</v>
      </c>
      <c r="AB60" s="10">
        <f t="shared" ca="1" si="24"/>
        <v>0</v>
      </c>
      <c r="AC60" s="10">
        <f t="shared" ca="1" si="18"/>
        <v>1</v>
      </c>
      <c r="AF60" s="16">
        <f t="shared" ca="1" si="19"/>
        <v>0</v>
      </c>
      <c r="AH60" s="108"/>
      <c r="AI60" s="20" t="s">
        <v>1330</v>
      </c>
      <c r="AJ60" s="22">
        <f ca="1">AK55+3*$AL$55*INPUTS!$C$24</f>
        <v>3.5</v>
      </c>
      <c r="AK60" s="93"/>
      <c r="AL60" s="102"/>
      <c r="BM60" s="4"/>
      <c r="BN60" s="4"/>
      <c r="BO60" s="4"/>
      <c r="BP60" s="4"/>
      <c r="BQ60" s="2"/>
      <c r="BR60" s="2"/>
      <c r="BS60" s="3"/>
      <c r="BT60" s="3"/>
      <c r="BU60" s="3"/>
      <c r="BV60" s="3"/>
      <c r="BW60" s="2"/>
      <c r="BX60" s="2"/>
      <c r="BY60" s="2"/>
      <c r="BZ60" s="2"/>
      <c r="CA60" s="2"/>
    </row>
    <row r="61" spans="1:79" x14ac:dyDescent="0.25">
      <c r="A61" s="7" t="s">
        <v>1028</v>
      </c>
      <c r="C61" s="10">
        <f t="shared" ca="1" si="20"/>
        <v>0</v>
      </c>
      <c r="D61" s="4">
        <v>16.5</v>
      </c>
      <c r="E61" s="4">
        <v>15.2</v>
      </c>
      <c r="F61" s="4">
        <v>8</v>
      </c>
      <c r="G61" s="4" t="s">
        <v>1029</v>
      </c>
      <c r="H61" s="5" t="s">
        <v>635</v>
      </c>
      <c r="I61" s="5" t="s">
        <v>215</v>
      </c>
      <c r="J61" s="3">
        <v>2000</v>
      </c>
      <c r="L61" s="3">
        <v>200</v>
      </c>
      <c r="M61" s="2">
        <f t="shared" si="5"/>
        <v>20.21</v>
      </c>
      <c r="N61" s="3">
        <f t="shared" si="6"/>
        <v>254</v>
      </c>
      <c r="O61" s="4">
        <f t="shared" si="7"/>
        <v>12.4</v>
      </c>
      <c r="P61" s="2">
        <f t="shared" si="8"/>
        <v>2.46</v>
      </c>
      <c r="Q61" s="2">
        <f t="shared" si="9"/>
        <v>1.23</v>
      </c>
      <c r="R61" s="2">
        <f t="shared" si="10"/>
        <v>2.06</v>
      </c>
      <c r="S61" s="64">
        <f t="shared" si="11"/>
        <v>0.31606000000000001</v>
      </c>
      <c r="T61" s="2">
        <f t="shared" si="12"/>
        <v>5.22</v>
      </c>
      <c r="U61" s="4">
        <f t="shared" si="13"/>
        <v>1.3</v>
      </c>
      <c r="V61" s="79">
        <f t="shared" si="14"/>
        <v>2.61</v>
      </c>
      <c r="W61" s="10">
        <f t="shared" ca="1" si="22"/>
        <v>0</v>
      </c>
      <c r="X61" s="10">
        <f t="shared" ca="1" si="15"/>
        <v>0</v>
      </c>
      <c r="Y61" s="10">
        <f t="shared" ca="1" si="16"/>
        <v>0.97699999999999998</v>
      </c>
      <c r="Z61" s="10">
        <f t="shared" ca="1" si="17"/>
        <v>0</v>
      </c>
      <c r="AA61" s="10">
        <f t="shared" ca="1" si="23"/>
        <v>0</v>
      </c>
      <c r="AB61" s="10">
        <f t="shared" ca="1" si="24"/>
        <v>0</v>
      </c>
      <c r="AC61" s="10">
        <f t="shared" ca="1" si="18"/>
        <v>1</v>
      </c>
      <c r="AF61" s="16">
        <f t="shared" ca="1" si="19"/>
        <v>0</v>
      </c>
      <c r="BM61" s="4"/>
      <c r="BN61" s="4"/>
      <c r="BO61" s="4"/>
      <c r="BP61" s="4"/>
      <c r="BQ61" s="2"/>
      <c r="BR61" s="2"/>
      <c r="BS61" s="3"/>
      <c r="BT61" s="3"/>
      <c r="BU61" s="3"/>
      <c r="BV61" s="3"/>
      <c r="BW61" s="2"/>
      <c r="BX61" s="2"/>
      <c r="BY61" s="2"/>
      <c r="BZ61" s="2"/>
      <c r="CA61" s="2"/>
    </row>
    <row r="62" spans="1:79" x14ac:dyDescent="0.25">
      <c r="A62" s="7" t="s">
        <v>1063</v>
      </c>
      <c r="B62" s="7" t="s">
        <v>1064</v>
      </c>
      <c r="C62" s="10">
        <f t="shared" ca="1" si="20"/>
        <v>0</v>
      </c>
      <c r="D62" s="4">
        <v>32.6</v>
      </c>
      <c r="E62" s="4">
        <v>26.2</v>
      </c>
      <c r="F62" s="4">
        <v>7</v>
      </c>
      <c r="G62" s="4">
        <v>5.5</v>
      </c>
      <c r="H62" s="5" t="s">
        <v>1407</v>
      </c>
      <c r="I62" s="5" t="s">
        <v>1374</v>
      </c>
      <c r="J62" s="3">
        <v>6300</v>
      </c>
      <c r="K62" s="3">
        <v>3150</v>
      </c>
      <c r="L62" s="3">
        <v>453</v>
      </c>
      <c r="M62" s="2">
        <f t="shared" si="21"/>
        <v>21.31</v>
      </c>
      <c r="N62" s="3">
        <f t="shared" si="6"/>
        <v>156</v>
      </c>
      <c r="O62" s="4">
        <f t="shared" si="7"/>
        <v>25.9</v>
      </c>
      <c r="P62" s="2">
        <f t="shared" si="8"/>
        <v>1.47</v>
      </c>
      <c r="Q62" s="2">
        <f t="shared" si="9"/>
        <v>1.21</v>
      </c>
      <c r="R62" s="2">
        <f t="shared" si="10"/>
        <v>4.66</v>
      </c>
      <c r="S62" s="64">
        <f t="shared" si="11"/>
        <v>3.6970000000000003E-2</v>
      </c>
      <c r="T62" s="2">
        <f t="shared" si="12"/>
        <v>6.86</v>
      </c>
      <c r="U62" s="4">
        <f t="shared" si="13"/>
        <v>3.4</v>
      </c>
      <c r="V62" s="79">
        <f t="shared" si="14"/>
        <v>7.29</v>
      </c>
      <c r="W62" s="10">
        <f t="shared" ca="1" si="22"/>
        <v>0</v>
      </c>
      <c r="X62" s="10">
        <f t="shared" ca="1" si="15"/>
        <v>0</v>
      </c>
      <c r="Y62" s="10">
        <f t="shared" ca="1" si="16"/>
        <v>0</v>
      </c>
      <c r="Z62" s="10">
        <f t="shared" ca="1" si="17"/>
        <v>1</v>
      </c>
      <c r="AA62" s="10">
        <f t="shared" ca="1" si="23"/>
        <v>0</v>
      </c>
      <c r="AB62" s="10">
        <f t="shared" ca="1" si="24"/>
        <v>0</v>
      </c>
      <c r="AC62" s="10">
        <f t="shared" ca="1" si="18"/>
        <v>1</v>
      </c>
      <c r="AF62" s="16">
        <f t="shared" ca="1" si="19"/>
        <v>0</v>
      </c>
      <c r="BM62" s="4"/>
      <c r="BN62" s="4"/>
      <c r="BO62" s="4"/>
      <c r="BP62" s="4"/>
      <c r="BQ62" s="5"/>
      <c r="BR62" s="5"/>
      <c r="BS62" s="3"/>
      <c r="BT62" s="3"/>
      <c r="BU62" s="5"/>
      <c r="BV62" s="3"/>
      <c r="BW62" s="2"/>
      <c r="BX62" s="2"/>
      <c r="BY62" s="2"/>
      <c r="BZ62" s="2"/>
      <c r="CA62" s="2"/>
    </row>
    <row r="63" spans="1:79" x14ac:dyDescent="0.25">
      <c r="A63" s="7" t="s">
        <v>1436</v>
      </c>
      <c r="B63" s="7" t="s">
        <v>1437</v>
      </c>
      <c r="C63" s="10">
        <f t="shared" ca="1" si="20"/>
        <v>0</v>
      </c>
      <c r="D63" s="4">
        <v>33.9</v>
      </c>
      <c r="E63" s="4">
        <v>28.9</v>
      </c>
      <c r="F63" s="4">
        <v>10.8</v>
      </c>
      <c r="G63" s="4">
        <v>5.3</v>
      </c>
      <c r="H63" s="3"/>
      <c r="I63" s="5" t="s">
        <v>1374</v>
      </c>
      <c r="J63" s="5">
        <v>11244</v>
      </c>
      <c r="K63" s="5">
        <v>5070</v>
      </c>
      <c r="L63" s="3">
        <v>517</v>
      </c>
      <c r="M63" s="2">
        <f t="shared" si="21"/>
        <v>16.54</v>
      </c>
      <c r="N63" s="3">
        <f t="shared" si="6"/>
        <v>208</v>
      </c>
      <c r="O63" s="4">
        <f t="shared" si="7"/>
        <v>24</v>
      </c>
      <c r="P63" s="2">
        <f t="shared" si="8"/>
        <v>1.87</v>
      </c>
      <c r="Q63" s="2">
        <f t="shared" si="9"/>
        <v>1.0900000000000001</v>
      </c>
      <c r="R63" s="2">
        <f t="shared" si="10"/>
        <v>3.14</v>
      </c>
      <c r="S63" s="64">
        <f t="shared" si="11"/>
        <v>0.10628</v>
      </c>
      <c r="T63" s="2">
        <f t="shared" si="12"/>
        <v>7.2</v>
      </c>
      <c r="U63" s="4">
        <f t="shared" si="13"/>
        <v>2.8</v>
      </c>
      <c r="V63" s="79">
        <f t="shared" si="14"/>
        <v>4.83</v>
      </c>
      <c r="W63" s="10">
        <f t="shared" ca="1" si="22"/>
        <v>0</v>
      </c>
      <c r="X63" s="10">
        <f t="shared" ca="1" si="15"/>
        <v>0</v>
      </c>
      <c r="Y63" s="10">
        <f t="shared" ca="1" si="16"/>
        <v>0</v>
      </c>
      <c r="Z63" s="10">
        <f t="shared" ca="1" si="17"/>
        <v>1</v>
      </c>
      <c r="AA63" s="10">
        <f t="shared" ca="1" si="23"/>
        <v>0</v>
      </c>
      <c r="AB63" s="10">
        <f t="shared" ca="1" si="24"/>
        <v>1</v>
      </c>
      <c r="AC63" s="10">
        <f t="shared" ca="1" si="18"/>
        <v>1</v>
      </c>
      <c r="AF63" s="16">
        <f t="shared" ca="1" si="19"/>
        <v>0</v>
      </c>
      <c r="BM63" s="4"/>
      <c r="BN63" s="4"/>
      <c r="BO63" s="4"/>
      <c r="BP63" s="4"/>
      <c r="BQ63" s="2"/>
      <c r="BR63" s="2"/>
      <c r="BS63" s="3"/>
      <c r="BT63" s="3"/>
      <c r="BU63" s="3"/>
      <c r="BV63" s="3"/>
      <c r="BW63" s="2"/>
      <c r="BX63" s="2"/>
      <c r="BY63" s="2"/>
      <c r="BZ63" s="2"/>
      <c r="CA63" s="2"/>
    </row>
    <row r="64" spans="1:79" x14ac:dyDescent="0.25">
      <c r="A64" s="7" t="s">
        <v>1438</v>
      </c>
      <c r="B64" s="7" t="s">
        <v>1437</v>
      </c>
      <c r="C64" s="10">
        <f t="shared" ca="1" si="20"/>
        <v>0</v>
      </c>
      <c r="D64" s="4">
        <v>36</v>
      </c>
      <c r="E64" s="4">
        <v>32.5</v>
      </c>
      <c r="F64" s="4">
        <v>11.5</v>
      </c>
      <c r="G64" s="4">
        <v>5.6</v>
      </c>
      <c r="H64" s="3"/>
      <c r="I64" s="5" t="s">
        <v>1374</v>
      </c>
      <c r="J64" s="5">
        <v>15873</v>
      </c>
      <c r="K64" s="5">
        <v>6393</v>
      </c>
      <c r="L64" s="3">
        <v>619</v>
      </c>
      <c r="M64" s="2">
        <f t="shared" si="21"/>
        <v>15.74</v>
      </c>
      <c r="N64" s="3">
        <f t="shared" si="6"/>
        <v>206</v>
      </c>
      <c r="O64" s="4">
        <f t="shared" si="7"/>
        <v>28.3</v>
      </c>
      <c r="P64" s="2">
        <f t="shared" si="8"/>
        <v>1.77</v>
      </c>
      <c r="Q64" s="2">
        <f t="shared" si="9"/>
        <v>1.06</v>
      </c>
      <c r="R64" s="2">
        <f t="shared" si="10"/>
        <v>3.13</v>
      </c>
      <c r="S64" s="64">
        <f t="shared" si="11"/>
        <v>8.8679999999999995E-2</v>
      </c>
      <c r="T64" s="2">
        <f t="shared" si="12"/>
        <v>7.64</v>
      </c>
      <c r="U64" s="4">
        <f t="shared" si="13"/>
        <v>3.2</v>
      </c>
      <c r="V64" s="79">
        <f t="shared" si="14"/>
        <v>5.35</v>
      </c>
      <c r="W64" s="10">
        <f t="shared" ca="1" si="22"/>
        <v>0</v>
      </c>
      <c r="X64" s="10">
        <f t="shared" ca="1" si="15"/>
        <v>0</v>
      </c>
      <c r="Y64" s="10">
        <f t="shared" ca="1" si="16"/>
        <v>0</v>
      </c>
      <c r="Z64" s="10">
        <f t="shared" ca="1" si="17"/>
        <v>1</v>
      </c>
      <c r="AA64" s="10">
        <f t="shared" ca="1" si="23"/>
        <v>0</v>
      </c>
      <c r="AB64" s="10">
        <f t="shared" ca="1" si="24"/>
        <v>0.94399999999999995</v>
      </c>
      <c r="AC64" s="10">
        <f t="shared" ca="1" si="18"/>
        <v>1</v>
      </c>
      <c r="AF64" s="16">
        <f t="shared" ca="1" si="19"/>
        <v>0</v>
      </c>
      <c r="BM64" s="4"/>
      <c r="BN64" s="4"/>
      <c r="BO64" s="4"/>
      <c r="BP64" s="4"/>
      <c r="BQ64" s="2"/>
      <c r="BR64" s="2"/>
      <c r="BS64" s="3"/>
      <c r="BT64" s="3"/>
      <c r="BU64" s="3"/>
      <c r="BV64" s="3"/>
      <c r="BW64" s="2"/>
      <c r="BX64" s="2"/>
      <c r="BY64" s="2"/>
      <c r="BZ64" s="2"/>
      <c r="CA64" s="2"/>
    </row>
    <row r="65" spans="1:79" x14ac:dyDescent="0.25">
      <c r="A65" s="7" t="s">
        <v>1439</v>
      </c>
      <c r="B65" s="7" t="s">
        <v>1437</v>
      </c>
      <c r="C65" s="10">
        <f t="shared" ca="1" si="20"/>
        <v>0</v>
      </c>
      <c r="D65" s="4">
        <v>41.7</v>
      </c>
      <c r="E65" s="4">
        <v>33.799999999999997</v>
      </c>
      <c r="F65" s="4">
        <v>12.1</v>
      </c>
      <c r="G65" s="4">
        <v>6.1</v>
      </c>
      <c r="H65" s="3"/>
      <c r="I65" s="3" t="s">
        <v>1440</v>
      </c>
      <c r="J65" s="5">
        <v>20944</v>
      </c>
      <c r="K65" s="5">
        <v>8157</v>
      </c>
      <c r="L65" s="3">
        <v>1313</v>
      </c>
      <c r="M65" s="2">
        <f t="shared" si="21"/>
        <v>27.76</v>
      </c>
      <c r="N65" s="3">
        <f t="shared" si="6"/>
        <v>242</v>
      </c>
      <c r="O65" s="4">
        <f t="shared" si="7"/>
        <v>32.299999999999997</v>
      </c>
      <c r="P65" s="2">
        <f t="shared" si="8"/>
        <v>1.7</v>
      </c>
      <c r="Q65" s="2">
        <f t="shared" si="9"/>
        <v>1.27</v>
      </c>
      <c r="R65" s="2">
        <f t="shared" si="10"/>
        <v>3.45</v>
      </c>
      <c r="S65" s="64">
        <f t="shared" si="11"/>
        <v>7.1010000000000004E-2</v>
      </c>
      <c r="T65" s="2">
        <f t="shared" si="12"/>
        <v>7.79</v>
      </c>
      <c r="U65" s="4">
        <f t="shared" si="13"/>
        <v>3.7</v>
      </c>
      <c r="V65" s="79">
        <f t="shared" si="14"/>
        <v>6.04</v>
      </c>
      <c r="W65" s="10">
        <f t="shared" ca="1" si="22"/>
        <v>0</v>
      </c>
      <c r="X65" s="10">
        <f t="shared" ca="1" si="15"/>
        <v>0</v>
      </c>
      <c r="Y65" s="10">
        <f t="shared" ca="1" si="16"/>
        <v>0</v>
      </c>
      <c r="Z65" s="10">
        <f t="shared" ca="1" si="17"/>
        <v>1</v>
      </c>
      <c r="AA65" s="10">
        <f t="shared" ca="1" si="23"/>
        <v>0</v>
      </c>
      <c r="AB65" s="10">
        <f t="shared" ca="1" si="24"/>
        <v>0.27800000000000002</v>
      </c>
      <c r="AC65" s="10">
        <f t="shared" ca="1" si="18"/>
        <v>1</v>
      </c>
      <c r="AF65" s="16">
        <f t="shared" ca="1" si="19"/>
        <v>0</v>
      </c>
      <c r="BM65" s="4"/>
      <c r="BN65" s="4"/>
      <c r="BO65" s="4"/>
      <c r="BP65" s="4"/>
      <c r="BQ65" s="2"/>
      <c r="BR65" s="2"/>
      <c r="BS65" s="3"/>
      <c r="BT65" s="3"/>
      <c r="BU65" s="3"/>
      <c r="BV65" s="3"/>
      <c r="BW65" s="2"/>
      <c r="BX65" s="2"/>
      <c r="BY65" s="2"/>
      <c r="BZ65" s="2"/>
      <c r="CA65" s="2"/>
    </row>
    <row r="66" spans="1:79" x14ac:dyDescent="0.25">
      <c r="A66" s="7" t="s">
        <v>1441</v>
      </c>
      <c r="B66" s="7" t="s">
        <v>1442</v>
      </c>
      <c r="C66" s="10">
        <f t="shared" ca="1" si="20"/>
        <v>0</v>
      </c>
      <c r="D66" s="4">
        <v>21</v>
      </c>
      <c r="E66" s="4">
        <v>18.3</v>
      </c>
      <c r="F66" s="4">
        <v>7.9</v>
      </c>
      <c r="G66" s="4">
        <v>4</v>
      </c>
      <c r="H66" s="5" t="s">
        <v>1443</v>
      </c>
      <c r="I66" s="5" t="s">
        <v>1374</v>
      </c>
      <c r="J66" s="3">
        <v>1900</v>
      </c>
      <c r="K66" s="3">
        <v>715</v>
      </c>
      <c r="L66" s="3">
        <v>192</v>
      </c>
      <c r="M66" s="2">
        <f t="shared" si="21"/>
        <v>20.07</v>
      </c>
      <c r="N66" s="3">
        <f t="shared" si="6"/>
        <v>138</v>
      </c>
      <c r="O66" s="4">
        <f t="shared" si="7"/>
        <v>9.8000000000000007</v>
      </c>
      <c r="P66" s="2">
        <f t="shared" si="8"/>
        <v>2.4700000000000002</v>
      </c>
      <c r="Q66" s="2">
        <f t="shared" si="9"/>
        <v>1.22</v>
      </c>
      <c r="R66" s="2">
        <f t="shared" si="10"/>
        <v>2.66</v>
      </c>
      <c r="S66" s="64">
        <f t="shared" si="11"/>
        <v>0.36352000000000001</v>
      </c>
      <c r="T66" s="2">
        <f t="shared" si="12"/>
        <v>5.73</v>
      </c>
      <c r="U66" s="4">
        <f t="shared" si="13"/>
        <v>1.2</v>
      </c>
      <c r="V66" s="79">
        <f t="shared" si="14"/>
        <v>2.42</v>
      </c>
      <c r="W66" s="10">
        <f t="shared" ca="1" si="22"/>
        <v>0</v>
      </c>
      <c r="X66" s="10">
        <f t="shared" ca="1" si="15"/>
        <v>0</v>
      </c>
      <c r="Y66" s="10">
        <f t="shared" ca="1" si="16"/>
        <v>1</v>
      </c>
      <c r="Z66" s="10">
        <f t="shared" ca="1" si="17"/>
        <v>0</v>
      </c>
      <c r="AA66" s="10">
        <f t="shared" ca="1" si="23"/>
        <v>0</v>
      </c>
      <c r="AB66" s="10">
        <f t="shared" ca="1" si="24"/>
        <v>0</v>
      </c>
      <c r="AC66" s="10">
        <f t="shared" ca="1" si="18"/>
        <v>1</v>
      </c>
      <c r="AF66" s="16">
        <f t="shared" ca="1" si="19"/>
        <v>0</v>
      </c>
      <c r="BM66" s="4"/>
      <c r="BN66" s="4"/>
      <c r="BO66" s="4"/>
      <c r="BP66" s="4"/>
      <c r="BQ66" s="2"/>
      <c r="BR66" s="2"/>
      <c r="BS66" s="3"/>
      <c r="BT66" s="3"/>
      <c r="BU66" s="3"/>
      <c r="BV66" s="3"/>
      <c r="BW66" s="2"/>
      <c r="BX66" s="2"/>
      <c r="BY66" s="2"/>
      <c r="BZ66" s="2"/>
      <c r="CA66" s="2"/>
    </row>
    <row r="67" spans="1:79" x14ac:dyDescent="0.25">
      <c r="A67" s="7" t="s">
        <v>1444</v>
      </c>
      <c r="B67" s="7" t="s">
        <v>1442</v>
      </c>
      <c r="C67" s="10">
        <f t="shared" ca="1" si="20"/>
        <v>0</v>
      </c>
      <c r="D67" s="4">
        <v>22.8</v>
      </c>
      <c r="E67" s="4">
        <v>21.1</v>
      </c>
      <c r="F67" s="4">
        <v>7.9</v>
      </c>
      <c r="G67" s="4" t="s">
        <v>1445</v>
      </c>
      <c r="I67" s="5" t="s">
        <v>1374</v>
      </c>
      <c r="J67" s="3">
        <v>2280</v>
      </c>
      <c r="K67" s="3">
        <v>815</v>
      </c>
      <c r="L67" s="3">
        <v>247</v>
      </c>
      <c r="M67" s="2">
        <f t="shared" si="21"/>
        <v>22.87</v>
      </c>
      <c r="N67" s="3">
        <f t="shared" si="6"/>
        <v>108</v>
      </c>
      <c r="O67" s="4">
        <f t="shared" si="7"/>
        <v>10.4</v>
      </c>
      <c r="P67" s="2">
        <f t="shared" si="8"/>
        <v>2.3199999999999998</v>
      </c>
      <c r="Q67" s="2">
        <f t="shared" si="9"/>
        <v>1.27</v>
      </c>
      <c r="R67" s="2">
        <f t="shared" si="10"/>
        <v>2.89</v>
      </c>
      <c r="S67" s="64">
        <f t="shared" si="11"/>
        <v>0.30974000000000002</v>
      </c>
      <c r="T67" s="2">
        <f t="shared" si="12"/>
        <v>6.16</v>
      </c>
      <c r="U67" s="4">
        <f t="shared" si="13"/>
        <v>1.3</v>
      </c>
      <c r="V67" s="79">
        <f t="shared" si="14"/>
        <v>2.62</v>
      </c>
      <c r="W67" s="10">
        <f t="shared" ca="1" si="22"/>
        <v>0</v>
      </c>
      <c r="X67" s="10">
        <f t="shared" ca="1" si="15"/>
        <v>0.64300000000000002</v>
      </c>
      <c r="Y67" s="10">
        <f t="shared" ca="1" si="16"/>
        <v>1</v>
      </c>
      <c r="Z67" s="10">
        <f t="shared" ca="1" si="17"/>
        <v>1</v>
      </c>
      <c r="AA67" s="10">
        <f t="shared" ca="1" si="23"/>
        <v>0</v>
      </c>
      <c r="AB67" s="10">
        <f t="shared" ca="1" si="24"/>
        <v>0</v>
      </c>
      <c r="AC67" s="10">
        <f t="shared" ca="1" si="18"/>
        <v>1</v>
      </c>
      <c r="AF67" s="16">
        <f t="shared" ca="1" si="19"/>
        <v>0</v>
      </c>
      <c r="BM67" s="4"/>
      <c r="BN67" s="4"/>
      <c r="BO67" s="4"/>
      <c r="BP67" s="4"/>
      <c r="BQ67" s="2"/>
      <c r="BR67" s="2"/>
      <c r="BS67" s="3"/>
      <c r="BT67" s="3"/>
      <c r="BU67" s="3"/>
      <c r="BV67" s="3"/>
      <c r="BW67" s="2"/>
      <c r="BX67" s="2"/>
      <c r="BY67" s="2"/>
      <c r="BZ67" s="2"/>
      <c r="CA67" s="2"/>
    </row>
    <row r="68" spans="1:79" x14ac:dyDescent="0.25">
      <c r="A68" s="7" t="s">
        <v>1446</v>
      </c>
      <c r="B68" s="7" t="s">
        <v>1379</v>
      </c>
      <c r="C68" s="10">
        <f t="shared" ca="1" si="20"/>
        <v>0</v>
      </c>
      <c r="D68" s="4">
        <v>34.799999999999997</v>
      </c>
      <c r="E68" s="4">
        <v>28.5</v>
      </c>
      <c r="F68" s="4">
        <v>11.2</v>
      </c>
      <c r="G68" s="4">
        <v>5.4</v>
      </c>
      <c r="H68" s="2"/>
      <c r="I68" s="2" t="s">
        <v>1374</v>
      </c>
      <c r="J68" s="3">
        <v>15250</v>
      </c>
      <c r="K68" s="3">
        <v>5400</v>
      </c>
      <c r="L68" s="3">
        <v>631</v>
      </c>
      <c r="M68" s="2">
        <f t="shared" si="21"/>
        <v>16.48</v>
      </c>
      <c r="N68" s="3">
        <f t="shared" si="6"/>
        <v>294</v>
      </c>
      <c r="O68" s="4">
        <f t="shared" si="7"/>
        <v>31.1</v>
      </c>
      <c r="P68" s="2">
        <f t="shared" si="8"/>
        <v>1.75</v>
      </c>
      <c r="Q68" s="2">
        <f t="shared" si="9"/>
        <v>1.08</v>
      </c>
      <c r="R68" s="2">
        <f t="shared" si="10"/>
        <v>3.11</v>
      </c>
      <c r="S68" s="64">
        <f t="shared" si="11"/>
        <v>7.1510000000000004E-2</v>
      </c>
      <c r="T68" s="2">
        <f t="shared" si="12"/>
        <v>7.15</v>
      </c>
      <c r="U68" s="4">
        <f t="shared" si="13"/>
        <v>3.5</v>
      </c>
      <c r="V68" s="79">
        <f t="shared" si="14"/>
        <v>5.93</v>
      </c>
      <c r="W68" s="10">
        <f t="shared" ca="1" si="22"/>
        <v>0</v>
      </c>
      <c r="X68" s="10">
        <f t="shared" ca="1" si="15"/>
        <v>0</v>
      </c>
      <c r="Y68" s="10">
        <f t="shared" ca="1" si="16"/>
        <v>0</v>
      </c>
      <c r="Z68" s="10">
        <f t="shared" ca="1" si="17"/>
        <v>1</v>
      </c>
      <c r="AA68" s="10">
        <f t="shared" ca="1" si="23"/>
        <v>0</v>
      </c>
      <c r="AB68" s="10">
        <f t="shared" ca="1" si="24"/>
        <v>0.83299999999999996</v>
      </c>
      <c r="AC68" s="10">
        <f t="shared" ca="1" si="18"/>
        <v>1</v>
      </c>
      <c r="AF68" s="16">
        <f t="shared" ca="1" si="19"/>
        <v>0</v>
      </c>
      <c r="BM68" s="4"/>
      <c r="BN68" s="4"/>
      <c r="BO68" s="4"/>
      <c r="BP68" s="4"/>
      <c r="BQ68" s="2"/>
      <c r="BR68" s="2"/>
      <c r="BS68" s="3"/>
      <c r="BT68" s="3"/>
      <c r="BU68" s="3"/>
      <c r="BV68" s="3"/>
      <c r="BW68" s="2"/>
      <c r="BX68" s="2"/>
      <c r="BY68" s="2"/>
      <c r="BZ68" s="2"/>
      <c r="CA68" s="2"/>
    </row>
    <row r="69" spans="1:79" x14ac:dyDescent="0.25">
      <c r="A69" s="7" t="s">
        <v>818</v>
      </c>
      <c r="C69" s="10">
        <f t="shared" ca="1" si="20"/>
        <v>0</v>
      </c>
      <c r="D69" s="4">
        <v>56</v>
      </c>
      <c r="E69" s="4">
        <v>45</v>
      </c>
      <c r="F69" s="4">
        <v>14.3</v>
      </c>
      <c r="G69" s="4">
        <v>8</v>
      </c>
      <c r="J69" s="3">
        <v>39900</v>
      </c>
      <c r="K69" s="3">
        <v>17900</v>
      </c>
      <c r="L69" s="3">
        <v>1399</v>
      </c>
      <c r="M69" s="2">
        <f t="shared" si="21"/>
        <v>19.25</v>
      </c>
      <c r="N69" s="3">
        <f t="shared" si="6"/>
        <v>195</v>
      </c>
      <c r="O69" s="4">
        <f t="shared" si="7"/>
        <v>36.9</v>
      </c>
      <c r="P69" s="2">
        <f t="shared" si="8"/>
        <v>1.62</v>
      </c>
      <c r="Q69" s="2">
        <f t="shared" si="9"/>
        <v>1.1100000000000001</v>
      </c>
      <c r="R69" s="2">
        <f t="shared" si="10"/>
        <v>3.92</v>
      </c>
      <c r="S69" s="64">
        <f t="shared" si="11"/>
        <v>6.2350000000000003E-2</v>
      </c>
      <c r="T69" s="2">
        <f t="shared" si="12"/>
        <v>8.99</v>
      </c>
      <c r="U69" s="4">
        <f t="shared" si="13"/>
        <v>4.4000000000000004</v>
      </c>
      <c r="V69" s="79">
        <f t="shared" si="14"/>
        <v>6.6</v>
      </c>
      <c r="W69" s="10">
        <f t="shared" ca="1" si="22"/>
        <v>0</v>
      </c>
      <c r="X69" s="10">
        <f t="shared" ca="1" si="15"/>
        <v>0</v>
      </c>
      <c r="Y69" s="10">
        <f t="shared" ca="1" si="16"/>
        <v>0</v>
      </c>
      <c r="Z69" s="10">
        <f t="shared" ca="1" si="17"/>
        <v>1</v>
      </c>
      <c r="AA69" s="10">
        <f t="shared" ca="1" si="23"/>
        <v>0</v>
      </c>
      <c r="AB69" s="10">
        <f t="shared" ca="1" si="24"/>
        <v>0</v>
      </c>
      <c r="AC69" s="10">
        <f t="shared" ca="1" si="18"/>
        <v>1</v>
      </c>
      <c r="AF69" s="16">
        <f t="shared" ca="1" si="19"/>
        <v>0</v>
      </c>
      <c r="BM69" s="4"/>
      <c r="BN69" s="4"/>
      <c r="BO69" s="4"/>
      <c r="BP69" s="4"/>
      <c r="BQ69" s="2"/>
      <c r="BR69" s="2"/>
      <c r="BS69" s="3"/>
      <c r="BT69" s="3"/>
      <c r="BU69" s="3"/>
      <c r="BV69" s="3"/>
      <c r="BW69" s="2"/>
      <c r="BX69" s="2"/>
      <c r="BY69" s="2"/>
      <c r="BZ69" s="2"/>
      <c r="CA69" s="2"/>
    </row>
    <row r="70" spans="1:79" x14ac:dyDescent="0.25">
      <c r="A70" s="7" t="s">
        <v>748</v>
      </c>
      <c r="B70" s="7" t="s">
        <v>749</v>
      </c>
      <c r="C70" s="10">
        <f t="shared" ca="1" si="20"/>
        <v>0</v>
      </c>
      <c r="D70" s="4">
        <v>29</v>
      </c>
      <c r="E70" s="4">
        <v>29</v>
      </c>
      <c r="F70" s="4">
        <v>8</v>
      </c>
      <c r="G70" s="4">
        <v>2</v>
      </c>
      <c r="H70" s="5" t="s">
        <v>750</v>
      </c>
      <c r="I70" s="5" t="s">
        <v>751</v>
      </c>
      <c r="J70" s="3">
        <v>7800</v>
      </c>
      <c r="K70" s="3">
        <v>1420</v>
      </c>
      <c r="L70" s="3">
        <v>363</v>
      </c>
      <c r="M70" s="2">
        <f t="shared" si="21"/>
        <v>14.81</v>
      </c>
      <c r="N70" s="3">
        <f t="shared" si="6"/>
        <v>143</v>
      </c>
      <c r="O70" s="4">
        <f t="shared" si="7"/>
        <v>26</v>
      </c>
      <c r="P70" s="2">
        <f t="shared" si="8"/>
        <v>1.56</v>
      </c>
      <c r="Q70" s="2">
        <f t="shared" si="9"/>
        <v>1.06</v>
      </c>
      <c r="R70" s="2">
        <f t="shared" si="10"/>
        <v>3.63</v>
      </c>
      <c r="S70" s="64">
        <f t="shared" si="11"/>
        <v>5.2159999999999998E-2</v>
      </c>
      <c r="T70" s="2">
        <f t="shared" si="12"/>
        <v>7.22</v>
      </c>
      <c r="U70" s="4">
        <f t="shared" si="13"/>
        <v>3.2</v>
      </c>
      <c r="V70" s="79">
        <f t="shared" si="14"/>
        <v>6.42</v>
      </c>
      <c r="W70" s="10">
        <f t="shared" ca="1" si="22"/>
        <v>0</v>
      </c>
      <c r="X70" s="10">
        <f t="shared" ca="1" si="15"/>
        <v>0</v>
      </c>
      <c r="Y70" s="10">
        <f t="shared" ca="1" si="16"/>
        <v>0</v>
      </c>
      <c r="Z70" s="10">
        <f t="shared" ca="1" si="17"/>
        <v>1</v>
      </c>
      <c r="AA70" s="10">
        <f t="shared" ca="1" si="23"/>
        <v>0</v>
      </c>
      <c r="AB70" s="10">
        <f t="shared" ca="1" si="24"/>
        <v>0</v>
      </c>
      <c r="AC70" s="10">
        <f t="shared" ca="1" si="18"/>
        <v>1</v>
      </c>
      <c r="AF70" s="16">
        <f t="shared" ca="1" si="19"/>
        <v>0</v>
      </c>
      <c r="BM70" s="4"/>
      <c r="BN70" s="4"/>
      <c r="BO70" s="4"/>
      <c r="BP70" s="4"/>
      <c r="BQ70" s="2"/>
      <c r="BR70" s="2"/>
      <c r="BS70" s="3"/>
      <c r="BT70" s="3"/>
      <c r="BU70" s="3"/>
      <c r="BV70" s="3"/>
      <c r="BW70" s="2"/>
      <c r="BX70" s="2"/>
      <c r="BY70" s="2"/>
      <c r="BZ70" s="2"/>
      <c r="CA70" s="2"/>
    </row>
    <row r="71" spans="1:79" x14ac:dyDescent="0.25">
      <c r="A71" s="7" t="s">
        <v>1447</v>
      </c>
      <c r="B71" s="7" t="s">
        <v>1448</v>
      </c>
      <c r="C71" s="10">
        <f t="shared" ca="1" si="20"/>
        <v>0</v>
      </c>
      <c r="D71" s="4">
        <v>38</v>
      </c>
      <c r="E71" s="4">
        <v>38</v>
      </c>
      <c r="F71" s="4">
        <v>6.5</v>
      </c>
      <c r="G71" s="4">
        <v>0.2</v>
      </c>
      <c r="H71" s="5" t="s">
        <v>1399</v>
      </c>
      <c r="I71" s="5" t="s">
        <v>1374</v>
      </c>
      <c r="J71" s="3">
        <v>1850</v>
      </c>
      <c r="L71" s="3">
        <v>500</v>
      </c>
      <c r="M71" s="2">
        <f t="shared" si="21"/>
        <v>53.2</v>
      </c>
      <c r="N71" s="3">
        <f t="shared" si="6"/>
        <v>15</v>
      </c>
      <c r="O71" s="4">
        <f t="shared" si="7"/>
        <v>6.2</v>
      </c>
      <c r="P71" s="2">
        <f t="shared" si="8"/>
        <v>2.0499999999999998</v>
      </c>
      <c r="Q71" s="2">
        <f t="shared" si="9"/>
        <v>1.69</v>
      </c>
      <c r="R71" s="2">
        <f t="shared" si="10"/>
        <v>5.85</v>
      </c>
      <c r="S71" s="64">
        <f t="shared" si="11"/>
        <v>0.30901000000000001</v>
      </c>
      <c r="T71" s="2">
        <f t="shared" si="12"/>
        <v>8.26</v>
      </c>
      <c r="U71" s="4">
        <f t="shared" si="13"/>
        <v>1.1000000000000001</v>
      </c>
      <c r="V71" s="79">
        <f t="shared" si="14"/>
        <v>2.4500000000000002</v>
      </c>
      <c r="W71" s="10">
        <f t="shared" ca="1" si="22"/>
        <v>0</v>
      </c>
      <c r="X71" s="10">
        <f t="shared" ca="1" si="15"/>
        <v>0</v>
      </c>
      <c r="Y71" s="10">
        <f t="shared" ca="1" si="16"/>
        <v>0.61399999999999999</v>
      </c>
      <c r="Z71" s="10">
        <f t="shared" ca="1" si="17"/>
        <v>1</v>
      </c>
      <c r="AA71" s="10">
        <f t="shared" ca="1" si="23"/>
        <v>0</v>
      </c>
      <c r="AB71" s="10">
        <f t="shared" ca="1" si="24"/>
        <v>0</v>
      </c>
      <c r="AC71" s="10">
        <f t="shared" ca="1" si="18"/>
        <v>1</v>
      </c>
      <c r="AF71" s="16">
        <f t="shared" ca="1" si="19"/>
        <v>0</v>
      </c>
      <c r="BM71" s="4"/>
      <c r="BN71" s="4"/>
      <c r="BO71" s="4"/>
      <c r="BP71" s="4"/>
      <c r="BQ71" s="2"/>
      <c r="BR71" s="2"/>
      <c r="BS71" s="3"/>
      <c r="BT71" s="3"/>
      <c r="BU71" s="3"/>
      <c r="BV71" s="3"/>
      <c r="BW71" s="2"/>
      <c r="BX71" s="2"/>
      <c r="BY71" s="2"/>
      <c r="BZ71" s="2"/>
      <c r="CA71" s="2"/>
    </row>
    <row r="72" spans="1:79" x14ac:dyDescent="0.25">
      <c r="A72" s="7" t="s">
        <v>1065</v>
      </c>
      <c r="B72" s="7" t="s">
        <v>401</v>
      </c>
      <c r="C72" s="10">
        <f t="shared" ref="C72:C135" ca="1" si="25">MIN(W72,Z72,Y72,X72,AA72,AC72,AB72)</f>
        <v>0</v>
      </c>
      <c r="D72" s="4">
        <v>30.6</v>
      </c>
      <c r="E72" s="4">
        <v>21.5</v>
      </c>
      <c r="F72" s="4">
        <v>6.5</v>
      </c>
      <c r="G72" s="4">
        <v>4.8</v>
      </c>
      <c r="H72" s="5" t="s">
        <v>1407</v>
      </c>
      <c r="I72" s="5" t="s">
        <v>1374</v>
      </c>
      <c r="J72" s="3">
        <v>4559</v>
      </c>
      <c r="K72" s="3">
        <v>2835</v>
      </c>
      <c r="L72" s="3">
        <v>376</v>
      </c>
      <c r="M72" s="2">
        <f t="shared" si="1"/>
        <v>21.94</v>
      </c>
      <c r="N72" s="3">
        <f t="shared" si="6"/>
        <v>205</v>
      </c>
      <c r="O72" s="4">
        <f t="shared" si="7"/>
        <v>24</v>
      </c>
      <c r="P72" s="2">
        <f t="shared" si="8"/>
        <v>1.52</v>
      </c>
      <c r="Q72" s="2">
        <f t="shared" si="9"/>
        <v>1.23</v>
      </c>
      <c r="R72" s="2">
        <f t="shared" si="10"/>
        <v>4.71</v>
      </c>
      <c r="S72" s="64">
        <f t="shared" si="11"/>
        <v>3.6510000000000001E-2</v>
      </c>
      <c r="T72" s="2">
        <f t="shared" si="12"/>
        <v>6.21</v>
      </c>
      <c r="U72" s="4">
        <f t="shared" si="13"/>
        <v>3.2</v>
      </c>
      <c r="V72" s="79">
        <f t="shared" si="14"/>
        <v>7.12</v>
      </c>
      <c r="W72" s="10">
        <f t="shared" ref="W72:W103" ca="1" si="26">sddoc(M72,AJ$15,AJ$16,AJ$17,AJ$18)</f>
        <v>0</v>
      </c>
      <c r="X72" s="10">
        <f t="shared" ca="1" si="15"/>
        <v>0</v>
      </c>
      <c r="Y72" s="10">
        <f t="shared" ca="1" si="16"/>
        <v>0</v>
      </c>
      <c r="Z72" s="10">
        <f t="shared" ca="1" si="17"/>
        <v>1</v>
      </c>
      <c r="AA72" s="10">
        <f t="shared" ca="1" si="23"/>
        <v>0</v>
      </c>
      <c r="AB72" s="10">
        <f t="shared" ca="1" si="24"/>
        <v>0</v>
      </c>
      <c r="AC72" s="10">
        <f t="shared" ca="1" si="18"/>
        <v>1</v>
      </c>
      <c r="AF72" s="16">
        <f t="shared" ca="1" si="19"/>
        <v>0</v>
      </c>
      <c r="BM72" s="4"/>
      <c r="BN72" s="4"/>
      <c r="BO72" s="4"/>
      <c r="BP72" s="4"/>
      <c r="BQ72" s="2"/>
      <c r="BR72" s="2"/>
      <c r="BS72" s="3"/>
      <c r="BT72" s="3"/>
      <c r="BU72" s="3"/>
      <c r="BV72" s="3"/>
      <c r="BW72" s="2"/>
      <c r="BX72" s="2"/>
      <c r="BY72" s="2"/>
      <c r="BZ72" s="2"/>
      <c r="CA72" s="2"/>
    </row>
    <row r="73" spans="1:79" x14ac:dyDescent="0.25">
      <c r="A73" s="7" t="s">
        <v>819</v>
      </c>
      <c r="C73" s="10">
        <f t="shared" ca="1" si="25"/>
        <v>0</v>
      </c>
      <c r="D73" s="4">
        <v>52</v>
      </c>
      <c r="E73" s="4">
        <v>37</v>
      </c>
      <c r="F73" s="4">
        <v>13.75</v>
      </c>
      <c r="G73" s="4">
        <v>7.75</v>
      </c>
      <c r="J73" s="3">
        <v>44000</v>
      </c>
      <c r="K73" s="3">
        <v>12500</v>
      </c>
      <c r="L73" s="3">
        <v>1287</v>
      </c>
      <c r="M73" s="2">
        <f t="shared" si="21"/>
        <v>16.59</v>
      </c>
      <c r="N73" s="3">
        <f t="shared" ref="N73:N136" si="27">(J73/2240)/(0.01*E73)^3</f>
        <v>388</v>
      </c>
      <c r="O73" s="4">
        <f t="shared" ref="O73:O136" si="28">J73/(0.65*(0.7*E73+0.3*D73)*F73^1.33)</f>
        <v>50</v>
      </c>
      <c r="P73" s="2">
        <f t="shared" ref="P73:P136" si="29">F73/(J73/(0.9*64))^0.333</f>
        <v>1.51</v>
      </c>
      <c r="Q73" s="2">
        <f t="shared" ref="Q73:Q171" si="30">(1.88*E73^0.5*L73^0.333/J73^0.25)/T73</f>
        <v>1.05</v>
      </c>
      <c r="R73" s="2">
        <f t="shared" ref="R73:R136" si="31">D73/F73</f>
        <v>3.78</v>
      </c>
      <c r="S73" s="64">
        <f t="shared" ref="S73:S136" si="32">(((2*3.14)/U73)^2*((F73/2)-1.5)*(10*3.14/180)/32.2)</f>
        <v>3.662E-2</v>
      </c>
      <c r="T73" s="2">
        <f t="shared" ref="T73:T136" si="33">1.34*(E73^0.5)</f>
        <v>8.15</v>
      </c>
      <c r="U73" s="4">
        <f t="shared" ref="U73:U136" si="34">2*PI()*(((J73^1.744/35.5)/(0.04*32.2*E73*64*(0.82*F73)^3))^0.5)</f>
        <v>5.6</v>
      </c>
      <c r="V73" s="79">
        <f t="shared" ref="V73:V136" si="35">U73*(32.2/F73)^0.5</f>
        <v>8.57</v>
      </c>
      <c r="W73" s="10">
        <f t="shared" ca="1" si="26"/>
        <v>0</v>
      </c>
      <c r="X73" s="10">
        <f t="shared" ref="X73:X104" ca="1" si="36">dldoc(N73,AJ$36,AJ$37,AJ$38,AJ$39)</f>
        <v>0</v>
      </c>
      <c r="Y73" s="10">
        <f t="shared" ref="Y73:Y104" ca="1" si="37">cfdoc(O73,AJ$29,AJ$30,AJ$31,AJ$32)</f>
        <v>0</v>
      </c>
      <c r="Z73" s="10">
        <f t="shared" ref="Z73:Z104" ca="1" si="38">crdoc(P73,AJ$24,AJ$25)</f>
        <v>1</v>
      </c>
      <c r="AA73" s="10">
        <f t="shared" ref="AA73:AA104" ca="1" si="39">vmvhdoc(Q73,AJ$43,AJ$44,AJ$45,AJ$46)</f>
        <v>0</v>
      </c>
      <c r="AB73" s="10">
        <f t="shared" ref="AB73:AB104" ca="1" si="40">lbdoc(R73,AJ$57,AJ$58,AJ$59,AJ$60)</f>
        <v>0</v>
      </c>
      <c r="AC73" s="10">
        <f t="shared" ref="AC73:AC136" ca="1" si="41">aceldoc(S73,AJ$52,AJ$53)</f>
        <v>1</v>
      </c>
      <c r="AF73" s="16">
        <f t="shared" ref="AF73:AF136" ca="1" si="42">C73</f>
        <v>0</v>
      </c>
    </row>
    <row r="74" spans="1:79" x14ac:dyDescent="0.25">
      <c r="A74" s="7" t="s">
        <v>1066</v>
      </c>
      <c r="B74" s="7" t="s">
        <v>1773</v>
      </c>
      <c r="C74" s="10">
        <f t="shared" ca="1" si="25"/>
        <v>0</v>
      </c>
      <c r="D74" s="4">
        <v>30.1</v>
      </c>
      <c r="E74" s="4">
        <v>25.6</v>
      </c>
      <c r="F74" s="4">
        <v>10</v>
      </c>
      <c r="G74" s="4">
        <v>7.2</v>
      </c>
      <c r="H74" s="5" t="s">
        <v>1061</v>
      </c>
      <c r="I74" s="5" t="s">
        <v>1374</v>
      </c>
      <c r="J74" s="3">
        <v>4000</v>
      </c>
      <c r="K74" s="3">
        <v>2000</v>
      </c>
      <c r="L74" s="3">
        <v>584</v>
      </c>
      <c r="M74" s="2">
        <f t="shared" si="21"/>
        <v>37.18</v>
      </c>
      <c r="N74" s="3">
        <f t="shared" si="27"/>
        <v>106</v>
      </c>
      <c r="O74" s="4">
        <f t="shared" si="28"/>
        <v>10.7</v>
      </c>
      <c r="P74" s="2">
        <f t="shared" si="29"/>
        <v>2.44</v>
      </c>
      <c r="Q74" s="2">
        <f t="shared" si="30"/>
        <v>1.47</v>
      </c>
      <c r="R74" s="2">
        <f t="shared" si="31"/>
        <v>3.01</v>
      </c>
      <c r="S74" s="64">
        <f t="shared" si="32"/>
        <v>0.38152999999999998</v>
      </c>
      <c r="T74" s="2">
        <f t="shared" si="33"/>
        <v>6.78</v>
      </c>
      <c r="U74" s="4">
        <f t="shared" si="34"/>
        <v>1.4</v>
      </c>
      <c r="V74" s="79">
        <f t="shared" si="35"/>
        <v>2.5099999999999998</v>
      </c>
      <c r="W74" s="10">
        <f t="shared" ca="1" si="26"/>
        <v>0</v>
      </c>
      <c r="X74" s="10">
        <f t="shared" ca="1" si="36"/>
        <v>0.69799999999999995</v>
      </c>
      <c r="Y74" s="10">
        <f t="shared" ca="1" si="37"/>
        <v>1</v>
      </c>
      <c r="Z74" s="10">
        <f t="shared" ca="1" si="38"/>
        <v>0</v>
      </c>
      <c r="AA74" s="10">
        <f t="shared" ca="1" si="39"/>
        <v>0</v>
      </c>
      <c r="AB74" s="10">
        <f t="shared" ca="1" si="40"/>
        <v>0.27800000000000002</v>
      </c>
      <c r="AC74" s="10">
        <f t="shared" ca="1" si="41"/>
        <v>1</v>
      </c>
      <c r="AF74" s="16">
        <f t="shared" ca="1" si="42"/>
        <v>0</v>
      </c>
      <c r="BM74" s="4"/>
      <c r="BN74" s="4"/>
      <c r="BO74" s="4"/>
      <c r="BP74" s="4"/>
      <c r="BQ74" s="2"/>
      <c r="BR74" s="2"/>
      <c r="BS74" s="3"/>
      <c r="BT74" s="3"/>
      <c r="BU74" s="3"/>
      <c r="BV74" s="3"/>
      <c r="BW74" s="2"/>
      <c r="BX74" s="2"/>
      <c r="BY74" s="2"/>
      <c r="BZ74" s="2"/>
      <c r="CA74" s="2"/>
    </row>
    <row r="75" spans="1:79" x14ac:dyDescent="0.25">
      <c r="A75" s="7" t="s">
        <v>1067</v>
      </c>
      <c r="B75" s="7" t="s">
        <v>1526</v>
      </c>
      <c r="C75" s="10">
        <f t="shared" ca="1" si="25"/>
        <v>0</v>
      </c>
      <c r="D75" s="4">
        <v>32</v>
      </c>
      <c r="E75" s="4">
        <v>27.5</v>
      </c>
      <c r="F75" s="4">
        <v>10.7</v>
      </c>
      <c r="G75" s="4">
        <v>6.5</v>
      </c>
      <c r="H75" s="5" t="s">
        <v>1407</v>
      </c>
      <c r="I75" s="5" t="s">
        <v>1374</v>
      </c>
      <c r="J75" s="3">
        <v>3800</v>
      </c>
      <c r="K75" s="3">
        <v>1650</v>
      </c>
      <c r="L75" s="3">
        <v>500</v>
      </c>
      <c r="M75" s="2">
        <f>L75/(J75/64)^0.666</f>
        <v>32.94</v>
      </c>
      <c r="N75" s="3">
        <f t="shared" si="27"/>
        <v>82</v>
      </c>
      <c r="O75" s="4">
        <f t="shared" si="28"/>
        <v>8.6999999999999993</v>
      </c>
      <c r="P75" s="2">
        <f t="shared" si="29"/>
        <v>2.65</v>
      </c>
      <c r="Q75" s="2">
        <f t="shared" si="30"/>
        <v>1.41</v>
      </c>
      <c r="R75" s="2">
        <f t="shared" si="31"/>
        <v>2.99</v>
      </c>
      <c r="S75" s="64">
        <f t="shared" si="32"/>
        <v>0.67981999999999998</v>
      </c>
      <c r="T75" s="2">
        <f t="shared" si="33"/>
        <v>7.03</v>
      </c>
      <c r="U75" s="4">
        <f t="shared" si="34"/>
        <v>1.1000000000000001</v>
      </c>
      <c r="V75" s="79">
        <f t="shared" si="35"/>
        <v>1.91</v>
      </c>
      <c r="W75" s="10">
        <f t="shared" ca="1" si="26"/>
        <v>0</v>
      </c>
      <c r="X75" s="10">
        <f t="shared" ca="1" si="36"/>
        <v>1</v>
      </c>
      <c r="Y75" s="10">
        <f t="shared" ca="1" si="37"/>
        <v>1</v>
      </c>
      <c r="Z75" s="10">
        <f t="shared" ca="1" si="38"/>
        <v>0</v>
      </c>
      <c r="AA75" s="10">
        <f t="shared" ca="1" si="39"/>
        <v>0</v>
      </c>
      <c r="AB75" s="10">
        <f t="shared" ca="1" si="40"/>
        <v>0.16700000000000001</v>
      </c>
      <c r="AC75" s="10">
        <f t="shared" ca="1" si="41"/>
        <v>0</v>
      </c>
      <c r="AF75" s="16">
        <f t="shared" ca="1" si="42"/>
        <v>0</v>
      </c>
      <c r="BM75" s="4"/>
      <c r="BN75" s="4"/>
      <c r="BO75" s="4"/>
      <c r="BP75" s="4"/>
      <c r="BQ75" s="2"/>
      <c r="BR75" s="2"/>
      <c r="BS75" s="3"/>
      <c r="BT75" s="3"/>
      <c r="BU75" s="3"/>
      <c r="BV75" s="3"/>
      <c r="BW75" s="2"/>
      <c r="BX75" s="2"/>
      <c r="BY75" s="2"/>
      <c r="BZ75" s="2"/>
      <c r="CA75" s="2"/>
    </row>
    <row r="76" spans="1:79" x14ac:dyDescent="0.25">
      <c r="A76" s="7" t="s">
        <v>592</v>
      </c>
      <c r="B76" s="7" t="s">
        <v>1377</v>
      </c>
      <c r="C76" s="10">
        <f t="shared" ca="1" si="25"/>
        <v>0</v>
      </c>
      <c r="D76" s="4">
        <v>29.7</v>
      </c>
      <c r="E76" s="4">
        <v>24.6</v>
      </c>
      <c r="F76" s="4">
        <v>10.3</v>
      </c>
      <c r="G76" s="4">
        <v>4.8</v>
      </c>
      <c r="H76" s="5" t="s">
        <v>1456</v>
      </c>
      <c r="I76" s="5" t="s">
        <v>1371</v>
      </c>
      <c r="J76" s="3">
        <v>12500</v>
      </c>
      <c r="L76" s="3">
        <v>504</v>
      </c>
      <c r="M76" s="2">
        <f t="shared" si="5"/>
        <v>15.02</v>
      </c>
      <c r="N76" s="3">
        <f t="shared" si="27"/>
        <v>375</v>
      </c>
      <c r="O76" s="4">
        <f t="shared" si="28"/>
        <v>33.1</v>
      </c>
      <c r="P76" s="2">
        <f t="shared" si="29"/>
        <v>1.72</v>
      </c>
      <c r="Q76" s="2">
        <f t="shared" si="30"/>
        <v>1.05</v>
      </c>
      <c r="R76" s="2">
        <f t="shared" si="31"/>
        <v>2.88</v>
      </c>
      <c r="S76" s="64">
        <f t="shared" si="32"/>
        <v>6.0170000000000001E-2</v>
      </c>
      <c r="T76" s="2">
        <f t="shared" si="33"/>
        <v>6.65</v>
      </c>
      <c r="U76" s="4">
        <f t="shared" si="34"/>
        <v>3.6</v>
      </c>
      <c r="V76" s="79">
        <f t="shared" si="35"/>
        <v>6.37</v>
      </c>
      <c r="W76" s="10">
        <f t="shared" ca="1" si="26"/>
        <v>0</v>
      </c>
      <c r="X76" s="10">
        <f t="shared" ca="1" si="36"/>
        <v>0</v>
      </c>
      <c r="Y76" s="10">
        <f t="shared" ca="1" si="37"/>
        <v>0</v>
      </c>
      <c r="Z76" s="10">
        <f t="shared" ca="1" si="38"/>
        <v>1</v>
      </c>
      <c r="AA76" s="10">
        <f t="shared" ca="1" si="39"/>
        <v>0</v>
      </c>
      <c r="AB76" s="10">
        <f t="shared" ca="1" si="40"/>
        <v>0</v>
      </c>
      <c r="AC76" s="10">
        <f t="shared" ca="1" si="41"/>
        <v>1</v>
      </c>
      <c r="AF76" s="16">
        <f t="shared" ca="1" si="42"/>
        <v>0</v>
      </c>
      <c r="BM76" s="4"/>
      <c r="BN76" s="4"/>
      <c r="BO76" s="4"/>
      <c r="BP76" s="4"/>
      <c r="BQ76" s="2"/>
      <c r="BR76" s="2"/>
      <c r="BS76" s="3"/>
      <c r="BT76" s="3"/>
      <c r="BU76" s="3"/>
      <c r="BV76" s="3"/>
      <c r="BW76" s="2"/>
      <c r="BX76" s="2"/>
      <c r="BY76" s="2"/>
      <c r="BZ76" s="2"/>
      <c r="CA76" s="2"/>
    </row>
    <row r="77" spans="1:79" x14ac:dyDescent="0.25">
      <c r="A77" s="7" t="s">
        <v>1449</v>
      </c>
      <c r="B77" s="7" t="s">
        <v>1377</v>
      </c>
      <c r="C77" s="10">
        <f t="shared" ca="1" si="25"/>
        <v>0</v>
      </c>
      <c r="D77" s="4">
        <v>34.799999999999997</v>
      </c>
      <c r="E77" s="4">
        <v>29.6</v>
      </c>
      <c r="F77" s="4">
        <v>11.2</v>
      </c>
      <c r="G77" s="4">
        <v>5.5</v>
      </c>
      <c r="H77" s="3"/>
      <c r="I77" s="3" t="s">
        <v>1371</v>
      </c>
      <c r="J77" s="5">
        <v>21140</v>
      </c>
      <c r="K77" s="5">
        <v>9400</v>
      </c>
      <c r="L77" s="3">
        <v>716</v>
      </c>
      <c r="M77" s="2">
        <f t="shared" si="5"/>
        <v>15.04</v>
      </c>
      <c r="N77" s="3">
        <f t="shared" si="27"/>
        <v>364</v>
      </c>
      <c r="O77" s="4">
        <f t="shared" si="28"/>
        <v>42</v>
      </c>
      <c r="P77" s="2">
        <f t="shared" si="29"/>
        <v>1.57</v>
      </c>
      <c r="Q77" s="2">
        <f t="shared" si="30"/>
        <v>1.04</v>
      </c>
      <c r="R77" s="2">
        <f t="shared" si="31"/>
        <v>3.11</v>
      </c>
      <c r="S77" s="64">
        <f t="shared" si="32"/>
        <v>4.326E-2</v>
      </c>
      <c r="T77" s="2">
        <f t="shared" si="33"/>
        <v>7.29</v>
      </c>
      <c r="U77" s="4">
        <f t="shared" si="34"/>
        <v>4.5</v>
      </c>
      <c r="V77" s="79">
        <f t="shared" si="35"/>
        <v>7.63</v>
      </c>
      <c r="W77" s="10">
        <f t="shared" ca="1" si="26"/>
        <v>0</v>
      </c>
      <c r="X77" s="10">
        <f t="shared" ca="1" si="36"/>
        <v>0</v>
      </c>
      <c r="Y77" s="10">
        <f t="shared" ca="1" si="37"/>
        <v>0</v>
      </c>
      <c r="Z77" s="10">
        <f t="shared" ca="1" si="38"/>
        <v>1</v>
      </c>
      <c r="AA77" s="10">
        <f t="shared" ca="1" si="39"/>
        <v>0</v>
      </c>
      <c r="AB77" s="10">
        <f t="shared" ca="1" si="40"/>
        <v>0.83299999999999996</v>
      </c>
      <c r="AC77" s="10">
        <f t="shared" ca="1" si="41"/>
        <v>1</v>
      </c>
      <c r="AF77" s="16">
        <f t="shared" ca="1" si="42"/>
        <v>0</v>
      </c>
      <c r="BM77" s="4"/>
      <c r="BN77" s="4"/>
      <c r="BO77" s="4"/>
      <c r="BP77" s="4"/>
      <c r="BQ77" s="2"/>
      <c r="BR77" s="2"/>
      <c r="BS77" s="3"/>
      <c r="BT77" s="3"/>
      <c r="BU77" s="3"/>
      <c r="BV77" s="3"/>
      <c r="BW77" s="2"/>
      <c r="BX77" s="2"/>
      <c r="BY77" s="2"/>
      <c r="BZ77" s="2"/>
      <c r="CA77" s="2"/>
    </row>
    <row r="78" spans="1:79" x14ac:dyDescent="0.25">
      <c r="A78" s="7" t="s">
        <v>1450</v>
      </c>
      <c r="B78" s="7" t="s">
        <v>1451</v>
      </c>
      <c r="C78" s="10">
        <f t="shared" ca="1" si="25"/>
        <v>0</v>
      </c>
      <c r="D78" s="4">
        <v>20</v>
      </c>
      <c r="E78" s="4">
        <v>17.5</v>
      </c>
      <c r="F78" s="4">
        <v>7.1</v>
      </c>
      <c r="G78" s="4">
        <v>4</v>
      </c>
      <c r="H78" s="5" t="s">
        <v>1443</v>
      </c>
      <c r="I78" s="5" t="s">
        <v>1374</v>
      </c>
      <c r="J78" s="3">
        <v>1700</v>
      </c>
      <c r="K78" s="3">
        <v>550</v>
      </c>
      <c r="L78" s="3">
        <v>174</v>
      </c>
      <c r="M78" s="2">
        <f t="shared" si="5"/>
        <v>19.59</v>
      </c>
      <c r="N78" s="3">
        <f t="shared" si="27"/>
        <v>142</v>
      </c>
      <c r="O78" s="4">
        <f t="shared" si="28"/>
        <v>10.6</v>
      </c>
      <c r="P78" s="2">
        <f t="shared" si="29"/>
        <v>2.2999999999999998</v>
      </c>
      <c r="Q78" s="2">
        <f t="shared" si="30"/>
        <v>1.22</v>
      </c>
      <c r="R78" s="2">
        <f t="shared" si="31"/>
        <v>2.82</v>
      </c>
      <c r="S78" s="64">
        <f t="shared" si="32"/>
        <v>0.25917000000000001</v>
      </c>
      <c r="T78" s="2">
        <f t="shared" si="33"/>
        <v>5.61</v>
      </c>
      <c r="U78" s="4">
        <f t="shared" si="34"/>
        <v>1.3</v>
      </c>
      <c r="V78" s="79">
        <f t="shared" si="35"/>
        <v>2.77</v>
      </c>
      <c r="W78" s="10">
        <f t="shared" ca="1" si="26"/>
        <v>0</v>
      </c>
      <c r="X78" s="10">
        <f t="shared" ca="1" si="36"/>
        <v>0</v>
      </c>
      <c r="Y78" s="10">
        <f t="shared" ca="1" si="37"/>
        <v>1</v>
      </c>
      <c r="Z78" s="10">
        <f t="shared" ca="1" si="38"/>
        <v>1</v>
      </c>
      <c r="AA78" s="10">
        <f t="shared" ca="1" si="39"/>
        <v>0</v>
      </c>
      <c r="AB78" s="10">
        <f t="shared" ca="1" si="40"/>
        <v>0</v>
      </c>
      <c r="AC78" s="10">
        <f t="shared" ca="1" si="41"/>
        <v>1</v>
      </c>
      <c r="AF78" s="16">
        <f t="shared" ca="1" si="42"/>
        <v>0</v>
      </c>
      <c r="BM78" s="4"/>
      <c r="BN78" s="4"/>
      <c r="BO78" s="4"/>
      <c r="BP78" s="4"/>
      <c r="BQ78" s="2"/>
      <c r="BR78" s="2"/>
      <c r="BS78" s="3"/>
      <c r="BT78" s="3"/>
      <c r="BU78" s="3"/>
      <c r="BV78" s="3"/>
      <c r="BW78" s="2"/>
      <c r="BX78" s="2"/>
      <c r="BY78" s="2"/>
      <c r="BZ78" s="2"/>
      <c r="CA78" s="2"/>
    </row>
    <row r="79" spans="1:79" x14ac:dyDescent="0.25">
      <c r="A79" s="7" t="s">
        <v>1452</v>
      </c>
      <c r="B79" s="7" t="s">
        <v>1451</v>
      </c>
      <c r="C79" s="10">
        <f t="shared" ca="1" si="25"/>
        <v>0</v>
      </c>
      <c r="D79" s="4">
        <v>25.6</v>
      </c>
      <c r="E79" s="4">
        <v>20.9</v>
      </c>
      <c r="F79" s="4">
        <v>8</v>
      </c>
      <c r="G79" s="4" t="s">
        <v>1453</v>
      </c>
      <c r="I79" s="5" t="s">
        <v>1374</v>
      </c>
      <c r="J79" s="3">
        <v>3600</v>
      </c>
      <c r="K79" s="3">
        <v>1200</v>
      </c>
      <c r="L79" s="3">
        <v>293</v>
      </c>
      <c r="M79" s="2">
        <f t="shared" si="5"/>
        <v>20.010000000000002</v>
      </c>
      <c r="N79" s="3">
        <f t="shared" si="27"/>
        <v>176</v>
      </c>
      <c r="O79" s="4">
        <f t="shared" si="28"/>
        <v>15.6</v>
      </c>
      <c r="P79" s="2">
        <f t="shared" si="29"/>
        <v>2.02</v>
      </c>
      <c r="Q79" s="2">
        <f t="shared" si="30"/>
        <v>1.2</v>
      </c>
      <c r="R79" s="2">
        <f t="shared" si="31"/>
        <v>3.2</v>
      </c>
      <c r="S79" s="64">
        <f t="shared" si="32"/>
        <v>0.14796000000000001</v>
      </c>
      <c r="T79" s="2">
        <f t="shared" si="33"/>
        <v>6.13</v>
      </c>
      <c r="U79" s="4">
        <f t="shared" si="34"/>
        <v>1.9</v>
      </c>
      <c r="V79" s="79">
        <f t="shared" si="35"/>
        <v>3.81</v>
      </c>
      <c r="W79" s="10">
        <f t="shared" ca="1" si="26"/>
        <v>0</v>
      </c>
      <c r="X79" s="10">
        <f t="shared" ca="1" si="36"/>
        <v>0</v>
      </c>
      <c r="Y79" s="10">
        <f t="shared" ca="1" si="37"/>
        <v>0.25</v>
      </c>
      <c r="Z79" s="10">
        <f t="shared" ca="1" si="38"/>
        <v>1</v>
      </c>
      <c r="AA79" s="10">
        <f t="shared" ca="1" si="39"/>
        <v>0</v>
      </c>
      <c r="AB79" s="10">
        <f t="shared" ca="1" si="40"/>
        <v>1</v>
      </c>
      <c r="AC79" s="10">
        <f t="shared" ca="1" si="41"/>
        <v>1</v>
      </c>
      <c r="AF79" s="16">
        <f t="shared" ca="1" si="42"/>
        <v>0</v>
      </c>
      <c r="BM79" s="4"/>
      <c r="BN79" s="4"/>
      <c r="BO79" s="4"/>
      <c r="BP79" s="4"/>
      <c r="BQ79" s="2"/>
      <c r="BR79" s="2"/>
      <c r="BS79" s="3"/>
      <c r="BT79" s="3"/>
      <c r="BU79" s="3"/>
      <c r="BV79" s="3"/>
      <c r="BW79" s="2"/>
      <c r="BX79" s="2"/>
      <c r="BY79" s="2"/>
      <c r="BZ79" s="2"/>
      <c r="CA79" s="2"/>
    </row>
    <row r="80" spans="1:79" ht="12" customHeight="1" x14ac:dyDescent="0.25">
      <c r="A80" s="7" t="s">
        <v>1068</v>
      </c>
      <c r="B80" s="7" t="s">
        <v>585</v>
      </c>
      <c r="C80" s="10">
        <f t="shared" ca="1" si="25"/>
        <v>0</v>
      </c>
      <c r="D80" s="4">
        <v>34.1</v>
      </c>
      <c r="E80" s="4">
        <v>28.7</v>
      </c>
      <c r="F80" s="4">
        <v>11.5</v>
      </c>
      <c r="G80" s="4">
        <v>6.1</v>
      </c>
      <c r="H80" s="5" t="s">
        <v>1407</v>
      </c>
      <c r="I80" s="5" t="s">
        <v>1374</v>
      </c>
      <c r="J80" s="3">
        <v>9877</v>
      </c>
      <c r="K80" s="3">
        <v>4145</v>
      </c>
      <c r="L80" s="3">
        <v>590</v>
      </c>
      <c r="M80" s="2">
        <f t="shared" si="5"/>
        <v>20.58</v>
      </c>
      <c r="N80" s="3">
        <f t="shared" si="27"/>
        <v>187</v>
      </c>
      <c r="O80" s="4">
        <f t="shared" si="28"/>
        <v>19.5</v>
      </c>
      <c r="P80" s="2">
        <f t="shared" si="29"/>
        <v>2.0699999999999998</v>
      </c>
      <c r="Q80" s="2">
        <f t="shared" si="30"/>
        <v>1.18</v>
      </c>
      <c r="R80" s="2">
        <f t="shared" si="31"/>
        <v>2.97</v>
      </c>
      <c r="S80" s="64">
        <f t="shared" si="32"/>
        <v>0.17165</v>
      </c>
      <c r="T80" s="2">
        <f t="shared" si="33"/>
        <v>7.18</v>
      </c>
      <c r="U80" s="4">
        <f t="shared" si="34"/>
        <v>2.2999999999999998</v>
      </c>
      <c r="V80" s="79">
        <f t="shared" si="35"/>
        <v>3.85</v>
      </c>
      <c r="W80" s="10">
        <f t="shared" ca="1" si="26"/>
        <v>0</v>
      </c>
      <c r="X80" s="10">
        <f t="shared" ca="1" si="36"/>
        <v>0</v>
      </c>
      <c r="Y80" s="10">
        <f t="shared" ca="1" si="37"/>
        <v>0</v>
      </c>
      <c r="Z80" s="10">
        <f t="shared" ca="1" si="38"/>
        <v>1</v>
      </c>
      <c r="AA80" s="10">
        <f t="shared" ca="1" si="39"/>
        <v>0</v>
      </c>
      <c r="AB80" s="10">
        <f t="shared" ca="1" si="40"/>
        <v>5.6000000000000001E-2</v>
      </c>
      <c r="AC80" s="10">
        <f t="shared" ca="1" si="41"/>
        <v>1</v>
      </c>
      <c r="AF80" s="16">
        <f t="shared" ca="1" si="42"/>
        <v>0</v>
      </c>
    </row>
    <row r="81" spans="1:79" x14ac:dyDescent="0.25">
      <c r="A81" s="7" t="s">
        <v>1454</v>
      </c>
      <c r="B81" s="7" t="s">
        <v>1455</v>
      </c>
      <c r="C81" s="10">
        <f t="shared" ca="1" si="25"/>
        <v>0</v>
      </c>
      <c r="D81" s="4">
        <v>38.1</v>
      </c>
      <c r="E81" s="4">
        <v>31.5</v>
      </c>
      <c r="F81" s="4">
        <v>12.3</v>
      </c>
      <c r="G81" s="4">
        <v>7.3</v>
      </c>
      <c r="H81" s="5" t="s">
        <v>1456</v>
      </c>
      <c r="I81" s="5" t="s">
        <v>1374</v>
      </c>
      <c r="J81" s="3">
        <v>14330</v>
      </c>
      <c r="K81" s="3">
        <v>6503</v>
      </c>
      <c r="L81" s="5">
        <v>733</v>
      </c>
      <c r="M81" s="2">
        <f t="shared" si="5"/>
        <v>19.95</v>
      </c>
      <c r="N81" s="3">
        <f t="shared" si="27"/>
        <v>205</v>
      </c>
      <c r="O81" s="4">
        <f t="shared" si="28"/>
        <v>23.4</v>
      </c>
      <c r="P81" s="2">
        <f t="shared" si="29"/>
        <v>1.96</v>
      </c>
      <c r="Q81" s="2">
        <f t="shared" si="30"/>
        <v>1.1499999999999999</v>
      </c>
      <c r="R81" s="2">
        <f t="shared" si="31"/>
        <v>3.1</v>
      </c>
      <c r="S81" s="64">
        <f t="shared" si="32"/>
        <v>0.13628000000000001</v>
      </c>
      <c r="T81" s="2">
        <f t="shared" si="33"/>
        <v>7.52</v>
      </c>
      <c r="U81" s="4">
        <f t="shared" si="34"/>
        <v>2.7</v>
      </c>
      <c r="V81" s="79">
        <f t="shared" si="35"/>
        <v>4.37</v>
      </c>
      <c r="W81" s="10">
        <f t="shared" ca="1" si="26"/>
        <v>0</v>
      </c>
      <c r="X81" s="10">
        <f t="shared" ca="1" si="36"/>
        <v>0</v>
      </c>
      <c r="Y81" s="10">
        <f t="shared" ca="1" si="37"/>
        <v>0</v>
      </c>
      <c r="Z81" s="10">
        <f t="shared" ca="1" si="38"/>
        <v>1</v>
      </c>
      <c r="AA81" s="10">
        <f t="shared" ca="1" si="39"/>
        <v>0</v>
      </c>
      <c r="AB81" s="10">
        <f t="shared" ca="1" si="40"/>
        <v>0.77800000000000002</v>
      </c>
      <c r="AC81" s="10">
        <f t="shared" ca="1" si="41"/>
        <v>1</v>
      </c>
      <c r="AF81" s="16">
        <f t="shared" ca="1" si="42"/>
        <v>0</v>
      </c>
      <c r="BM81" s="4"/>
      <c r="BN81" s="4"/>
      <c r="BO81" s="4"/>
      <c r="BP81" s="4"/>
      <c r="BQ81" s="2"/>
      <c r="BR81" s="2"/>
      <c r="BS81" s="3"/>
      <c r="BT81" s="3"/>
      <c r="BU81" s="3"/>
      <c r="BV81" s="3"/>
      <c r="BW81" s="2"/>
      <c r="BX81" s="2"/>
      <c r="BY81" s="2"/>
      <c r="BZ81" s="2"/>
      <c r="CA81" s="2"/>
    </row>
    <row r="82" spans="1:79" x14ac:dyDescent="0.25">
      <c r="A82" s="7" t="s">
        <v>1457</v>
      </c>
      <c r="B82" s="7" t="s">
        <v>1458</v>
      </c>
      <c r="C82" s="10">
        <f t="shared" ca="1" si="25"/>
        <v>0</v>
      </c>
      <c r="D82" s="4">
        <v>39.299999999999997</v>
      </c>
      <c r="E82" s="4">
        <v>32.700000000000003</v>
      </c>
      <c r="F82" s="4">
        <v>12.8</v>
      </c>
      <c r="G82" s="4">
        <v>7.1</v>
      </c>
      <c r="H82" s="5" t="s">
        <v>1456</v>
      </c>
      <c r="I82" s="5" t="s">
        <v>1374</v>
      </c>
      <c r="J82" s="3">
        <v>14992</v>
      </c>
      <c r="K82" s="3">
        <v>6173</v>
      </c>
      <c r="L82" s="3">
        <v>789</v>
      </c>
      <c r="M82" s="2">
        <f t="shared" si="5"/>
        <v>20.84</v>
      </c>
      <c r="N82" s="3">
        <f t="shared" si="27"/>
        <v>191</v>
      </c>
      <c r="O82" s="4">
        <f t="shared" si="28"/>
        <v>22.4</v>
      </c>
      <c r="P82" s="2">
        <f t="shared" si="29"/>
        <v>2.0099999999999998</v>
      </c>
      <c r="Q82" s="2">
        <f t="shared" si="30"/>
        <v>1.17</v>
      </c>
      <c r="R82" s="2">
        <f t="shared" si="31"/>
        <v>3.07</v>
      </c>
      <c r="S82" s="64">
        <f t="shared" si="32"/>
        <v>0.15487000000000001</v>
      </c>
      <c r="T82" s="2">
        <f t="shared" si="33"/>
        <v>7.66</v>
      </c>
      <c r="U82" s="4">
        <f t="shared" si="34"/>
        <v>2.6</v>
      </c>
      <c r="V82" s="79">
        <f t="shared" si="35"/>
        <v>4.12</v>
      </c>
      <c r="W82" s="10">
        <f t="shared" ca="1" si="26"/>
        <v>0</v>
      </c>
      <c r="X82" s="10">
        <f t="shared" ca="1" si="36"/>
        <v>0</v>
      </c>
      <c r="Y82" s="10">
        <f t="shared" ca="1" si="37"/>
        <v>0</v>
      </c>
      <c r="Z82" s="10">
        <f t="shared" ca="1" si="38"/>
        <v>1</v>
      </c>
      <c r="AA82" s="10">
        <f t="shared" ca="1" si="39"/>
        <v>0</v>
      </c>
      <c r="AB82" s="10">
        <f t="shared" ca="1" si="40"/>
        <v>0.61099999999999999</v>
      </c>
      <c r="AC82" s="10">
        <f t="shared" ca="1" si="41"/>
        <v>1</v>
      </c>
      <c r="AF82" s="16">
        <f t="shared" ca="1" si="42"/>
        <v>0</v>
      </c>
      <c r="BM82" s="4"/>
      <c r="BN82" s="4"/>
      <c r="BO82" s="4"/>
      <c r="BP82" s="4"/>
      <c r="BQ82" s="2"/>
      <c r="BR82" s="2"/>
      <c r="BS82" s="3"/>
      <c r="BT82" s="3"/>
      <c r="BU82" s="3"/>
      <c r="BV82" s="3"/>
      <c r="BW82" s="2"/>
      <c r="BX82" s="2"/>
      <c r="BY82" s="2"/>
      <c r="BZ82" s="2"/>
      <c r="CA82" s="2"/>
    </row>
    <row r="83" spans="1:79" x14ac:dyDescent="0.25">
      <c r="A83" s="7" t="s">
        <v>1069</v>
      </c>
      <c r="B83" s="7" t="s">
        <v>585</v>
      </c>
      <c r="C83" s="10">
        <f t="shared" ca="1" si="25"/>
        <v>0</v>
      </c>
      <c r="D83" s="4">
        <v>43.3</v>
      </c>
      <c r="E83" s="4">
        <v>35.799999999999997</v>
      </c>
      <c r="F83" s="4">
        <v>13.8</v>
      </c>
      <c r="G83" s="4">
        <v>8.1999999999999993</v>
      </c>
      <c r="H83" s="5" t="s">
        <v>1407</v>
      </c>
      <c r="I83" s="5" t="s">
        <v>1374</v>
      </c>
      <c r="J83" s="3">
        <v>19754</v>
      </c>
      <c r="K83" s="3">
        <v>8488</v>
      </c>
      <c r="L83" s="3">
        <v>955</v>
      </c>
      <c r="M83" s="2">
        <f t="shared" si="5"/>
        <v>20.99</v>
      </c>
      <c r="N83" s="3">
        <f t="shared" si="27"/>
        <v>192</v>
      </c>
      <c r="O83" s="4">
        <f t="shared" si="28"/>
        <v>24.3</v>
      </c>
      <c r="P83" s="2">
        <f t="shared" si="29"/>
        <v>1.98</v>
      </c>
      <c r="Q83" s="2">
        <f t="shared" si="30"/>
        <v>1.1599999999999999</v>
      </c>
      <c r="R83" s="2">
        <f t="shared" si="31"/>
        <v>3.14</v>
      </c>
      <c r="S83" s="64">
        <f t="shared" si="32"/>
        <v>0.14716000000000001</v>
      </c>
      <c r="T83" s="2">
        <f t="shared" si="33"/>
        <v>8.02</v>
      </c>
      <c r="U83" s="4">
        <f t="shared" si="34"/>
        <v>2.8</v>
      </c>
      <c r="V83" s="79">
        <f t="shared" si="35"/>
        <v>4.28</v>
      </c>
      <c r="W83" s="10">
        <f t="shared" ca="1" si="26"/>
        <v>0</v>
      </c>
      <c r="X83" s="10">
        <f t="shared" ca="1" si="36"/>
        <v>0</v>
      </c>
      <c r="Y83" s="10">
        <f t="shared" ca="1" si="37"/>
        <v>0</v>
      </c>
      <c r="Z83" s="10">
        <f t="shared" ca="1" si="38"/>
        <v>1</v>
      </c>
      <c r="AA83" s="10">
        <f t="shared" ca="1" si="39"/>
        <v>0</v>
      </c>
      <c r="AB83" s="10">
        <f t="shared" ca="1" si="40"/>
        <v>1</v>
      </c>
      <c r="AC83" s="10">
        <f t="shared" ca="1" si="41"/>
        <v>1</v>
      </c>
      <c r="AF83" s="16">
        <f t="shared" ca="1" si="42"/>
        <v>0</v>
      </c>
      <c r="BM83" s="4"/>
      <c r="BN83" s="4"/>
      <c r="BO83" s="4"/>
      <c r="BP83" s="4"/>
      <c r="BQ83" s="2"/>
      <c r="BR83" s="2"/>
      <c r="BS83" s="3"/>
      <c r="BT83" s="3"/>
      <c r="BU83" s="3"/>
      <c r="BV83" s="3"/>
      <c r="BW83" s="2"/>
      <c r="BX83" s="2"/>
      <c r="BY83" s="2"/>
      <c r="BZ83" s="2"/>
      <c r="CA83" s="2"/>
    </row>
    <row r="84" spans="1:79" x14ac:dyDescent="0.25">
      <c r="A84" s="7" t="s">
        <v>1459</v>
      </c>
      <c r="B84" s="7" t="s">
        <v>1458</v>
      </c>
      <c r="C84" s="10">
        <f t="shared" ca="1" si="25"/>
        <v>0</v>
      </c>
      <c r="D84" s="4">
        <v>47.7</v>
      </c>
      <c r="E84" s="4">
        <v>39.5</v>
      </c>
      <c r="F84" s="4">
        <v>14.4</v>
      </c>
      <c r="G84" s="4">
        <v>8.6999999999999993</v>
      </c>
      <c r="I84" s="5" t="s">
        <v>1374</v>
      </c>
      <c r="J84" s="3">
        <v>24692</v>
      </c>
      <c r="K84" s="3">
        <v>10141</v>
      </c>
      <c r="L84" s="3">
        <v>1227</v>
      </c>
      <c r="M84" s="2">
        <f t="shared" si="5"/>
        <v>23.24</v>
      </c>
      <c r="N84" s="3">
        <f t="shared" si="27"/>
        <v>179</v>
      </c>
      <c r="O84" s="4">
        <f t="shared" si="28"/>
        <v>26.1</v>
      </c>
      <c r="P84" s="2">
        <f t="shared" si="29"/>
        <v>1.91</v>
      </c>
      <c r="Q84" s="2">
        <f t="shared" si="30"/>
        <v>1.2</v>
      </c>
      <c r="R84" s="2">
        <f t="shared" si="31"/>
        <v>3.31</v>
      </c>
      <c r="S84" s="64">
        <f t="shared" si="32"/>
        <v>0.12673000000000001</v>
      </c>
      <c r="T84" s="2">
        <f t="shared" si="33"/>
        <v>8.42</v>
      </c>
      <c r="U84" s="4">
        <f t="shared" si="34"/>
        <v>3.1</v>
      </c>
      <c r="V84" s="79">
        <f t="shared" si="35"/>
        <v>4.6399999999999997</v>
      </c>
      <c r="W84" s="10">
        <f t="shared" ca="1" si="26"/>
        <v>0</v>
      </c>
      <c r="X84" s="10">
        <f t="shared" ca="1" si="36"/>
        <v>0</v>
      </c>
      <c r="Y84" s="10">
        <f t="shared" ca="1" si="37"/>
        <v>0</v>
      </c>
      <c r="Z84" s="10">
        <f t="shared" ca="1" si="38"/>
        <v>1</v>
      </c>
      <c r="AA84" s="10">
        <f t="shared" ca="1" si="39"/>
        <v>0</v>
      </c>
      <c r="AB84" s="10">
        <f t="shared" ca="1" si="40"/>
        <v>1</v>
      </c>
      <c r="AC84" s="10">
        <f t="shared" ca="1" si="41"/>
        <v>1</v>
      </c>
      <c r="AF84" s="16">
        <f t="shared" ca="1" si="42"/>
        <v>0</v>
      </c>
      <c r="BM84" s="4"/>
      <c r="BN84" s="4"/>
      <c r="BO84" s="4"/>
      <c r="BP84" s="4"/>
      <c r="BQ84" s="2"/>
      <c r="BR84" s="2"/>
      <c r="BS84" s="3"/>
      <c r="BT84" s="3"/>
      <c r="BU84" s="3"/>
      <c r="BV84" s="3"/>
      <c r="BW84" s="2"/>
      <c r="BX84" s="2"/>
      <c r="BY84" s="2"/>
      <c r="BZ84" s="2"/>
      <c r="CA84" s="2"/>
    </row>
    <row r="85" spans="1:79" x14ac:dyDescent="0.25">
      <c r="A85" s="7" t="s">
        <v>1460</v>
      </c>
      <c r="C85" s="10">
        <f t="shared" ca="1" si="25"/>
        <v>0</v>
      </c>
      <c r="D85" s="4">
        <v>50</v>
      </c>
      <c r="E85" s="4">
        <v>43.6</v>
      </c>
      <c r="F85" s="4">
        <v>14</v>
      </c>
      <c r="G85" s="4">
        <v>9.9</v>
      </c>
      <c r="H85" s="5" t="s">
        <v>1407</v>
      </c>
      <c r="I85" s="5" t="s">
        <v>1461</v>
      </c>
      <c r="J85" s="3">
        <v>21069</v>
      </c>
      <c r="K85" s="3">
        <v>9000</v>
      </c>
      <c r="L85" s="3">
        <v>1298</v>
      </c>
      <c r="M85" s="2">
        <f t="shared" si="5"/>
        <v>27.33</v>
      </c>
      <c r="N85" s="3">
        <f t="shared" si="27"/>
        <v>113</v>
      </c>
      <c r="O85" s="4">
        <f t="shared" si="28"/>
        <v>21.3</v>
      </c>
      <c r="P85" s="2">
        <f t="shared" si="29"/>
        <v>1.96</v>
      </c>
      <c r="Q85" s="2">
        <f t="shared" si="30"/>
        <v>1.27</v>
      </c>
      <c r="R85" s="2">
        <f t="shared" si="31"/>
        <v>3.57</v>
      </c>
      <c r="S85" s="64">
        <f t="shared" si="32"/>
        <v>0.16120000000000001</v>
      </c>
      <c r="T85" s="2">
        <f t="shared" si="33"/>
        <v>8.85</v>
      </c>
      <c r="U85" s="4">
        <f t="shared" si="34"/>
        <v>2.7</v>
      </c>
      <c r="V85" s="79">
        <f t="shared" si="35"/>
        <v>4.09</v>
      </c>
      <c r="W85" s="10">
        <f t="shared" ca="1" si="26"/>
        <v>0</v>
      </c>
      <c r="X85" s="10">
        <f t="shared" ca="1" si="36"/>
        <v>0.504</v>
      </c>
      <c r="Y85" s="10">
        <f t="shared" ca="1" si="37"/>
        <v>0</v>
      </c>
      <c r="Z85" s="10">
        <f t="shared" ca="1" si="38"/>
        <v>1</v>
      </c>
      <c r="AA85" s="10">
        <f t="shared" ca="1" si="39"/>
        <v>0</v>
      </c>
      <c r="AB85" s="10">
        <f t="shared" ca="1" si="40"/>
        <v>0</v>
      </c>
      <c r="AC85" s="10">
        <f t="shared" ca="1" si="41"/>
        <v>1</v>
      </c>
      <c r="AF85" s="16">
        <f t="shared" ca="1" si="42"/>
        <v>0</v>
      </c>
      <c r="BM85" s="4"/>
      <c r="BN85" s="4"/>
      <c r="BO85" s="4"/>
      <c r="BP85" s="4"/>
      <c r="BQ85" s="2"/>
      <c r="BR85" s="2"/>
      <c r="BS85" s="3"/>
      <c r="BT85" s="3"/>
      <c r="BU85" s="3"/>
      <c r="BV85" s="3"/>
      <c r="BW85" s="2"/>
      <c r="BX85" s="2"/>
      <c r="BY85" s="2"/>
      <c r="BZ85" s="2"/>
      <c r="CA85" s="2"/>
    </row>
    <row r="86" spans="1:79" x14ac:dyDescent="0.25">
      <c r="A86" s="7" t="s">
        <v>820</v>
      </c>
      <c r="C86" s="10">
        <f t="shared" ca="1" si="25"/>
        <v>0</v>
      </c>
      <c r="D86" s="4">
        <v>51</v>
      </c>
      <c r="E86" s="4">
        <v>41</v>
      </c>
      <c r="F86" s="4">
        <v>15.3</v>
      </c>
      <c r="G86" s="4">
        <v>9</v>
      </c>
      <c r="J86" s="3">
        <v>34400</v>
      </c>
      <c r="K86" s="3">
        <v>13900</v>
      </c>
      <c r="L86" s="3">
        <v>1227</v>
      </c>
      <c r="M86" s="2">
        <f t="shared" si="5"/>
        <v>18.64</v>
      </c>
      <c r="N86" s="3">
        <f t="shared" si="27"/>
        <v>223</v>
      </c>
      <c r="O86" s="4">
        <f t="shared" si="28"/>
        <v>32</v>
      </c>
      <c r="P86" s="2">
        <f t="shared" si="29"/>
        <v>1.82</v>
      </c>
      <c r="Q86" s="2">
        <f t="shared" si="30"/>
        <v>1.1000000000000001</v>
      </c>
      <c r="R86" s="2">
        <f t="shared" si="31"/>
        <v>3.33</v>
      </c>
      <c r="S86" s="64">
        <f t="shared" si="32"/>
        <v>9.5979999999999996E-2</v>
      </c>
      <c r="T86" s="2">
        <f t="shared" si="33"/>
        <v>8.58</v>
      </c>
      <c r="U86" s="4">
        <f t="shared" si="34"/>
        <v>3.7</v>
      </c>
      <c r="V86" s="79">
        <f t="shared" si="35"/>
        <v>5.37</v>
      </c>
      <c r="W86" s="10">
        <f t="shared" ca="1" si="26"/>
        <v>0</v>
      </c>
      <c r="X86" s="10">
        <f t="shared" ca="1" si="36"/>
        <v>0</v>
      </c>
      <c r="Y86" s="10">
        <f t="shared" ca="1" si="37"/>
        <v>0</v>
      </c>
      <c r="Z86" s="10">
        <f t="shared" ca="1" si="38"/>
        <v>1</v>
      </c>
      <c r="AA86" s="10">
        <f t="shared" ca="1" si="39"/>
        <v>0</v>
      </c>
      <c r="AB86" s="10">
        <f t="shared" ca="1" si="40"/>
        <v>0.94399999999999995</v>
      </c>
      <c r="AC86" s="10">
        <f t="shared" ca="1" si="41"/>
        <v>1</v>
      </c>
      <c r="AF86" s="16">
        <f t="shared" ca="1" si="42"/>
        <v>0</v>
      </c>
      <c r="BM86" s="4"/>
      <c r="BN86" s="4"/>
      <c r="BO86" s="4"/>
      <c r="BP86" s="4"/>
      <c r="BQ86" s="2"/>
      <c r="BR86" s="2"/>
      <c r="BS86" s="3"/>
      <c r="BT86" s="3"/>
      <c r="BU86" s="3"/>
      <c r="BV86" s="3"/>
      <c r="BW86" s="2"/>
      <c r="BX86" s="2"/>
      <c r="BY86" s="2"/>
      <c r="BZ86" s="2"/>
      <c r="CA86" s="2"/>
    </row>
    <row r="87" spans="1:79" x14ac:dyDescent="0.25">
      <c r="A87" s="7" t="s">
        <v>1462</v>
      </c>
      <c r="B87" s="7" t="s">
        <v>1463</v>
      </c>
      <c r="C87" s="10">
        <f t="shared" ca="1" si="25"/>
        <v>0</v>
      </c>
      <c r="D87" s="4">
        <v>52.5</v>
      </c>
      <c r="E87" s="4">
        <v>43.2</v>
      </c>
      <c r="F87" s="4">
        <v>15.4</v>
      </c>
      <c r="G87" s="4">
        <v>9.1</v>
      </c>
      <c r="I87" s="5" t="s">
        <v>1374</v>
      </c>
      <c r="J87" s="3">
        <v>31967</v>
      </c>
      <c r="K87" s="3">
        <v>13228</v>
      </c>
      <c r="L87" s="3">
        <v>1310</v>
      </c>
      <c r="M87" s="2">
        <f t="shared" si="5"/>
        <v>20.9</v>
      </c>
      <c r="N87" s="3">
        <f t="shared" si="27"/>
        <v>177</v>
      </c>
      <c r="O87" s="4">
        <f t="shared" si="28"/>
        <v>28.2</v>
      </c>
      <c r="P87" s="2">
        <f t="shared" si="29"/>
        <v>1.88</v>
      </c>
      <c r="Q87" s="2">
        <f t="shared" si="30"/>
        <v>1.1399999999999999</v>
      </c>
      <c r="R87" s="2">
        <f t="shared" si="31"/>
        <v>3.41</v>
      </c>
      <c r="S87" s="64">
        <f t="shared" si="32"/>
        <v>0.12164</v>
      </c>
      <c r="T87" s="2">
        <f t="shared" si="33"/>
        <v>8.81</v>
      </c>
      <c r="U87" s="4">
        <f t="shared" si="34"/>
        <v>3.3</v>
      </c>
      <c r="V87" s="79">
        <f t="shared" si="35"/>
        <v>4.7699999999999996</v>
      </c>
      <c r="W87" s="10">
        <f t="shared" ca="1" si="26"/>
        <v>0</v>
      </c>
      <c r="X87" s="10">
        <f t="shared" ca="1" si="36"/>
        <v>0</v>
      </c>
      <c r="Y87" s="10">
        <f t="shared" ca="1" si="37"/>
        <v>0</v>
      </c>
      <c r="Z87" s="10">
        <f t="shared" ca="1" si="38"/>
        <v>1</v>
      </c>
      <c r="AA87" s="10">
        <f t="shared" ca="1" si="39"/>
        <v>0</v>
      </c>
      <c r="AB87" s="10">
        <f t="shared" ca="1" si="40"/>
        <v>0.5</v>
      </c>
      <c r="AC87" s="10">
        <f t="shared" ca="1" si="41"/>
        <v>1</v>
      </c>
      <c r="AF87" s="16">
        <f t="shared" ca="1" si="42"/>
        <v>0</v>
      </c>
      <c r="BM87" s="4"/>
      <c r="BN87" s="4"/>
      <c r="BO87" s="4"/>
      <c r="BP87" s="4"/>
      <c r="BQ87" s="2"/>
      <c r="BR87" s="2"/>
      <c r="BS87" s="3"/>
      <c r="BT87" s="3"/>
      <c r="BU87" s="3"/>
      <c r="BV87" s="3"/>
      <c r="BW87" s="2"/>
      <c r="BX87" s="2"/>
      <c r="BY87" s="2"/>
      <c r="BZ87" s="2"/>
      <c r="CA87" s="2"/>
    </row>
    <row r="88" spans="1:79" x14ac:dyDescent="0.25">
      <c r="A88" s="7" t="s">
        <v>1464</v>
      </c>
      <c r="B88" s="7" t="s">
        <v>1463</v>
      </c>
      <c r="C88" s="10">
        <f t="shared" ca="1" si="25"/>
        <v>0</v>
      </c>
      <c r="D88" s="4">
        <v>58.5</v>
      </c>
      <c r="E88" s="4">
        <v>47.6</v>
      </c>
      <c r="F88" s="4">
        <v>16.600000000000001</v>
      </c>
      <c r="G88" s="4">
        <v>10.5</v>
      </c>
      <c r="I88" s="5" t="s">
        <v>1374</v>
      </c>
      <c r="J88" s="3">
        <v>41900</v>
      </c>
      <c r="K88" s="3">
        <v>17500</v>
      </c>
      <c r="L88" s="5">
        <v>1624</v>
      </c>
      <c r="M88" s="2">
        <f t="shared" si="5"/>
        <v>21.63</v>
      </c>
      <c r="N88" s="3">
        <f t="shared" si="27"/>
        <v>173</v>
      </c>
      <c r="O88" s="4">
        <f t="shared" si="28"/>
        <v>30.2</v>
      </c>
      <c r="P88" s="2">
        <f t="shared" si="29"/>
        <v>1.85</v>
      </c>
      <c r="Q88" s="2">
        <f t="shared" si="30"/>
        <v>1.1499999999999999</v>
      </c>
      <c r="R88" s="2">
        <f t="shared" si="31"/>
        <v>3.52</v>
      </c>
      <c r="S88" s="64">
        <f t="shared" si="32"/>
        <v>0.11210000000000001</v>
      </c>
      <c r="T88" s="2">
        <f t="shared" si="33"/>
        <v>9.25</v>
      </c>
      <c r="U88" s="4">
        <f t="shared" si="34"/>
        <v>3.6</v>
      </c>
      <c r="V88" s="79">
        <f t="shared" si="35"/>
        <v>5.01</v>
      </c>
      <c r="W88" s="10">
        <f t="shared" ca="1" si="26"/>
        <v>0</v>
      </c>
      <c r="X88" s="10">
        <f t="shared" ca="1" si="36"/>
        <v>0</v>
      </c>
      <c r="Y88" s="10">
        <f t="shared" ca="1" si="37"/>
        <v>0</v>
      </c>
      <c r="Z88" s="10">
        <f t="shared" ca="1" si="38"/>
        <v>1</v>
      </c>
      <c r="AA88" s="10">
        <f t="shared" ca="1" si="39"/>
        <v>0</v>
      </c>
      <c r="AB88" s="10">
        <f t="shared" ca="1" si="40"/>
        <v>0</v>
      </c>
      <c r="AC88" s="10">
        <f t="shared" ca="1" si="41"/>
        <v>1</v>
      </c>
      <c r="AF88" s="16">
        <f t="shared" ca="1" si="42"/>
        <v>0</v>
      </c>
    </row>
    <row r="89" spans="1:79" x14ac:dyDescent="0.25">
      <c r="A89" s="7" t="s">
        <v>1070</v>
      </c>
      <c r="B89" s="7" t="s">
        <v>1463</v>
      </c>
      <c r="C89" s="10">
        <f t="shared" ca="1" si="25"/>
        <v>0</v>
      </c>
      <c r="D89" s="4">
        <v>64</v>
      </c>
      <c r="E89" s="4">
        <v>51.5</v>
      </c>
      <c r="F89" s="4">
        <v>17.3</v>
      </c>
      <c r="G89" s="4">
        <v>11</v>
      </c>
      <c r="H89" s="5" t="s">
        <v>1407</v>
      </c>
      <c r="I89" s="5" t="s">
        <v>1374</v>
      </c>
      <c r="J89" s="3">
        <v>56218</v>
      </c>
      <c r="K89" s="3">
        <v>24652</v>
      </c>
      <c r="L89" s="3">
        <v>2094</v>
      </c>
      <c r="M89" s="2">
        <f t="shared" si="5"/>
        <v>22.93</v>
      </c>
      <c r="N89" s="3">
        <f t="shared" si="27"/>
        <v>184</v>
      </c>
      <c r="O89" s="4">
        <f t="shared" si="28"/>
        <v>35.299999999999997</v>
      </c>
      <c r="P89" s="2">
        <f t="shared" si="29"/>
        <v>1.75</v>
      </c>
      <c r="Q89" s="2">
        <f t="shared" si="30"/>
        <v>1.1599999999999999</v>
      </c>
      <c r="R89" s="2">
        <f t="shared" si="31"/>
        <v>3.7</v>
      </c>
      <c r="S89" s="64">
        <f t="shared" si="32"/>
        <v>8.6599999999999996E-2</v>
      </c>
      <c r="T89" s="2">
        <f t="shared" si="33"/>
        <v>9.6199999999999992</v>
      </c>
      <c r="U89" s="4">
        <f t="shared" si="34"/>
        <v>4.2</v>
      </c>
      <c r="V89" s="79">
        <f t="shared" si="35"/>
        <v>5.73</v>
      </c>
      <c r="W89" s="10">
        <f t="shared" ca="1" si="26"/>
        <v>0</v>
      </c>
      <c r="X89" s="10">
        <f t="shared" ca="1" si="36"/>
        <v>0</v>
      </c>
      <c r="Y89" s="10">
        <f t="shared" ca="1" si="37"/>
        <v>0</v>
      </c>
      <c r="Z89" s="10">
        <f t="shared" ca="1" si="38"/>
        <v>1</v>
      </c>
      <c r="AA89" s="10">
        <f t="shared" ca="1" si="39"/>
        <v>0</v>
      </c>
      <c r="AB89" s="10">
        <f t="shared" ca="1" si="40"/>
        <v>0</v>
      </c>
      <c r="AC89" s="10">
        <f t="shared" ca="1" si="41"/>
        <v>1</v>
      </c>
      <c r="AF89" s="16">
        <f t="shared" ca="1" si="42"/>
        <v>0</v>
      </c>
      <c r="BM89" s="4"/>
      <c r="BN89" s="4"/>
      <c r="BO89" s="4"/>
      <c r="BP89" s="4"/>
      <c r="BQ89" s="2"/>
      <c r="BR89" s="2"/>
      <c r="BS89" s="3"/>
      <c r="BT89" s="3"/>
      <c r="BU89" s="3"/>
      <c r="BV89" s="3"/>
      <c r="BW89" s="2"/>
      <c r="BX89" s="2"/>
      <c r="BY89" s="2"/>
      <c r="BZ89" s="2"/>
      <c r="CA89" s="2"/>
    </row>
    <row r="90" spans="1:79" x14ac:dyDescent="0.25">
      <c r="A90" s="7" t="s">
        <v>1465</v>
      </c>
      <c r="B90" s="7" t="s">
        <v>1466</v>
      </c>
      <c r="C90" s="10">
        <f t="shared" ca="1" si="25"/>
        <v>0</v>
      </c>
      <c r="D90" s="4">
        <v>66.900000000000006</v>
      </c>
      <c r="E90" s="4">
        <v>59</v>
      </c>
      <c r="F90" s="4">
        <v>17.8</v>
      </c>
      <c r="G90" s="4">
        <v>12</v>
      </c>
      <c r="I90" s="5" t="s">
        <v>1374</v>
      </c>
      <c r="J90" s="3">
        <v>40786</v>
      </c>
      <c r="K90" s="3">
        <v>15653</v>
      </c>
      <c r="L90" s="3">
        <v>2151</v>
      </c>
      <c r="M90" s="2">
        <f t="shared" si="5"/>
        <v>29.17</v>
      </c>
      <c r="N90" s="3">
        <f t="shared" si="27"/>
        <v>89</v>
      </c>
      <c r="O90" s="4">
        <f t="shared" si="28"/>
        <v>22.2</v>
      </c>
      <c r="P90" s="2">
        <f t="shared" si="29"/>
        <v>2</v>
      </c>
      <c r="Q90" s="2">
        <f t="shared" si="30"/>
        <v>1.27</v>
      </c>
      <c r="R90" s="2">
        <f t="shared" si="31"/>
        <v>3.76</v>
      </c>
      <c r="S90" s="64">
        <f t="shared" si="32"/>
        <v>0.20166999999999999</v>
      </c>
      <c r="T90" s="2">
        <f t="shared" si="33"/>
        <v>10.29</v>
      </c>
      <c r="U90" s="4">
        <f t="shared" si="34"/>
        <v>2.8</v>
      </c>
      <c r="V90" s="79">
        <f t="shared" si="35"/>
        <v>3.77</v>
      </c>
      <c r="W90" s="10">
        <f t="shared" ca="1" si="26"/>
        <v>0</v>
      </c>
      <c r="X90" s="10">
        <f t="shared" ca="1" si="36"/>
        <v>1</v>
      </c>
      <c r="Y90" s="10">
        <f t="shared" ca="1" si="37"/>
        <v>0</v>
      </c>
      <c r="Z90" s="10">
        <f t="shared" ca="1" si="38"/>
        <v>1</v>
      </c>
      <c r="AA90" s="10">
        <f t="shared" ca="1" si="39"/>
        <v>0</v>
      </c>
      <c r="AB90" s="10">
        <f t="shared" ca="1" si="40"/>
        <v>0</v>
      </c>
      <c r="AC90" s="10">
        <f t="shared" ca="1" si="41"/>
        <v>1</v>
      </c>
      <c r="AF90" s="16">
        <f t="shared" ca="1" si="42"/>
        <v>0</v>
      </c>
      <c r="BM90" s="4"/>
      <c r="BN90" s="4"/>
      <c r="BO90" s="4"/>
      <c r="BP90" s="4"/>
      <c r="BQ90" s="2"/>
      <c r="BR90" s="2"/>
      <c r="BS90" s="3"/>
      <c r="BT90" s="3"/>
      <c r="BU90" s="3"/>
      <c r="BV90" s="3"/>
      <c r="BW90" s="2"/>
      <c r="BX90" s="2"/>
      <c r="BY90" s="2"/>
      <c r="BZ90" s="2"/>
      <c r="CA90" s="2"/>
    </row>
    <row r="91" spans="1:79" x14ac:dyDescent="0.25">
      <c r="A91" s="7" t="s">
        <v>1467</v>
      </c>
      <c r="C91" s="10">
        <f t="shared" ca="1" si="25"/>
        <v>0</v>
      </c>
      <c r="D91" s="4">
        <v>86.9</v>
      </c>
      <c r="E91" s="4">
        <v>73.5</v>
      </c>
      <c r="F91" s="4">
        <v>20.3</v>
      </c>
      <c r="G91" s="4">
        <v>9.1999999999999993</v>
      </c>
      <c r="H91" s="5" t="s">
        <v>1468</v>
      </c>
      <c r="I91" s="5" t="s">
        <v>1374</v>
      </c>
      <c r="J91" s="3">
        <v>114641</v>
      </c>
      <c r="L91" s="3">
        <v>3307</v>
      </c>
      <c r="M91" s="2">
        <f t="shared" si="5"/>
        <v>22.53</v>
      </c>
      <c r="N91" s="3">
        <f t="shared" si="27"/>
        <v>129</v>
      </c>
      <c r="O91" s="4">
        <f t="shared" si="28"/>
        <v>41.5</v>
      </c>
      <c r="P91" s="2">
        <f t="shared" si="29"/>
        <v>1.62</v>
      </c>
      <c r="Q91" s="2">
        <f t="shared" si="30"/>
        <v>1.1299999999999999</v>
      </c>
      <c r="R91" s="2">
        <f t="shared" si="31"/>
        <v>4.28</v>
      </c>
      <c r="S91" s="64">
        <f t="shared" si="32"/>
        <v>7.1059999999999998E-2</v>
      </c>
      <c r="T91" s="2">
        <f t="shared" si="33"/>
        <v>11.49</v>
      </c>
      <c r="U91" s="4">
        <f t="shared" si="34"/>
        <v>5.0999999999999996</v>
      </c>
      <c r="V91" s="79">
        <f t="shared" si="35"/>
        <v>6.42</v>
      </c>
      <c r="W91" s="10">
        <f t="shared" ca="1" si="26"/>
        <v>0</v>
      </c>
      <c r="X91" s="10">
        <f t="shared" ca="1" si="36"/>
        <v>6.0999999999999999E-2</v>
      </c>
      <c r="Y91" s="10">
        <f t="shared" ca="1" si="37"/>
        <v>0</v>
      </c>
      <c r="Z91" s="10">
        <f t="shared" ca="1" si="38"/>
        <v>1</v>
      </c>
      <c r="AA91" s="10">
        <f t="shared" ca="1" si="39"/>
        <v>0</v>
      </c>
      <c r="AB91" s="10">
        <f t="shared" ca="1" si="40"/>
        <v>0</v>
      </c>
      <c r="AC91" s="10">
        <f t="shared" ca="1" si="41"/>
        <v>1</v>
      </c>
      <c r="AF91" s="16">
        <f t="shared" ca="1" si="42"/>
        <v>0</v>
      </c>
      <c r="BM91" s="4"/>
      <c r="BN91" s="4"/>
      <c r="BO91" s="4"/>
      <c r="BP91" s="4"/>
      <c r="BQ91" s="2"/>
      <c r="BR91" s="2"/>
      <c r="BS91" s="3"/>
      <c r="BT91" s="3"/>
      <c r="BU91" s="3"/>
      <c r="BV91" s="3"/>
      <c r="BW91" s="2"/>
      <c r="BX91" s="2"/>
      <c r="BY91" s="2"/>
      <c r="BZ91" s="2"/>
      <c r="CA91" s="2"/>
    </row>
    <row r="92" spans="1:79" x14ac:dyDescent="0.25">
      <c r="A92" s="7" t="s">
        <v>822</v>
      </c>
      <c r="C92" s="10">
        <f t="shared" ca="1" si="25"/>
        <v>0</v>
      </c>
      <c r="D92" s="4">
        <v>49.3</v>
      </c>
      <c r="E92" s="4">
        <v>37.5</v>
      </c>
      <c r="F92" s="4">
        <v>14.9</v>
      </c>
      <c r="G92" s="4">
        <v>7.7</v>
      </c>
      <c r="J92" s="3">
        <v>40400</v>
      </c>
      <c r="K92" s="3">
        <v>19100</v>
      </c>
      <c r="L92" s="3">
        <v>1080</v>
      </c>
      <c r="M92" s="2">
        <f t="shared" si="5"/>
        <v>14.74</v>
      </c>
      <c r="N92" s="3">
        <f t="shared" si="27"/>
        <v>342</v>
      </c>
      <c r="O92" s="4">
        <f t="shared" si="28"/>
        <v>41.7</v>
      </c>
      <c r="P92" s="2">
        <f t="shared" si="29"/>
        <v>1.68</v>
      </c>
      <c r="Q92" s="2">
        <f t="shared" si="30"/>
        <v>1.01</v>
      </c>
      <c r="R92" s="2">
        <f t="shared" si="31"/>
        <v>3.31</v>
      </c>
      <c r="S92" s="64">
        <f t="shared" si="32"/>
        <v>6.0080000000000001E-2</v>
      </c>
      <c r="T92" s="2">
        <f t="shared" si="33"/>
        <v>8.2100000000000009</v>
      </c>
      <c r="U92" s="4">
        <f t="shared" si="34"/>
        <v>4.5999999999999996</v>
      </c>
      <c r="V92" s="79">
        <f t="shared" si="35"/>
        <v>6.76</v>
      </c>
      <c r="W92" s="10">
        <f t="shared" ca="1" si="26"/>
        <v>0</v>
      </c>
      <c r="X92" s="10">
        <f t="shared" ca="1" si="36"/>
        <v>0</v>
      </c>
      <c r="Y92" s="10">
        <f t="shared" ca="1" si="37"/>
        <v>0</v>
      </c>
      <c r="Z92" s="10">
        <f t="shared" ca="1" si="38"/>
        <v>1</v>
      </c>
      <c r="AA92" s="10">
        <f t="shared" ca="1" si="39"/>
        <v>0</v>
      </c>
      <c r="AB92" s="10">
        <f t="shared" ca="1" si="40"/>
        <v>1</v>
      </c>
      <c r="AC92" s="10">
        <f t="shared" ca="1" si="41"/>
        <v>1</v>
      </c>
      <c r="AF92" s="16">
        <f t="shared" ca="1" si="42"/>
        <v>0</v>
      </c>
    </row>
    <row r="93" spans="1:79" x14ac:dyDescent="0.25">
      <c r="A93" s="7" t="s">
        <v>1469</v>
      </c>
      <c r="B93" s="7" t="s">
        <v>1470</v>
      </c>
      <c r="C93" s="10">
        <f t="shared" ca="1" si="25"/>
        <v>0</v>
      </c>
      <c r="D93" s="4">
        <v>32.5</v>
      </c>
      <c r="E93" s="4">
        <v>26.9</v>
      </c>
      <c r="F93" s="4">
        <v>9</v>
      </c>
      <c r="G93" s="4">
        <v>6.3</v>
      </c>
      <c r="H93" s="5" t="s">
        <v>1471</v>
      </c>
      <c r="I93" s="5" t="s">
        <v>1374</v>
      </c>
      <c r="J93" s="3">
        <v>13450</v>
      </c>
      <c r="K93" s="3">
        <v>5600</v>
      </c>
      <c r="L93" s="3">
        <v>546</v>
      </c>
      <c r="M93" s="2">
        <f t="shared" si="5"/>
        <v>15.5</v>
      </c>
      <c r="N93" s="3">
        <f t="shared" si="27"/>
        <v>308</v>
      </c>
      <c r="O93" s="4">
        <f t="shared" si="28"/>
        <v>39</v>
      </c>
      <c r="P93" s="2">
        <f t="shared" si="29"/>
        <v>1.46</v>
      </c>
      <c r="Q93" s="2">
        <f t="shared" si="30"/>
        <v>1.06</v>
      </c>
      <c r="R93" s="2">
        <f t="shared" si="31"/>
        <v>3.61</v>
      </c>
      <c r="S93" s="64">
        <f t="shared" si="32"/>
        <v>3.3110000000000001E-2</v>
      </c>
      <c r="T93" s="2">
        <f t="shared" si="33"/>
        <v>6.95</v>
      </c>
      <c r="U93" s="4">
        <f t="shared" si="34"/>
        <v>4.4000000000000004</v>
      </c>
      <c r="V93" s="79">
        <f t="shared" si="35"/>
        <v>8.32</v>
      </c>
      <c r="W93" s="10">
        <f t="shared" ca="1" si="26"/>
        <v>0</v>
      </c>
      <c r="X93" s="10">
        <f t="shared" ca="1" si="36"/>
        <v>0</v>
      </c>
      <c r="Y93" s="10">
        <f t="shared" ca="1" si="37"/>
        <v>0</v>
      </c>
      <c r="Z93" s="10">
        <f t="shared" ca="1" si="38"/>
        <v>1</v>
      </c>
      <c r="AA93" s="10">
        <f t="shared" ca="1" si="39"/>
        <v>0</v>
      </c>
      <c r="AB93" s="10">
        <f t="shared" ca="1" si="40"/>
        <v>0</v>
      </c>
      <c r="AC93" s="10">
        <f t="shared" ca="1" si="41"/>
        <v>1</v>
      </c>
      <c r="AF93" s="16">
        <f t="shared" ca="1" si="42"/>
        <v>0</v>
      </c>
      <c r="BM93" s="4"/>
      <c r="BN93" s="4"/>
      <c r="BO93" s="4"/>
      <c r="BP93" s="4"/>
      <c r="BQ93" s="2"/>
      <c r="BR93" s="2"/>
      <c r="BS93" s="3"/>
      <c r="BT93" s="3"/>
      <c r="BU93" s="3"/>
      <c r="BV93" s="3"/>
      <c r="BW93" s="2"/>
      <c r="BX93" s="2"/>
      <c r="BY93" s="2"/>
      <c r="BZ93" s="2"/>
      <c r="CA93" s="2"/>
    </row>
    <row r="94" spans="1:79" x14ac:dyDescent="0.25">
      <c r="A94" s="7" t="s">
        <v>1071</v>
      </c>
      <c r="B94" s="7" t="s">
        <v>1473</v>
      </c>
      <c r="C94" s="10">
        <f t="shared" ca="1" si="25"/>
        <v>0</v>
      </c>
      <c r="D94" s="4">
        <v>31.3</v>
      </c>
      <c r="E94" s="4">
        <v>27.3</v>
      </c>
      <c r="F94" s="4">
        <v>9.8000000000000007</v>
      </c>
      <c r="G94" s="4">
        <v>5.8</v>
      </c>
      <c r="H94" s="5" t="s">
        <v>1072</v>
      </c>
      <c r="I94" s="5" t="s">
        <v>1374</v>
      </c>
      <c r="J94" s="3">
        <v>7937</v>
      </c>
      <c r="L94" s="3">
        <v>472</v>
      </c>
      <c r="M94" s="2">
        <f t="shared" si="5"/>
        <v>19.04</v>
      </c>
      <c r="N94" s="3">
        <f t="shared" si="27"/>
        <v>174</v>
      </c>
      <c r="O94" s="4">
        <f t="shared" si="28"/>
        <v>20.6</v>
      </c>
      <c r="P94" s="2">
        <f t="shared" si="29"/>
        <v>1.9</v>
      </c>
      <c r="Q94" s="2">
        <f t="shared" si="30"/>
        <v>1.1599999999999999</v>
      </c>
      <c r="R94" s="2">
        <f t="shared" si="31"/>
        <v>3.19</v>
      </c>
      <c r="S94" s="64">
        <f t="shared" si="32"/>
        <v>0.11623</v>
      </c>
      <c r="T94" s="2">
        <f t="shared" si="33"/>
        <v>7</v>
      </c>
      <c r="U94" s="4">
        <f t="shared" si="34"/>
        <v>2.5</v>
      </c>
      <c r="V94" s="79">
        <f t="shared" si="35"/>
        <v>4.53</v>
      </c>
      <c r="W94" s="10">
        <f t="shared" ca="1" si="26"/>
        <v>0</v>
      </c>
      <c r="X94" s="10">
        <f t="shared" ca="1" si="36"/>
        <v>0</v>
      </c>
      <c r="Y94" s="10">
        <f t="shared" ca="1" si="37"/>
        <v>0</v>
      </c>
      <c r="Z94" s="10">
        <f t="shared" ca="1" si="38"/>
        <v>1</v>
      </c>
      <c r="AA94" s="10">
        <f t="shared" ca="1" si="39"/>
        <v>0</v>
      </c>
      <c r="AB94" s="10">
        <f t="shared" ca="1" si="40"/>
        <v>1</v>
      </c>
      <c r="AC94" s="10">
        <f t="shared" ca="1" si="41"/>
        <v>1</v>
      </c>
      <c r="AF94" s="16">
        <f t="shared" ca="1" si="42"/>
        <v>0</v>
      </c>
      <c r="BM94" s="4"/>
      <c r="BN94" s="4"/>
      <c r="BO94" s="4"/>
      <c r="BP94" s="4"/>
      <c r="BQ94" s="2"/>
      <c r="BR94" s="2"/>
      <c r="BS94" s="3"/>
      <c r="BT94" s="3"/>
      <c r="BU94" s="3"/>
      <c r="BV94" s="3"/>
      <c r="BW94" s="2"/>
      <c r="BX94" s="2"/>
      <c r="BY94" s="2"/>
      <c r="BZ94" s="2"/>
      <c r="CA94" s="2"/>
    </row>
    <row r="95" spans="1:79" x14ac:dyDescent="0.25">
      <c r="A95" s="7" t="s">
        <v>110</v>
      </c>
      <c r="C95" s="10">
        <f t="shared" ca="1" si="25"/>
        <v>0</v>
      </c>
      <c r="D95" s="4">
        <v>33.700000000000003</v>
      </c>
      <c r="E95" s="4">
        <v>31</v>
      </c>
      <c r="F95" s="4">
        <v>10.9</v>
      </c>
      <c r="G95" s="4">
        <v>5</v>
      </c>
      <c r="H95" s="5" t="s">
        <v>1624</v>
      </c>
      <c r="I95" s="5" t="s">
        <v>1374</v>
      </c>
      <c r="J95" s="3">
        <v>8267</v>
      </c>
      <c r="K95" s="3">
        <v>2336</v>
      </c>
      <c r="L95" s="3">
        <v>524</v>
      </c>
      <c r="M95" s="2">
        <f t="shared" si="5"/>
        <v>20.57</v>
      </c>
      <c r="N95" s="3">
        <f t="shared" si="27"/>
        <v>124</v>
      </c>
      <c r="O95" s="4">
        <f t="shared" si="28"/>
        <v>16.7</v>
      </c>
      <c r="P95" s="2">
        <f t="shared" si="29"/>
        <v>2.09</v>
      </c>
      <c r="Q95" s="2">
        <f t="shared" ref="Q95:Q200" si="43">(1.88*E95^0.5*L95^0.333/J95^0.25)/T95</f>
        <v>1.18</v>
      </c>
      <c r="R95" s="2">
        <f t="shared" si="31"/>
        <v>3.09</v>
      </c>
      <c r="S95" s="64">
        <f t="shared" si="32"/>
        <v>0.21099000000000001</v>
      </c>
      <c r="T95" s="2">
        <f t="shared" si="33"/>
        <v>7.46</v>
      </c>
      <c r="U95" s="4">
        <f t="shared" si="34"/>
        <v>2</v>
      </c>
      <c r="V95" s="79">
        <f t="shared" si="35"/>
        <v>3.44</v>
      </c>
      <c r="W95" s="10">
        <f t="shared" ca="1" si="26"/>
        <v>0</v>
      </c>
      <c r="X95" s="10">
        <f t="shared" ca="1" si="36"/>
        <v>0.19900000000000001</v>
      </c>
      <c r="Y95" s="10">
        <f t="shared" ca="1" si="37"/>
        <v>0</v>
      </c>
      <c r="Z95" s="10">
        <f t="shared" ca="1" si="38"/>
        <v>1</v>
      </c>
      <c r="AA95" s="10">
        <f t="shared" ca="1" si="39"/>
        <v>0</v>
      </c>
      <c r="AB95" s="10">
        <f t="shared" ca="1" si="40"/>
        <v>0.72199999999999998</v>
      </c>
      <c r="AC95" s="10">
        <f t="shared" ca="1" si="41"/>
        <v>1</v>
      </c>
      <c r="AF95" s="16">
        <f t="shared" ca="1" si="42"/>
        <v>0</v>
      </c>
    </row>
    <row r="96" spans="1:79" x14ac:dyDescent="0.25">
      <c r="A96" s="7" t="s">
        <v>792</v>
      </c>
      <c r="B96" s="7" t="s">
        <v>793</v>
      </c>
      <c r="C96" s="10">
        <f t="shared" ca="1" si="25"/>
        <v>0</v>
      </c>
      <c r="D96" s="4">
        <v>37.9</v>
      </c>
      <c r="E96" s="4">
        <v>29.2</v>
      </c>
      <c r="F96" s="4">
        <v>12.1</v>
      </c>
      <c r="G96" s="4">
        <v>6</v>
      </c>
      <c r="H96" s="5" t="s">
        <v>1456</v>
      </c>
      <c r="I96" s="5" t="s">
        <v>1374</v>
      </c>
      <c r="J96" s="3">
        <v>11792</v>
      </c>
      <c r="K96" s="3">
        <v>3916</v>
      </c>
      <c r="L96" s="3">
        <v>583</v>
      </c>
      <c r="M96" s="2">
        <f t="shared" si="5"/>
        <v>18.07</v>
      </c>
      <c r="N96" s="3">
        <f t="shared" si="27"/>
        <v>211</v>
      </c>
      <c r="O96" s="4">
        <f t="shared" si="28"/>
        <v>20.7</v>
      </c>
      <c r="P96" s="2">
        <f t="shared" si="29"/>
        <v>2.06</v>
      </c>
      <c r="Q96" s="2">
        <f t="shared" si="30"/>
        <v>1.1200000000000001</v>
      </c>
      <c r="R96" s="2">
        <f t="shared" si="31"/>
        <v>3.13</v>
      </c>
      <c r="S96" s="64">
        <f t="shared" si="32"/>
        <v>0.16878000000000001</v>
      </c>
      <c r="T96" s="2">
        <f t="shared" si="33"/>
        <v>7.24</v>
      </c>
      <c r="U96" s="4">
        <f t="shared" si="34"/>
        <v>2.4</v>
      </c>
      <c r="V96" s="79">
        <f t="shared" si="35"/>
        <v>3.92</v>
      </c>
      <c r="W96" s="10">
        <f t="shared" ca="1" si="26"/>
        <v>0</v>
      </c>
      <c r="X96" s="10">
        <f t="shared" ca="1" si="36"/>
        <v>0</v>
      </c>
      <c r="Y96" s="10">
        <f t="shared" ca="1" si="37"/>
        <v>0</v>
      </c>
      <c r="Z96" s="10">
        <f t="shared" ca="1" si="38"/>
        <v>1</v>
      </c>
      <c r="AA96" s="10">
        <f t="shared" ca="1" si="39"/>
        <v>0</v>
      </c>
      <c r="AB96" s="10">
        <f t="shared" ca="1" si="40"/>
        <v>0.94399999999999995</v>
      </c>
      <c r="AC96" s="10">
        <f t="shared" ca="1" si="41"/>
        <v>1</v>
      </c>
      <c r="AF96" s="16">
        <f t="shared" ca="1" si="42"/>
        <v>0</v>
      </c>
      <c r="BM96" s="4"/>
      <c r="BN96" s="4"/>
      <c r="BO96" s="4"/>
      <c r="BP96" s="4"/>
      <c r="BQ96" s="2"/>
      <c r="BR96" s="2"/>
      <c r="BS96" s="3"/>
      <c r="BT96" s="3"/>
      <c r="BU96" s="3"/>
      <c r="BV96" s="3"/>
      <c r="BW96" s="2"/>
      <c r="BX96" s="2"/>
      <c r="BY96" s="2"/>
      <c r="BZ96" s="2"/>
      <c r="CA96" s="2"/>
    </row>
    <row r="97" spans="1:79" x14ac:dyDescent="0.25">
      <c r="A97" s="7" t="s">
        <v>1472</v>
      </c>
      <c r="B97" s="7" t="s">
        <v>1473</v>
      </c>
      <c r="C97" s="10">
        <f t="shared" ca="1" si="25"/>
        <v>0</v>
      </c>
      <c r="D97" s="4">
        <v>38.6</v>
      </c>
      <c r="E97" s="4">
        <v>32.5</v>
      </c>
      <c r="F97" s="4">
        <v>13.2</v>
      </c>
      <c r="G97" s="4">
        <v>6.4</v>
      </c>
      <c r="H97" s="5" t="s">
        <v>1456</v>
      </c>
      <c r="I97" s="5" t="s">
        <v>1374</v>
      </c>
      <c r="J97" s="3">
        <v>16540</v>
      </c>
      <c r="K97" s="3">
        <v>6380</v>
      </c>
      <c r="L97" s="3">
        <v>722</v>
      </c>
      <c r="M97" s="2">
        <f t="shared" si="5"/>
        <v>17.86</v>
      </c>
      <c r="N97" s="3">
        <f t="shared" si="27"/>
        <v>215</v>
      </c>
      <c r="O97" s="4">
        <f t="shared" si="28"/>
        <v>24</v>
      </c>
      <c r="P97" s="2">
        <f t="shared" si="29"/>
        <v>2</v>
      </c>
      <c r="Q97" s="2">
        <f t="shared" si="30"/>
        <v>1.1100000000000001</v>
      </c>
      <c r="R97" s="2">
        <f t="shared" si="31"/>
        <v>2.92</v>
      </c>
      <c r="S97" s="64">
        <f t="shared" si="32"/>
        <v>0.14946999999999999</v>
      </c>
      <c r="T97" s="2">
        <f t="shared" si="33"/>
        <v>7.64</v>
      </c>
      <c r="U97" s="4">
        <f t="shared" si="34"/>
        <v>2.7</v>
      </c>
      <c r="V97" s="79">
        <f t="shared" si="35"/>
        <v>4.22</v>
      </c>
      <c r="W97" s="10">
        <f t="shared" ca="1" si="26"/>
        <v>0</v>
      </c>
      <c r="X97" s="10">
        <f t="shared" ca="1" si="36"/>
        <v>0</v>
      </c>
      <c r="Y97" s="10">
        <f t="shared" ca="1" si="37"/>
        <v>0</v>
      </c>
      <c r="Z97" s="10">
        <f t="shared" ca="1" si="38"/>
        <v>1</v>
      </c>
      <c r="AA97" s="10">
        <f t="shared" ca="1" si="39"/>
        <v>0</v>
      </c>
      <c r="AB97" s="10">
        <f t="shared" ca="1" si="40"/>
        <v>0</v>
      </c>
      <c r="AC97" s="10">
        <f t="shared" ca="1" si="41"/>
        <v>1</v>
      </c>
      <c r="AF97" s="16">
        <f t="shared" ca="1" si="42"/>
        <v>0</v>
      </c>
      <c r="BM97" s="4"/>
      <c r="BN97" s="4"/>
      <c r="BO97" s="4"/>
      <c r="BP97" s="4"/>
      <c r="BQ97" s="2"/>
      <c r="BR97" s="2"/>
      <c r="BS97" s="3"/>
      <c r="BT97" s="3"/>
      <c r="BU97" s="3"/>
      <c r="BV97" s="3"/>
      <c r="BW97" s="2"/>
      <c r="BX97" s="2"/>
      <c r="BY97" s="2"/>
      <c r="BZ97" s="2"/>
      <c r="CA97" s="2"/>
    </row>
    <row r="98" spans="1:79" x14ac:dyDescent="0.25">
      <c r="A98" s="7" t="s">
        <v>552</v>
      </c>
      <c r="B98" s="7" t="s">
        <v>1475</v>
      </c>
      <c r="C98" s="10">
        <f t="shared" ca="1" si="25"/>
        <v>0</v>
      </c>
      <c r="D98" s="4">
        <v>29</v>
      </c>
      <c r="E98" s="4">
        <v>22</v>
      </c>
      <c r="F98" s="4">
        <v>10.199999999999999</v>
      </c>
      <c r="G98" s="4">
        <v>4</v>
      </c>
      <c r="H98" s="5" t="s">
        <v>1386</v>
      </c>
      <c r="I98" s="5" t="s">
        <v>1371</v>
      </c>
      <c r="J98" s="3">
        <v>8500</v>
      </c>
      <c r="K98" s="3">
        <v>3000</v>
      </c>
      <c r="L98" s="3">
        <v>468</v>
      </c>
      <c r="M98" s="2">
        <f t="shared" si="5"/>
        <v>18.04</v>
      </c>
      <c r="N98" s="3">
        <f t="shared" si="27"/>
        <v>356</v>
      </c>
      <c r="O98" s="4">
        <f t="shared" si="28"/>
        <v>24.7</v>
      </c>
      <c r="P98" s="2">
        <f t="shared" si="29"/>
        <v>1.93</v>
      </c>
      <c r="Q98" s="2">
        <f t="shared" si="30"/>
        <v>1.1299999999999999</v>
      </c>
      <c r="R98" s="2">
        <f t="shared" si="31"/>
        <v>2.84</v>
      </c>
      <c r="S98" s="64">
        <f t="shared" si="32"/>
        <v>0.10551000000000001</v>
      </c>
      <c r="T98" s="2">
        <f t="shared" si="33"/>
        <v>6.29</v>
      </c>
      <c r="U98" s="4">
        <f t="shared" si="34"/>
        <v>2.7</v>
      </c>
      <c r="V98" s="79">
        <f t="shared" si="35"/>
        <v>4.8</v>
      </c>
      <c r="W98" s="10">
        <f t="shared" ca="1" si="26"/>
        <v>0</v>
      </c>
      <c r="X98" s="10">
        <f t="shared" ca="1" si="36"/>
        <v>0</v>
      </c>
      <c r="Y98" s="10">
        <f t="shared" ca="1" si="37"/>
        <v>0</v>
      </c>
      <c r="Z98" s="10">
        <f t="shared" ca="1" si="38"/>
        <v>1</v>
      </c>
      <c r="AA98" s="10">
        <f t="shared" ca="1" si="39"/>
        <v>0</v>
      </c>
      <c r="AB98" s="10">
        <f t="shared" ca="1" si="40"/>
        <v>0</v>
      </c>
      <c r="AC98" s="10">
        <f t="shared" ca="1" si="41"/>
        <v>1</v>
      </c>
      <c r="AF98" s="16">
        <f t="shared" ca="1" si="42"/>
        <v>0</v>
      </c>
      <c r="BM98" s="4"/>
      <c r="BN98" s="4"/>
      <c r="BO98" s="4"/>
      <c r="BP98" s="4"/>
      <c r="BQ98" s="2"/>
      <c r="BR98" s="2"/>
      <c r="BS98" s="3"/>
      <c r="BT98" s="3"/>
      <c r="BU98" s="3"/>
      <c r="BV98" s="3"/>
      <c r="BW98" s="2"/>
      <c r="BX98" s="2"/>
      <c r="BY98" s="2"/>
      <c r="BZ98" s="2"/>
      <c r="CA98" s="2"/>
    </row>
    <row r="99" spans="1:79" x14ac:dyDescent="0.25">
      <c r="A99" s="7" t="s">
        <v>1474</v>
      </c>
      <c r="B99" s="7" t="s">
        <v>1475</v>
      </c>
      <c r="C99" s="10">
        <f t="shared" ca="1" si="25"/>
        <v>0</v>
      </c>
      <c r="D99" s="4">
        <v>32</v>
      </c>
      <c r="E99" s="4">
        <v>23.3</v>
      </c>
      <c r="F99" s="4">
        <v>10.5</v>
      </c>
      <c r="G99" s="4">
        <v>3.7</v>
      </c>
      <c r="I99" s="5" t="s">
        <v>1374</v>
      </c>
      <c r="J99" s="3">
        <v>9600</v>
      </c>
      <c r="K99" s="3">
        <v>4000</v>
      </c>
      <c r="L99" s="3">
        <v>662</v>
      </c>
      <c r="M99" s="2">
        <f t="shared" si="5"/>
        <v>23.53</v>
      </c>
      <c r="N99" s="3">
        <f t="shared" si="27"/>
        <v>339</v>
      </c>
      <c r="O99" s="4">
        <f t="shared" si="28"/>
        <v>25</v>
      </c>
      <c r="P99" s="2">
        <f t="shared" si="29"/>
        <v>1.91</v>
      </c>
      <c r="Q99" s="2">
        <f t="shared" si="30"/>
        <v>1.23</v>
      </c>
      <c r="R99" s="2">
        <f t="shared" si="31"/>
        <v>3.05</v>
      </c>
      <c r="S99" s="64">
        <f t="shared" si="32"/>
        <v>0.1022</v>
      </c>
      <c r="T99" s="2">
        <f t="shared" si="33"/>
        <v>6.47</v>
      </c>
      <c r="U99" s="4">
        <f t="shared" si="34"/>
        <v>2.8</v>
      </c>
      <c r="V99" s="79">
        <f t="shared" si="35"/>
        <v>4.9000000000000004</v>
      </c>
      <c r="W99" s="10">
        <f t="shared" ca="1" si="26"/>
        <v>0</v>
      </c>
      <c r="X99" s="10">
        <f t="shared" ca="1" si="36"/>
        <v>0</v>
      </c>
      <c r="Y99" s="10">
        <f t="shared" ca="1" si="37"/>
        <v>0</v>
      </c>
      <c r="Z99" s="10">
        <f t="shared" ca="1" si="38"/>
        <v>1</v>
      </c>
      <c r="AA99" s="10">
        <f t="shared" ca="1" si="39"/>
        <v>0</v>
      </c>
      <c r="AB99" s="10">
        <f t="shared" ca="1" si="40"/>
        <v>0.5</v>
      </c>
      <c r="AC99" s="10">
        <f t="shared" ca="1" si="41"/>
        <v>1</v>
      </c>
      <c r="AF99" s="16">
        <f t="shared" ca="1" si="42"/>
        <v>0</v>
      </c>
      <c r="BM99" s="4"/>
      <c r="BN99" s="4"/>
      <c r="BO99" s="4"/>
      <c r="BP99" s="4"/>
      <c r="BQ99" s="2"/>
      <c r="BR99" s="2"/>
      <c r="BS99" s="3"/>
      <c r="BT99" s="3"/>
      <c r="BU99" s="3"/>
      <c r="BV99" s="3"/>
      <c r="BW99" s="2"/>
      <c r="BX99" s="2"/>
      <c r="BY99" s="2"/>
      <c r="BZ99" s="2"/>
      <c r="CA99" s="2"/>
    </row>
    <row r="100" spans="1:79" x14ac:dyDescent="0.25">
      <c r="A100" s="7" t="s">
        <v>1476</v>
      </c>
      <c r="B100" s="7" t="s">
        <v>1475</v>
      </c>
      <c r="C100" s="10">
        <f t="shared" ca="1" si="25"/>
        <v>0</v>
      </c>
      <c r="D100" s="4">
        <v>36</v>
      </c>
      <c r="E100" s="4">
        <v>30.5</v>
      </c>
      <c r="F100" s="4">
        <v>12</v>
      </c>
      <c r="G100" s="4">
        <v>5</v>
      </c>
      <c r="H100" s="5" t="s">
        <v>1477</v>
      </c>
      <c r="I100" s="5" t="s">
        <v>1371</v>
      </c>
      <c r="J100" s="3">
        <v>18500</v>
      </c>
      <c r="K100" s="3">
        <v>6500</v>
      </c>
      <c r="L100" s="3">
        <v>738</v>
      </c>
      <c r="M100" s="2">
        <f t="shared" si="5"/>
        <v>16.940000000000001</v>
      </c>
      <c r="N100" s="3">
        <f t="shared" si="27"/>
        <v>291</v>
      </c>
      <c r="O100" s="4">
        <f t="shared" si="28"/>
        <v>32.5</v>
      </c>
      <c r="P100" s="2">
        <f t="shared" si="29"/>
        <v>1.76</v>
      </c>
      <c r="Q100" s="2">
        <f t="shared" si="30"/>
        <v>1.08</v>
      </c>
      <c r="R100" s="2">
        <f t="shared" si="31"/>
        <v>3</v>
      </c>
      <c r="S100" s="64">
        <f t="shared" si="32"/>
        <v>7.4190000000000006E-2</v>
      </c>
      <c r="T100" s="2">
        <f t="shared" si="33"/>
        <v>7.4</v>
      </c>
      <c r="U100" s="4">
        <f t="shared" si="34"/>
        <v>3.6</v>
      </c>
      <c r="V100" s="79">
        <f t="shared" si="35"/>
        <v>5.9</v>
      </c>
      <c r="W100" s="10">
        <f t="shared" ca="1" si="26"/>
        <v>0</v>
      </c>
      <c r="X100" s="10">
        <f t="shared" ca="1" si="36"/>
        <v>0</v>
      </c>
      <c r="Y100" s="10">
        <f t="shared" ca="1" si="37"/>
        <v>0</v>
      </c>
      <c r="Z100" s="10">
        <f t="shared" ca="1" si="38"/>
        <v>1</v>
      </c>
      <c r="AA100" s="10">
        <f t="shared" ca="1" si="39"/>
        <v>0</v>
      </c>
      <c r="AB100" s="10">
        <f t="shared" ca="1" si="40"/>
        <v>0.222</v>
      </c>
      <c r="AC100" s="10">
        <f t="shared" ca="1" si="41"/>
        <v>1</v>
      </c>
      <c r="AF100" s="16">
        <f t="shared" ca="1" si="42"/>
        <v>0</v>
      </c>
    </row>
    <row r="101" spans="1:79" x14ac:dyDescent="0.25">
      <c r="A101" s="7" t="s">
        <v>1030</v>
      </c>
      <c r="C101" s="10">
        <f t="shared" ca="1" si="25"/>
        <v>0</v>
      </c>
      <c r="D101" s="4">
        <v>12.4</v>
      </c>
      <c r="E101" s="4">
        <v>11.8</v>
      </c>
      <c r="F101" s="4">
        <v>6</v>
      </c>
      <c r="G101" s="4" t="s">
        <v>1031</v>
      </c>
      <c r="H101" s="5" t="s">
        <v>635</v>
      </c>
      <c r="I101" s="5" t="s">
        <v>215</v>
      </c>
      <c r="J101" s="3">
        <v>450</v>
      </c>
      <c r="L101" s="3">
        <v>100</v>
      </c>
      <c r="M101" s="2">
        <f t="shared" si="5"/>
        <v>27.28</v>
      </c>
      <c r="N101" s="3">
        <f t="shared" si="27"/>
        <v>122</v>
      </c>
      <c r="O101" s="4">
        <f t="shared" si="28"/>
        <v>5.3</v>
      </c>
      <c r="P101" s="2">
        <f t="shared" si="29"/>
        <v>3.03</v>
      </c>
      <c r="Q101" s="2">
        <f t="shared" si="30"/>
        <v>1.41</v>
      </c>
      <c r="R101" s="2">
        <f t="shared" si="31"/>
        <v>2.0699999999999998</v>
      </c>
      <c r="S101" s="64">
        <f t="shared" si="32"/>
        <v>0.89024000000000003</v>
      </c>
      <c r="T101" s="2">
        <f t="shared" si="33"/>
        <v>4.5999999999999996</v>
      </c>
      <c r="U101" s="4">
        <f t="shared" si="34"/>
        <v>0.6</v>
      </c>
      <c r="V101" s="79">
        <f t="shared" si="35"/>
        <v>1.39</v>
      </c>
      <c r="W101" s="10">
        <f t="shared" ca="1" si="26"/>
        <v>0</v>
      </c>
      <c r="X101" s="10">
        <f t="shared" ca="1" si="36"/>
        <v>0.255</v>
      </c>
      <c r="Y101" s="10">
        <f t="shared" ca="1" si="37"/>
        <v>0.40899999999999997</v>
      </c>
      <c r="Z101" s="10">
        <f t="shared" ca="1" si="38"/>
        <v>0</v>
      </c>
      <c r="AA101" s="10">
        <f t="shared" ca="1" si="39"/>
        <v>0</v>
      </c>
      <c r="AB101" s="10">
        <f t="shared" ca="1" si="40"/>
        <v>0</v>
      </c>
      <c r="AC101" s="10">
        <f t="shared" ca="1" si="41"/>
        <v>0</v>
      </c>
      <c r="AF101" s="16">
        <f t="shared" ca="1" si="42"/>
        <v>0</v>
      </c>
    </row>
    <row r="102" spans="1:79" x14ac:dyDescent="0.25">
      <c r="A102" s="7" t="s">
        <v>823</v>
      </c>
      <c r="C102" s="10">
        <f t="shared" ca="1" si="25"/>
        <v>0</v>
      </c>
      <c r="D102" s="4">
        <v>44.3</v>
      </c>
      <c r="E102" s="4">
        <v>32.5</v>
      </c>
      <c r="F102" s="4">
        <v>12.1</v>
      </c>
      <c r="G102" s="4">
        <v>7.3</v>
      </c>
      <c r="J102" s="3">
        <v>28500</v>
      </c>
      <c r="K102" s="3">
        <v>12700</v>
      </c>
      <c r="L102" s="3">
        <v>887</v>
      </c>
      <c r="M102" s="2">
        <f t="shared" si="5"/>
        <v>15.27</v>
      </c>
      <c r="N102" s="3">
        <f t="shared" si="27"/>
        <v>371</v>
      </c>
      <c r="O102" s="4">
        <f t="shared" si="28"/>
        <v>44.2</v>
      </c>
      <c r="P102" s="2">
        <f t="shared" si="29"/>
        <v>1.53</v>
      </c>
      <c r="Q102" s="2">
        <f t="shared" si="30"/>
        <v>1.04</v>
      </c>
      <c r="R102" s="2">
        <f t="shared" si="31"/>
        <v>3.66</v>
      </c>
      <c r="S102" s="64">
        <f t="shared" si="32"/>
        <v>3.8890000000000001E-2</v>
      </c>
      <c r="T102" s="2">
        <f t="shared" si="33"/>
        <v>7.64</v>
      </c>
      <c r="U102" s="4">
        <f t="shared" si="34"/>
        <v>5</v>
      </c>
      <c r="V102" s="79">
        <f t="shared" si="35"/>
        <v>8.16</v>
      </c>
      <c r="W102" s="10">
        <f t="shared" ca="1" si="26"/>
        <v>0</v>
      </c>
      <c r="X102" s="10">
        <f t="shared" ca="1" si="36"/>
        <v>0</v>
      </c>
      <c r="Y102" s="10">
        <f t="shared" ca="1" si="37"/>
        <v>0</v>
      </c>
      <c r="Z102" s="10">
        <f t="shared" ca="1" si="38"/>
        <v>1</v>
      </c>
      <c r="AA102" s="10">
        <f t="shared" ca="1" si="39"/>
        <v>0</v>
      </c>
      <c r="AB102" s="10">
        <f t="shared" ca="1" si="40"/>
        <v>0</v>
      </c>
      <c r="AC102" s="10">
        <f t="shared" ca="1" si="41"/>
        <v>1</v>
      </c>
      <c r="AF102" s="16">
        <f t="shared" ca="1" si="42"/>
        <v>0</v>
      </c>
    </row>
    <row r="103" spans="1:79" x14ac:dyDescent="0.25">
      <c r="A103" s="7" t="s">
        <v>1478</v>
      </c>
      <c r="B103" s="7" t="s">
        <v>1466</v>
      </c>
      <c r="C103" s="10">
        <f t="shared" ca="1" si="25"/>
        <v>0</v>
      </c>
      <c r="D103" s="4">
        <v>24.5</v>
      </c>
      <c r="E103" s="4">
        <v>22.1</v>
      </c>
      <c r="F103" s="4">
        <v>8.5</v>
      </c>
      <c r="G103" s="4">
        <v>5.2</v>
      </c>
      <c r="I103" s="5" t="s">
        <v>1374</v>
      </c>
      <c r="J103" s="3">
        <v>2755</v>
      </c>
      <c r="K103" s="3">
        <v>1124</v>
      </c>
      <c r="L103" s="3">
        <v>349</v>
      </c>
      <c r="M103" s="2">
        <f t="shared" si="5"/>
        <v>28.49</v>
      </c>
      <c r="N103" s="3">
        <f t="shared" si="27"/>
        <v>114</v>
      </c>
      <c r="O103" s="4">
        <f t="shared" si="28"/>
        <v>10.8</v>
      </c>
      <c r="P103" s="2">
        <f t="shared" si="29"/>
        <v>2.34</v>
      </c>
      <c r="Q103" s="2">
        <f t="shared" si="30"/>
        <v>1.36</v>
      </c>
      <c r="R103" s="2">
        <f t="shared" si="31"/>
        <v>2.88</v>
      </c>
      <c r="S103" s="64">
        <f t="shared" si="32"/>
        <v>0.34766999999999998</v>
      </c>
      <c r="T103" s="2">
        <f t="shared" si="33"/>
        <v>6.3</v>
      </c>
      <c r="U103" s="4">
        <f t="shared" si="34"/>
        <v>1.3</v>
      </c>
      <c r="V103" s="79">
        <f t="shared" si="35"/>
        <v>2.5299999999999998</v>
      </c>
      <c r="W103" s="10">
        <f t="shared" ca="1" si="26"/>
        <v>0</v>
      </c>
      <c r="X103" s="10">
        <f t="shared" ca="1" si="36"/>
        <v>0.47599999999999998</v>
      </c>
      <c r="Y103" s="10">
        <f t="shared" ca="1" si="37"/>
        <v>1</v>
      </c>
      <c r="Z103" s="10">
        <f t="shared" ca="1" si="38"/>
        <v>1</v>
      </c>
      <c r="AA103" s="10">
        <f t="shared" ca="1" si="39"/>
        <v>0</v>
      </c>
      <c r="AB103" s="10">
        <f t="shared" ca="1" si="40"/>
        <v>0</v>
      </c>
      <c r="AC103" s="10">
        <f t="shared" ca="1" si="41"/>
        <v>1</v>
      </c>
      <c r="AF103" s="16">
        <f t="shared" ca="1" si="42"/>
        <v>0</v>
      </c>
    </row>
    <row r="104" spans="1:79" x14ac:dyDescent="0.25">
      <c r="A104" s="7" t="s">
        <v>580</v>
      </c>
      <c r="B104" s="7" t="s">
        <v>1482</v>
      </c>
      <c r="C104" s="10">
        <f t="shared" ca="1" si="25"/>
        <v>0</v>
      </c>
      <c r="D104" s="4">
        <v>32.200000000000003</v>
      </c>
      <c r="E104" s="4">
        <v>28.8</v>
      </c>
      <c r="F104" s="4">
        <v>10.7</v>
      </c>
      <c r="G104" s="4">
        <v>4.8</v>
      </c>
      <c r="H104" s="5" t="s">
        <v>1456</v>
      </c>
      <c r="I104" s="5" t="s">
        <v>1935</v>
      </c>
      <c r="J104" s="3">
        <v>7716</v>
      </c>
      <c r="K104" s="3">
        <v>2425</v>
      </c>
      <c r="L104" s="3">
        <v>500</v>
      </c>
      <c r="M104" s="2">
        <f t="shared" si="5"/>
        <v>20.55</v>
      </c>
      <c r="N104" s="3">
        <f t="shared" si="27"/>
        <v>144</v>
      </c>
      <c r="O104" s="4">
        <f t="shared" si="28"/>
        <v>17</v>
      </c>
      <c r="P104" s="2">
        <f t="shared" si="29"/>
        <v>2.09</v>
      </c>
      <c r="Q104" s="2">
        <f t="shared" si="30"/>
        <v>1.19</v>
      </c>
      <c r="R104" s="2">
        <f t="shared" si="31"/>
        <v>3.01</v>
      </c>
      <c r="S104" s="64">
        <f t="shared" si="32"/>
        <v>0.20565</v>
      </c>
      <c r="T104" s="2">
        <f t="shared" si="33"/>
        <v>7.19</v>
      </c>
      <c r="U104" s="4">
        <f t="shared" si="34"/>
        <v>2</v>
      </c>
      <c r="V104" s="79">
        <f t="shared" si="35"/>
        <v>3.47</v>
      </c>
      <c r="W104" s="10">
        <f t="shared" ref="W104:W135" ca="1" si="44">sddoc(M104,AJ$15,AJ$16,AJ$17,AJ$18)</f>
        <v>0</v>
      </c>
      <c r="X104" s="10">
        <f t="shared" ca="1" si="36"/>
        <v>0</v>
      </c>
      <c r="Y104" s="10">
        <f t="shared" ca="1" si="37"/>
        <v>0</v>
      </c>
      <c r="Z104" s="10">
        <f t="shared" ca="1" si="38"/>
        <v>1</v>
      </c>
      <c r="AA104" s="10">
        <f t="shared" ca="1" si="39"/>
        <v>0</v>
      </c>
      <c r="AB104" s="10">
        <f t="shared" ca="1" si="40"/>
        <v>0.27800000000000002</v>
      </c>
      <c r="AC104" s="10">
        <f t="shared" ca="1" si="41"/>
        <v>1</v>
      </c>
      <c r="AF104" s="16">
        <f t="shared" ca="1" si="42"/>
        <v>0</v>
      </c>
    </row>
    <row r="105" spans="1:79" x14ac:dyDescent="0.25">
      <c r="A105" s="7" t="s">
        <v>912</v>
      </c>
      <c r="B105" s="7" t="s">
        <v>1480</v>
      </c>
      <c r="C105" s="10">
        <f t="shared" ca="1" si="25"/>
        <v>0</v>
      </c>
      <c r="D105" s="4">
        <v>36.4</v>
      </c>
      <c r="E105" s="4">
        <v>35.4</v>
      </c>
      <c r="F105" s="4">
        <v>12.5</v>
      </c>
      <c r="G105" s="4">
        <v>5</v>
      </c>
      <c r="H105" s="5" t="s">
        <v>1456</v>
      </c>
      <c r="I105" s="5" t="s">
        <v>1374</v>
      </c>
      <c r="J105" s="3">
        <v>12760</v>
      </c>
      <c r="K105" s="3">
        <v>4156</v>
      </c>
      <c r="L105" s="3">
        <v>592</v>
      </c>
      <c r="M105" s="2">
        <f t="shared" si="5"/>
        <v>17.41</v>
      </c>
      <c r="N105" s="3">
        <f t="shared" si="27"/>
        <v>128</v>
      </c>
      <c r="O105" s="4">
        <f t="shared" si="28"/>
        <v>19.100000000000001</v>
      </c>
      <c r="P105" s="2">
        <f t="shared" si="29"/>
        <v>2.0699999999999998</v>
      </c>
      <c r="Q105" s="2">
        <f t="shared" si="30"/>
        <v>1.1100000000000001</v>
      </c>
      <c r="R105" s="2">
        <f t="shared" si="31"/>
        <v>2.91</v>
      </c>
      <c r="S105" s="64">
        <f t="shared" si="32"/>
        <v>0.19184999999999999</v>
      </c>
      <c r="T105" s="2">
        <f t="shared" si="33"/>
        <v>7.97</v>
      </c>
      <c r="U105" s="4">
        <f t="shared" si="34"/>
        <v>2.2999999999999998</v>
      </c>
      <c r="V105" s="79">
        <f t="shared" si="35"/>
        <v>3.69</v>
      </c>
      <c r="W105" s="10">
        <f t="shared" ca="1" si="44"/>
        <v>0</v>
      </c>
      <c r="X105" s="10">
        <f t="shared" ref="X105:X136" ca="1" si="45">dldoc(N105,AJ$36,AJ$37,AJ$38,AJ$39)</f>
        <v>8.8999999999999996E-2</v>
      </c>
      <c r="Y105" s="10">
        <f t="shared" ref="Y105:Y136" ca="1" si="46">cfdoc(O105,AJ$29,AJ$30,AJ$31,AJ$32)</f>
        <v>0</v>
      </c>
      <c r="Z105" s="10">
        <f t="shared" ref="Z105:Z136" ca="1" si="47">crdoc(P105,AJ$24,AJ$25)</f>
        <v>1</v>
      </c>
      <c r="AA105" s="10">
        <f t="shared" ref="AA105:AA136" ca="1" si="48">vmvhdoc(Q105,AJ$43,AJ$44,AJ$45,AJ$46)</f>
        <v>0</v>
      </c>
      <c r="AB105" s="10">
        <f t="shared" ref="AB105:AB136" ca="1" si="49">lbdoc(R105,AJ$57,AJ$58,AJ$59,AJ$60)</f>
        <v>0</v>
      </c>
      <c r="AC105" s="10">
        <f t="shared" ca="1" si="41"/>
        <v>1</v>
      </c>
      <c r="AF105" s="16">
        <f t="shared" ca="1" si="42"/>
        <v>0</v>
      </c>
    </row>
    <row r="106" spans="1:79" x14ac:dyDescent="0.25">
      <c r="A106" s="52" t="s">
        <v>602</v>
      </c>
      <c r="B106" s="54" t="s">
        <v>1480</v>
      </c>
      <c r="C106" s="10">
        <f t="shared" ca="1" si="25"/>
        <v>0</v>
      </c>
      <c r="D106" s="4">
        <v>35.4</v>
      </c>
      <c r="E106" s="4">
        <v>31.2</v>
      </c>
      <c r="F106" s="4">
        <v>12.5</v>
      </c>
      <c r="G106" s="4">
        <v>5.2</v>
      </c>
      <c r="H106" s="2"/>
      <c r="I106" s="2" t="s">
        <v>1374</v>
      </c>
      <c r="J106" s="5">
        <v>13382</v>
      </c>
      <c r="K106" s="5">
        <v>4155</v>
      </c>
      <c r="L106" s="5">
        <v>551</v>
      </c>
      <c r="M106" s="2">
        <f t="shared" si="5"/>
        <v>15.7</v>
      </c>
      <c r="N106" s="3">
        <f t="shared" si="27"/>
        <v>197</v>
      </c>
      <c r="O106" s="4">
        <f t="shared" si="28"/>
        <v>22</v>
      </c>
      <c r="P106" s="2">
        <f t="shared" si="29"/>
        <v>2.04</v>
      </c>
      <c r="Q106" s="2">
        <f t="shared" si="30"/>
        <v>1.07</v>
      </c>
      <c r="R106" s="2">
        <f t="shared" si="31"/>
        <v>2.83</v>
      </c>
      <c r="S106" s="64">
        <f t="shared" si="32"/>
        <v>0.16238</v>
      </c>
      <c r="T106" s="2">
        <f t="shared" si="33"/>
        <v>7.48</v>
      </c>
      <c r="U106" s="4">
        <f t="shared" si="34"/>
        <v>2.5</v>
      </c>
      <c r="V106" s="79">
        <f t="shared" si="35"/>
        <v>4.01</v>
      </c>
      <c r="W106" s="10">
        <f t="shared" ca="1" si="44"/>
        <v>0</v>
      </c>
      <c r="X106" s="10">
        <f t="shared" ca="1" si="45"/>
        <v>0</v>
      </c>
      <c r="Y106" s="10">
        <f t="shared" ca="1" si="46"/>
        <v>0</v>
      </c>
      <c r="Z106" s="10">
        <f t="shared" ca="1" si="47"/>
        <v>1</v>
      </c>
      <c r="AA106" s="10">
        <f t="shared" ca="1" si="48"/>
        <v>0</v>
      </c>
      <c r="AB106" s="10">
        <f t="shared" ca="1" si="49"/>
        <v>0</v>
      </c>
      <c r="AC106" s="10">
        <f t="shared" ca="1" si="41"/>
        <v>1</v>
      </c>
      <c r="AF106" s="16">
        <f t="shared" ca="1" si="42"/>
        <v>0</v>
      </c>
    </row>
    <row r="107" spans="1:79" x14ac:dyDescent="0.25">
      <c r="A107" s="7" t="s">
        <v>1479</v>
      </c>
      <c r="B107" s="7" t="s">
        <v>1480</v>
      </c>
      <c r="C107" s="10">
        <f t="shared" ca="1" si="25"/>
        <v>0</v>
      </c>
      <c r="D107" s="4">
        <v>35.700000000000003</v>
      </c>
      <c r="E107" s="4">
        <v>31.1</v>
      </c>
      <c r="F107" s="4">
        <v>12.4</v>
      </c>
      <c r="G107" s="4">
        <v>6.1</v>
      </c>
      <c r="I107" s="5" t="s">
        <v>1374</v>
      </c>
      <c r="J107" s="3">
        <v>11684</v>
      </c>
      <c r="K107" s="3">
        <v>3650</v>
      </c>
      <c r="L107" s="3">
        <v>660</v>
      </c>
      <c r="M107" s="2">
        <f t="shared" si="5"/>
        <v>20.58</v>
      </c>
      <c r="N107" s="3">
        <f t="shared" si="27"/>
        <v>173</v>
      </c>
      <c r="O107" s="4">
        <f t="shared" si="28"/>
        <v>19.399999999999999</v>
      </c>
      <c r="P107" s="2">
        <f t="shared" si="29"/>
        <v>2.11</v>
      </c>
      <c r="Q107" s="2">
        <f t="shared" si="30"/>
        <v>1.17</v>
      </c>
      <c r="R107" s="2">
        <f t="shared" si="31"/>
        <v>2.88</v>
      </c>
      <c r="S107" s="64">
        <f t="shared" si="32"/>
        <v>0.18983</v>
      </c>
      <c r="T107" s="2">
        <f t="shared" si="33"/>
        <v>7.47</v>
      </c>
      <c r="U107" s="4">
        <f t="shared" si="34"/>
        <v>2.2999999999999998</v>
      </c>
      <c r="V107" s="79">
        <f t="shared" si="35"/>
        <v>3.71</v>
      </c>
      <c r="W107" s="10">
        <f t="shared" ca="1" si="44"/>
        <v>0</v>
      </c>
      <c r="X107" s="10">
        <f t="shared" ca="1" si="45"/>
        <v>0</v>
      </c>
      <c r="Y107" s="10">
        <f t="shared" ca="1" si="46"/>
        <v>0</v>
      </c>
      <c r="Z107" s="10">
        <f t="shared" ca="1" si="47"/>
        <v>1</v>
      </c>
      <c r="AA107" s="10">
        <f t="shared" ca="1" si="48"/>
        <v>0</v>
      </c>
      <c r="AB107" s="10">
        <f t="shared" ca="1" si="49"/>
        <v>0</v>
      </c>
      <c r="AC107" s="10">
        <f t="shared" ca="1" si="41"/>
        <v>1</v>
      </c>
      <c r="AF107" s="16">
        <f t="shared" ca="1" si="42"/>
        <v>0</v>
      </c>
    </row>
    <row r="108" spans="1:79" x14ac:dyDescent="0.25">
      <c r="A108" s="7" t="s">
        <v>1481</v>
      </c>
      <c r="B108" s="7" t="s">
        <v>1482</v>
      </c>
      <c r="C108" s="10">
        <f t="shared" ca="1" si="25"/>
        <v>0</v>
      </c>
      <c r="D108" s="4">
        <v>41.7</v>
      </c>
      <c r="E108" s="4">
        <v>36.1</v>
      </c>
      <c r="F108" s="4">
        <v>12.8</v>
      </c>
      <c r="G108" s="4">
        <v>4.7</v>
      </c>
      <c r="H108" s="5" t="s">
        <v>1407</v>
      </c>
      <c r="I108" s="5" t="s">
        <v>1374</v>
      </c>
      <c r="J108" s="3">
        <v>14330</v>
      </c>
      <c r="K108" s="3">
        <v>5500</v>
      </c>
      <c r="L108" s="3">
        <v>870</v>
      </c>
      <c r="M108" s="2">
        <f t="shared" si="5"/>
        <v>23.68</v>
      </c>
      <c r="N108" s="3">
        <f t="shared" si="27"/>
        <v>136</v>
      </c>
      <c r="O108" s="4">
        <f t="shared" si="28"/>
        <v>19.7</v>
      </c>
      <c r="P108" s="2">
        <f t="shared" si="29"/>
        <v>2.04</v>
      </c>
      <c r="Q108" s="2">
        <f t="shared" si="30"/>
        <v>1.22</v>
      </c>
      <c r="R108" s="2">
        <f t="shared" si="31"/>
        <v>3.26</v>
      </c>
      <c r="S108" s="64">
        <f t="shared" si="32"/>
        <v>0.18176</v>
      </c>
      <c r="T108" s="2">
        <f t="shared" si="33"/>
        <v>8.0500000000000007</v>
      </c>
      <c r="U108" s="4">
        <f t="shared" si="34"/>
        <v>2.4</v>
      </c>
      <c r="V108" s="79">
        <f t="shared" si="35"/>
        <v>3.81</v>
      </c>
      <c r="W108" s="10">
        <f t="shared" ca="1" si="44"/>
        <v>0</v>
      </c>
      <c r="X108" s="10">
        <f t="shared" ca="1" si="45"/>
        <v>0</v>
      </c>
      <c r="Y108" s="10">
        <f t="shared" ca="1" si="46"/>
        <v>0</v>
      </c>
      <c r="Z108" s="10">
        <f t="shared" ca="1" si="47"/>
        <v>1</v>
      </c>
      <c r="AA108" s="10">
        <f t="shared" ca="1" si="48"/>
        <v>0</v>
      </c>
      <c r="AB108" s="10">
        <f t="shared" ca="1" si="49"/>
        <v>1</v>
      </c>
      <c r="AC108" s="10">
        <f t="shared" ca="1" si="41"/>
        <v>1</v>
      </c>
      <c r="AF108" s="16">
        <f t="shared" ca="1" si="42"/>
        <v>0</v>
      </c>
    </row>
    <row r="109" spans="1:79" x14ac:dyDescent="0.25">
      <c r="A109" s="7" t="s">
        <v>1073</v>
      </c>
      <c r="B109" s="7" t="s">
        <v>1466</v>
      </c>
      <c r="C109" s="10">
        <f t="shared" ca="1" si="25"/>
        <v>0</v>
      </c>
      <c r="D109" s="4">
        <v>50.8</v>
      </c>
      <c r="E109" s="4">
        <v>45.4</v>
      </c>
      <c r="F109" s="4">
        <v>14.7</v>
      </c>
      <c r="G109" s="4">
        <v>5.0999999999999996</v>
      </c>
      <c r="J109" s="3">
        <v>33062</v>
      </c>
      <c r="K109" s="3">
        <v>9314</v>
      </c>
      <c r="L109" s="3">
        <v>1356</v>
      </c>
      <c r="M109" s="2">
        <f t="shared" si="5"/>
        <v>21.15</v>
      </c>
      <c r="N109" s="3">
        <f t="shared" si="27"/>
        <v>158</v>
      </c>
      <c r="O109" s="4">
        <f t="shared" si="28"/>
        <v>30.3</v>
      </c>
      <c r="P109" s="2">
        <f t="shared" si="29"/>
        <v>1.77</v>
      </c>
      <c r="Q109" s="2">
        <f t="shared" si="30"/>
        <v>1.1499999999999999</v>
      </c>
      <c r="R109" s="2">
        <f t="shared" si="31"/>
        <v>3.46</v>
      </c>
      <c r="S109" s="64">
        <f t="shared" si="32"/>
        <v>9.6439999999999998E-2</v>
      </c>
      <c r="T109" s="2">
        <f t="shared" si="33"/>
        <v>9.0299999999999994</v>
      </c>
      <c r="U109" s="4">
        <f t="shared" si="34"/>
        <v>3.6</v>
      </c>
      <c r="V109" s="79">
        <f t="shared" si="35"/>
        <v>5.33</v>
      </c>
      <c r="W109" s="10">
        <f t="shared" ca="1" si="44"/>
        <v>0</v>
      </c>
      <c r="X109" s="10">
        <f t="shared" ca="1" si="45"/>
        <v>0</v>
      </c>
      <c r="Y109" s="10">
        <f t="shared" ca="1" si="46"/>
        <v>0</v>
      </c>
      <c r="Z109" s="10">
        <f t="shared" ca="1" si="47"/>
        <v>1</v>
      </c>
      <c r="AA109" s="10">
        <f t="shared" ca="1" si="48"/>
        <v>0</v>
      </c>
      <c r="AB109" s="10">
        <f t="shared" ca="1" si="49"/>
        <v>0.222</v>
      </c>
      <c r="AC109" s="10">
        <f t="shared" ca="1" si="41"/>
        <v>1</v>
      </c>
      <c r="AF109" s="16">
        <f t="shared" ca="1" si="42"/>
        <v>0</v>
      </c>
    </row>
    <row r="110" spans="1:79" x14ac:dyDescent="0.25">
      <c r="A110" s="7" t="s">
        <v>1483</v>
      </c>
      <c r="B110" s="7" t="s">
        <v>1466</v>
      </c>
      <c r="C110" s="10">
        <f t="shared" ca="1" si="25"/>
        <v>0</v>
      </c>
      <c r="D110" s="4">
        <v>53.1</v>
      </c>
      <c r="E110" s="4">
        <v>43.3</v>
      </c>
      <c r="F110" s="4">
        <v>14.7</v>
      </c>
      <c r="G110" s="4">
        <v>8.1</v>
      </c>
      <c r="I110" s="5" t="s">
        <v>1374</v>
      </c>
      <c r="J110" s="3">
        <v>31359</v>
      </c>
      <c r="K110" s="3">
        <v>9632</v>
      </c>
      <c r="L110" s="3">
        <v>1067</v>
      </c>
      <c r="M110" s="2">
        <f t="shared" si="5"/>
        <v>17.239999999999998</v>
      </c>
      <c r="N110" s="3">
        <f t="shared" si="27"/>
        <v>172</v>
      </c>
      <c r="O110" s="4">
        <f t="shared" si="28"/>
        <v>29.2</v>
      </c>
      <c r="P110" s="2">
        <f t="shared" si="29"/>
        <v>1.8</v>
      </c>
      <c r="Q110" s="2">
        <f t="shared" si="30"/>
        <v>1.07</v>
      </c>
      <c r="R110" s="2">
        <f t="shared" si="31"/>
        <v>3.61</v>
      </c>
      <c r="S110" s="64">
        <f t="shared" si="32"/>
        <v>0.10203</v>
      </c>
      <c r="T110" s="2">
        <f t="shared" si="33"/>
        <v>8.82</v>
      </c>
      <c r="U110" s="4">
        <f t="shared" si="34"/>
        <v>3.5</v>
      </c>
      <c r="V110" s="79">
        <f t="shared" si="35"/>
        <v>5.18</v>
      </c>
      <c r="W110" s="10">
        <f t="shared" ca="1" si="44"/>
        <v>0</v>
      </c>
      <c r="X110" s="10">
        <f t="shared" ca="1" si="45"/>
        <v>0</v>
      </c>
      <c r="Y110" s="10">
        <f t="shared" ca="1" si="46"/>
        <v>0</v>
      </c>
      <c r="Z110" s="10">
        <f t="shared" ca="1" si="47"/>
        <v>1</v>
      </c>
      <c r="AA110" s="10">
        <f t="shared" ca="1" si="48"/>
        <v>0</v>
      </c>
      <c r="AB110" s="10">
        <f t="shared" ca="1" si="49"/>
        <v>0</v>
      </c>
      <c r="AC110" s="10">
        <f t="shared" ca="1" si="41"/>
        <v>1</v>
      </c>
      <c r="AF110" s="16">
        <f t="shared" ca="1" si="42"/>
        <v>0</v>
      </c>
    </row>
    <row r="111" spans="1:79" x14ac:dyDescent="0.25">
      <c r="A111" s="7" t="s">
        <v>1074</v>
      </c>
      <c r="B111" s="7" t="s">
        <v>1466</v>
      </c>
      <c r="C111" s="10">
        <f t="shared" ca="1" si="25"/>
        <v>0</v>
      </c>
      <c r="D111" s="4">
        <v>62.2</v>
      </c>
      <c r="E111" s="4">
        <v>51.2</v>
      </c>
      <c r="F111" s="4">
        <v>17.100000000000001</v>
      </c>
      <c r="G111" s="4">
        <v>7</v>
      </c>
      <c r="H111" s="5" t="s">
        <v>1061</v>
      </c>
      <c r="I111" s="5" t="s">
        <v>1374</v>
      </c>
      <c r="J111" s="3">
        <v>55115</v>
      </c>
      <c r="K111" s="3">
        <v>17313</v>
      </c>
      <c r="L111" s="3">
        <v>1292</v>
      </c>
      <c r="M111" s="2">
        <f t="shared" si="5"/>
        <v>14.34</v>
      </c>
      <c r="N111" s="3">
        <f t="shared" si="27"/>
        <v>183</v>
      </c>
      <c r="O111" s="4">
        <f t="shared" si="28"/>
        <v>35.700000000000003</v>
      </c>
      <c r="P111" s="2">
        <f t="shared" si="29"/>
        <v>1.74</v>
      </c>
      <c r="Q111" s="2">
        <f t="shared" si="30"/>
        <v>0.99</v>
      </c>
      <c r="R111" s="2">
        <f t="shared" si="31"/>
        <v>3.64</v>
      </c>
      <c r="S111" s="64">
        <f t="shared" si="32"/>
        <v>8.5389999999999994E-2</v>
      </c>
      <c r="T111" s="2">
        <f t="shared" si="33"/>
        <v>9.59</v>
      </c>
      <c r="U111" s="4">
        <f t="shared" si="34"/>
        <v>4.2</v>
      </c>
      <c r="V111" s="79">
        <f t="shared" si="35"/>
        <v>5.76</v>
      </c>
      <c r="W111" s="10">
        <f t="shared" ca="1" si="44"/>
        <v>0</v>
      </c>
      <c r="X111" s="10">
        <f t="shared" ca="1" si="45"/>
        <v>0</v>
      </c>
      <c r="Y111" s="10">
        <f t="shared" ca="1" si="46"/>
        <v>0</v>
      </c>
      <c r="Z111" s="10">
        <f t="shared" ca="1" si="47"/>
        <v>1</v>
      </c>
      <c r="AA111" s="10">
        <f t="shared" ca="1" si="48"/>
        <v>0</v>
      </c>
      <c r="AB111" s="10">
        <f t="shared" ca="1" si="49"/>
        <v>0</v>
      </c>
      <c r="AC111" s="10">
        <f t="shared" ca="1" si="41"/>
        <v>1</v>
      </c>
      <c r="AF111" s="16">
        <f t="shared" ca="1" si="42"/>
        <v>0</v>
      </c>
    </row>
    <row r="112" spans="1:79" x14ac:dyDescent="0.25">
      <c r="A112" s="7" t="s">
        <v>636</v>
      </c>
      <c r="C112" s="10">
        <f t="shared" ca="1" si="25"/>
        <v>0</v>
      </c>
      <c r="D112" s="4">
        <v>31</v>
      </c>
      <c r="E112" s="4">
        <v>28.7</v>
      </c>
      <c r="F112" s="4">
        <v>10.6</v>
      </c>
      <c r="G112" s="4">
        <v>4.3</v>
      </c>
      <c r="H112" s="5" t="s">
        <v>1456</v>
      </c>
      <c r="I112" s="5" t="s">
        <v>1374</v>
      </c>
      <c r="J112" s="3">
        <v>7054</v>
      </c>
      <c r="K112" s="3">
        <v>2400</v>
      </c>
      <c r="L112" s="3">
        <v>460</v>
      </c>
      <c r="M112" s="2">
        <f t="shared" si="5"/>
        <v>20.07</v>
      </c>
      <c r="N112" s="3">
        <f t="shared" si="27"/>
        <v>133</v>
      </c>
      <c r="O112" s="4">
        <f t="shared" si="28"/>
        <v>16</v>
      </c>
      <c r="P112" s="2">
        <f t="shared" si="29"/>
        <v>2.14</v>
      </c>
      <c r="Q112" s="2">
        <f t="shared" si="30"/>
        <v>1.18</v>
      </c>
      <c r="R112" s="2">
        <f t="shared" si="31"/>
        <v>2.92</v>
      </c>
      <c r="S112" s="64">
        <f t="shared" si="32"/>
        <v>0.22489999999999999</v>
      </c>
      <c r="T112" s="2">
        <f t="shared" si="33"/>
        <v>7.18</v>
      </c>
      <c r="U112" s="4">
        <f t="shared" si="34"/>
        <v>1.9</v>
      </c>
      <c r="V112" s="79">
        <f t="shared" si="35"/>
        <v>3.31</v>
      </c>
      <c r="W112" s="10">
        <f t="shared" ca="1" si="44"/>
        <v>0</v>
      </c>
      <c r="X112" s="10">
        <f t="shared" ca="1" si="45"/>
        <v>0</v>
      </c>
      <c r="Y112" s="10">
        <f t="shared" ca="1" si="46"/>
        <v>0.159</v>
      </c>
      <c r="Z112" s="10">
        <f t="shared" ca="1" si="47"/>
        <v>1</v>
      </c>
      <c r="AA112" s="10">
        <f t="shared" ca="1" si="48"/>
        <v>0</v>
      </c>
      <c r="AB112" s="10">
        <f t="shared" ca="1" si="49"/>
        <v>0</v>
      </c>
      <c r="AC112" s="10">
        <f t="shared" ca="1" si="41"/>
        <v>1</v>
      </c>
      <c r="AF112" s="16">
        <f t="shared" ca="1" si="42"/>
        <v>0</v>
      </c>
    </row>
    <row r="113" spans="1:32" x14ac:dyDescent="0.25">
      <c r="A113" s="53" t="s">
        <v>603</v>
      </c>
      <c r="B113" s="53" t="s">
        <v>1480</v>
      </c>
      <c r="C113" s="10">
        <f t="shared" ca="1" si="25"/>
        <v>0</v>
      </c>
      <c r="D113" s="4">
        <v>34.5</v>
      </c>
      <c r="E113" s="4">
        <v>28.7</v>
      </c>
      <c r="F113" s="4">
        <v>11.5</v>
      </c>
      <c r="G113" s="4">
        <v>6.3</v>
      </c>
      <c r="H113" s="5" t="s">
        <v>604</v>
      </c>
      <c r="I113" s="10" t="s">
        <v>1374</v>
      </c>
      <c r="J113" s="5">
        <v>12600</v>
      </c>
      <c r="K113" s="5">
        <v>4651</v>
      </c>
      <c r="L113" s="5">
        <v>534</v>
      </c>
      <c r="M113" s="2">
        <f t="shared" si="5"/>
        <v>15.83</v>
      </c>
      <c r="N113" s="3">
        <f t="shared" si="27"/>
        <v>238</v>
      </c>
      <c r="O113" s="4">
        <f t="shared" si="28"/>
        <v>24.7</v>
      </c>
      <c r="P113" s="2">
        <f t="shared" si="29"/>
        <v>1.91</v>
      </c>
      <c r="Q113" s="2">
        <f t="shared" si="30"/>
        <v>1.07</v>
      </c>
      <c r="R113" s="2">
        <f t="shared" si="31"/>
        <v>3</v>
      </c>
      <c r="S113" s="64">
        <f t="shared" si="32"/>
        <v>0.11582000000000001</v>
      </c>
      <c r="T113" s="2">
        <f t="shared" si="33"/>
        <v>7.18</v>
      </c>
      <c r="U113" s="4">
        <f t="shared" si="34"/>
        <v>2.8</v>
      </c>
      <c r="V113" s="79">
        <f t="shared" si="35"/>
        <v>4.6900000000000004</v>
      </c>
      <c r="W113" s="10">
        <f t="shared" ca="1" si="44"/>
        <v>0</v>
      </c>
      <c r="X113" s="10">
        <f t="shared" ca="1" si="45"/>
        <v>0</v>
      </c>
      <c r="Y113" s="10">
        <f t="shared" ca="1" si="46"/>
        <v>0</v>
      </c>
      <c r="Z113" s="10">
        <f t="shared" ca="1" si="47"/>
        <v>1</v>
      </c>
      <c r="AA113" s="10">
        <f t="shared" ca="1" si="48"/>
        <v>0</v>
      </c>
      <c r="AB113" s="10">
        <f t="shared" ca="1" si="49"/>
        <v>0.222</v>
      </c>
      <c r="AC113" s="10">
        <f t="shared" ca="1" si="41"/>
        <v>1</v>
      </c>
      <c r="AF113" s="16">
        <f t="shared" ca="1" si="42"/>
        <v>0</v>
      </c>
    </row>
    <row r="114" spans="1:32" x14ac:dyDescent="0.25">
      <c r="A114" s="7" t="s">
        <v>59</v>
      </c>
      <c r="B114" s="7" t="s">
        <v>1466</v>
      </c>
      <c r="C114" s="10">
        <f t="shared" ca="1" si="25"/>
        <v>0</v>
      </c>
      <c r="D114" s="4">
        <v>36</v>
      </c>
      <c r="E114" s="4">
        <v>30.3</v>
      </c>
      <c r="F114" s="4">
        <v>11.6</v>
      </c>
      <c r="G114" s="4">
        <v>5.9</v>
      </c>
      <c r="H114" s="5" t="s">
        <v>1456</v>
      </c>
      <c r="I114" s="5" t="s">
        <v>1374</v>
      </c>
      <c r="J114" s="3">
        <v>11552</v>
      </c>
      <c r="K114" s="3">
        <v>4034</v>
      </c>
      <c r="L114" s="3">
        <v>656</v>
      </c>
      <c r="M114" s="2">
        <f t="shared" si="5"/>
        <v>20.61</v>
      </c>
      <c r="N114" s="3">
        <f t="shared" si="27"/>
        <v>185</v>
      </c>
      <c r="O114" s="4">
        <f t="shared" si="28"/>
        <v>21.3</v>
      </c>
      <c r="P114" s="2">
        <f t="shared" si="29"/>
        <v>1.99</v>
      </c>
      <c r="Q114" s="2">
        <f t="shared" si="30"/>
        <v>1.17</v>
      </c>
      <c r="R114" s="2">
        <f t="shared" si="31"/>
        <v>3.1</v>
      </c>
      <c r="S114" s="64">
        <f t="shared" si="32"/>
        <v>0.14699999999999999</v>
      </c>
      <c r="T114" s="2">
        <f t="shared" si="33"/>
        <v>7.38</v>
      </c>
      <c r="U114" s="4">
        <f t="shared" si="34"/>
        <v>2.5</v>
      </c>
      <c r="V114" s="79">
        <f t="shared" si="35"/>
        <v>4.17</v>
      </c>
      <c r="W114" s="10">
        <f t="shared" ca="1" si="44"/>
        <v>0</v>
      </c>
      <c r="X114" s="10">
        <f t="shared" ca="1" si="45"/>
        <v>0</v>
      </c>
      <c r="Y114" s="10">
        <f t="shared" ca="1" si="46"/>
        <v>0</v>
      </c>
      <c r="Z114" s="10">
        <f t="shared" ca="1" si="47"/>
        <v>1</v>
      </c>
      <c r="AA114" s="10">
        <f t="shared" ca="1" si="48"/>
        <v>0</v>
      </c>
      <c r="AB114" s="10">
        <f t="shared" ca="1" si="49"/>
        <v>0.77800000000000002</v>
      </c>
      <c r="AC114" s="10">
        <f t="shared" ca="1" si="41"/>
        <v>1</v>
      </c>
      <c r="AF114" s="16">
        <f t="shared" ca="1" si="42"/>
        <v>0</v>
      </c>
    </row>
    <row r="115" spans="1:32" x14ac:dyDescent="0.25">
      <c r="A115" s="7" t="s">
        <v>641</v>
      </c>
      <c r="C115" s="10">
        <f t="shared" ca="1" si="25"/>
        <v>0</v>
      </c>
      <c r="D115" s="4">
        <v>40.200000000000003</v>
      </c>
      <c r="E115" s="4">
        <v>31.7</v>
      </c>
      <c r="F115" s="4">
        <v>12.7</v>
      </c>
      <c r="G115" s="4">
        <v>6.9</v>
      </c>
      <c r="H115" s="5" t="s">
        <v>1456</v>
      </c>
      <c r="I115" s="5" t="s">
        <v>1374</v>
      </c>
      <c r="J115" s="3">
        <v>15700</v>
      </c>
      <c r="K115" s="3">
        <v>6600</v>
      </c>
      <c r="L115" s="3">
        <v>850</v>
      </c>
      <c r="M115" s="2">
        <f t="shared" si="5"/>
        <v>21.77</v>
      </c>
      <c r="N115" s="3">
        <f t="shared" si="27"/>
        <v>220</v>
      </c>
      <c r="O115" s="4">
        <f t="shared" si="28"/>
        <v>24</v>
      </c>
      <c r="P115" s="2">
        <f t="shared" si="29"/>
        <v>1.96</v>
      </c>
      <c r="Q115" s="2">
        <f t="shared" si="30"/>
        <v>1.19</v>
      </c>
      <c r="R115" s="2">
        <f t="shared" si="31"/>
        <v>3.17</v>
      </c>
      <c r="S115" s="64">
        <f t="shared" si="32"/>
        <v>0.13217000000000001</v>
      </c>
      <c r="T115" s="2">
        <f t="shared" si="33"/>
        <v>7.54</v>
      </c>
      <c r="U115" s="4">
        <f t="shared" si="34"/>
        <v>2.8</v>
      </c>
      <c r="V115" s="79">
        <f t="shared" si="35"/>
        <v>4.46</v>
      </c>
      <c r="W115" s="10">
        <f t="shared" ca="1" si="44"/>
        <v>0</v>
      </c>
      <c r="X115" s="10">
        <f t="shared" ca="1" si="45"/>
        <v>0</v>
      </c>
      <c r="Y115" s="10">
        <f t="shared" ca="1" si="46"/>
        <v>0</v>
      </c>
      <c r="Z115" s="10">
        <f t="shared" ca="1" si="47"/>
        <v>1</v>
      </c>
      <c r="AA115" s="10">
        <f t="shared" ca="1" si="48"/>
        <v>0</v>
      </c>
      <c r="AB115" s="10">
        <f t="shared" ca="1" si="49"/>
        <v>1</v>
      </c>
      <c r="AC115" s="10">
        <f t="shared" ca="1" si="41"/>
        <v>1</v>
      </c>
      <c r="AF115" s="16">
        <f t="shared" ca="1" si="42"/>
        <v>0</v>
      </c>
    </row>
    <row r="116" spans="1:32" x14ac:dyDescent="0.25">
      <c r="A116" s="7" t="s">
        <v>639</v>
      </c>
      <c r="C116" s="10">
        <f t="shared" ca="1" si="25"/>
        <v>0</v>
      </c>
      <c r="D116" s="4">
        <v>37.6</v>
      </c>
      <c r="E116" s="4">
        <v>30.3</v>
      </c>
      <c r="F116" s="4">
        <v>12.5</v>
      </c>
      <c r="G116" s="4">
        <v>5.2</v>
      </c>
      <c r="H116" s="5" t="s">
        <v>1456</v>
      </c>
      <c r="I116" s="5" t="s">
        <v>1374</v>
      </c>
      <c r="J116" s="3">
        <v>13700</v>
      </c>
      <c r="K116" s="3">
        <v>5400</v>
      </c>
      <c r="L116" s="3">
        <v>742</v>
      </c>
      <c r="M116" s="2">
        <f t="shared" si="5"/>
        <v>20.81</v>
      </c>
      <c r="N116" s="3">
        <f t="shared" si="27"/>
        <v>220</v>
      </c>
      <c r="O116" s="4">
        <f t="shared" si="28"/>
        <v>22.6</v>
      </c>
      <c r="P116" s="2">
        <f t="shared" si="29"/>
        <v>2.02</v>
      </c>
      <c r="Q116" s="2">
        <f t="shared" si="30"/>
        <v>1.17</v>
      </c>
      <c r="R116" s="2">
        <f t="shared" si="31"/>
        <v>3.01</v>
      </c>
      <c r="S116" s="64">
        <f t="shared" si="32"/>
        <v>0.15013000000000001</v>
      </c>
      <c r="T116" s="2">
        <f t="shared" si="33"/>
        <v>7.38</v>
      </c>
      <c r="U116" s="4">
        <f t="shared" si="34"/>
        <v>2.6</v>
      </c>
      <c r="V116" s="79">
        <f t="shared" si="35"/>
        <v>4.17</v>
      </c>
      <c r="W116" s="10">
        <f t="shared" ca="1" si="44"/>
        <v>0</v>
      </c>
      <c r="X116" s="10">
        <f t="shared" ca="1" si="45"/>
        <v>0</v>
      </c>
      <c r="Y116" s="10">
        <f t="shared" ca="1" si="46"/>
        <v>0</v>
      </c>
      <c r="Z116" s="10">
        <f t="shared" ca="1" si="47"/>
        <v>1</v>
      </c>
      <c r="AA116" s="10">
        <f t="shared" ca="1" si="48"/>
        <v>0</v>
      </c>
      <c r="AB116" s="10">
        <f t="shared" ca="1" si="49"/>
        <v>0.27800000000000002</v>
      </c>
      <c r="AC116" s="10">
        <f t="shared" ca="1" si="41"/>
        <v>1</v>
      </c>
      <c r="AF116" s="16">
        <f t="shared" ca="1" si="42"/>
        <v>0</v>
      </c>
    </row>
    <row r="117" spans="1:32" x14ac:dyDescent="0.25">
      <c r="A117" s="7" t="s">
        <v>520</v>
      </c>
      <c r="B117" s="7" t="s">
        <v>1466</v>
      </c>
      <c r="C117" s="10">
        <f t="shared" ca="1" si="25"/>
        <v>0</v>
      </c>
      <c r="D117" s="4">
        <v>39.299999999999997</v>
      </c>
      <c r="E117" s="4">
        <v>34.9</v>
      </c>
      <c r="F117" s="4">
        <v>12.3</v>
      </c>
      <c r="G117" s="4">
        <v>6.3</v>
      </c>
      <c r="H117" s="5" t="s">
        <v>1456</v>
      </c>
      <c r="I117" s="5" t="s">
        <v>1374</v>
      </c>
      <c r="J117" s="3">
        <v>15211</v>
      </c>
      <c r="K117" s="3">
        <v>5954</v>
      </c>
      <c r="L117" s="3">
        <v>734</v>
      </c>
      <c r="M117" s="2">
        <f t="shared" si="5"/>
        <v>19.2</v>
      </c>
      <c r="N117" s="3">
        <f t="shared" si="27"/>
        <v>160</v>
      </c>
      <c r="O117" s="4">
        <f t="shared" si="28"/>
        <v>22.9</v>
      </c>
      <c r="P117" s="2">
        <f t="shared" si="29"/>
        <v>1.92</v>
      </c>
      <c r="Q117" s="2">
        <f t="shared" si="30"/>
        <v>1.1399999999999999</v>
      </c>
      <c r="R117" s="2">
        <f t="shared" si="31"/>
        <v>3.2</v>
      </c>
      <c r="S117" s="64">
        <f t="shared" si="32"/>
        <v>0.13628000000000001</v>
      </c>
      <c r="T117" s="2">
        <f t="shared" si="33"/>
        <v>7.92</v>
      </c>
      <c r="U117" s="4">
        <f t="shared" si="34"/>
        <v>2.7</v>
      </c>
      <c r="V117" s="79">
        <f t="shared" si="35"/>
        <v>4.37</v>
      </c>
      <c r="W117" s="10">
        <f t="shared" ca="1" si="44"/>
        <v>0</v>
      </c>
      <c r="X117" s="10">
        <f t="shared" ca="1" si="45"/>
        <v>0</v>
      </c>
      <c r="Y117" s="10">
        <f t="shared" ca="1" si="46"/>
        <v>0</v>
      </c>
      <c r="Z117" s="10">
        <f t="shared" ca="1" si="47"/>
        <v>1</v>
      </c>
      <c r="AA117" s="10">
        <f t="shared" ca="1" si="48"/>
        <v>0</v>
      </c>
      <c r="AB117" s="10">
        <f t="shared" ca="1" si="49"/>
        <v>1</v>
      </c>
      <c r="AC117" s="10">
        <f t="shared" ca="1" si="41"/>
        <v>1</v>
      </c>
      <c r="AF117" s="16">
        <f t="shared" ca="1" si="42"/>
        <v>0</v>
      </c>
    </row>
    <row r="118" spans="1:32" x14ac:dyDescent="0.25">
      <c r="A118" s="7" t="s">
        <v>1075</v>
      </c>
      <c r="B118" s="7" t="s">
        <v>1466</v>
      </c>
      <c r="C118" s="10">
        <f t="shared" ca="1" si="25"/>
        <v>0</v>
      </c>
      <c r="D118" s="4">
        <v>42.5</v>
      </c>
      <c r="E118" s="4">
        <v>35.799999999999997</v>
      </c>
      <c r="F118" s="4">
        <v>13.5</v>
      </c>
      <c r="G118" s="4">
        <v>7.6</v>
      </c>
      <c r="H118" s="5" t="s">
        <v>1076</v>
      </c>
      <c r="J118" s="3">
        <v>18220</v>
      </c>
      <c r="K118" s="3">
        <v>6283</v>
      </c>
      <c r="L118" s="3">
        <v>771</v>
      </c>
      <c r="M118" s="2">
        <f t="shared" si="5"/>
        <v>17.88</v>
      </c>
      <c r="N118" s="3">
        <f t="shared" si="27"/>
        <v>177</v>
      </c>
      <c r="O118" s="4">
        <f t="shared" si="28"/>
        <v>23.3</v>
      </c>
      <c r="P118" s="2">
        <f t="shared" si="29"/>
        <v>1.99</v>
      </c>
      <c r="Q118" s="2">
        <f t="shared" si="30"/>
        <v>1.1000000000000001</v>
      </c>
      <c r="R118" s="2">
        <f t="shared" si="31"/>
        <v>3.15</v>
      </c>
      <c r="S118" s="64">
        <f t="shared" si="32"/>
        <v>0.15387000000000001</v>
      </c>
      <c r="T118" s="2">
        <f t="shared" si="33"/>
        <v>8.02</v>
      </c>
      <c r="U118" s="4">
        <f t="shared" si="34"/>
        <v>2.7</v>
      </c>
      <c r="V118" s="79">
        <f t="shared" si="35"/>
        <v>4.17</v>
      </c>
      <c r="W118" s="10">
        <f t="shared" ca="1" si="44"/>
        <v>0</v>
      </c>
      <c r="X118" s="10">
        <f t="shared" ca="1" si="45"/>
        <v>0</v>
      </c>
      <c r="Y118" s="10">
        <f t="shared" ca="1" si="46"/>
        <v>0</v>
      </c>
      <c r="Z118" s="10">
        <f t="shared" ca="1" si="47"/>
        <v>1</v>
      </c>
      <c r="AA118" s="10">
        <f t="shared" ca="1" si="48"/>
        <v>0</v>
      </c>
      <c r="AB118" s="10">
        <f t="shared" ca="1" si="49"/>
        <v>1</v>
      </c>
      <c r="AC118" s="10">
        <f t="shared" ca="1" si="41"/>
        <v>1</v>
      </c>
      <c r="AF118" s="16">
        <f t="shared" ca="1" si="42"/>
        <v>0</v>
      </c>
    </row>
    <row r="119" spans="1:32" x14ac:dyDescent="0.25">
      <c r="A119" s="7" t="s">
        <v>1484</v>
      </c>
      <c r="B119" s="7" t="s">
        <v>1466</v>
      </c>
      <c r="C119" s="10">
        <f t="shared" ca="1" si="25"/>
        <v>0</v>
      </c>
      <c r="D119" s="4">
        <v>46.5</v>
      </c>
      <c r="E119" s="4">
        <v>36.4</v>
      </c>
      <c r="F119" s="4">
        <v>13.5</v>
      </c>
      <c r="G119" s="4">
        <v>7.7</v>
      </c>
      <c r="I119" s="5" t="s">
        <v>1374</v>
      </c>
      <c r="J119" s="3">
        <v>21500</v>
      </c>
      <c r="K119" s="3">
        <v>8500</v>
      </c>
      <c r="L119" s="3">
        <v>950</v>
      </c>
      <c r="M119" s="2">
        <f t="shared" si="5"/>
        <v>19.73</v>
      </c>
      <c r="N119" s="3">
        <f t="shared" si="27"/>
        <v>199</v>
      </c>
      <c r="O119" s="4">
        <f t="shared" si="28"/>
        <v>26.3</v>
      </c>
      <c r="P119" s="2">
        <f t="shared" si="29"/>
        <v>1.88</v>
      </c>
      <c r="Q119" s="2">
        <f t="shared" si="30"/>
        <v>1.1399999999999999</v>
      </c>
      <c r="R119" s="2">
        <f t="shared" si="31"/>
        <v>3.44</v>
      </c>
      <c r="S119" s="64">
        <f t="shared" si="32"/>
        <v>0.11672</v>
      </c>
      <c r="T119" s="2">
        <f t="shared" si="33"/>
        <v>8.08</v>
      </c>
      <c r="U119" s="4">
        <f t="shared" si="34"/>
        <v>3.1</v>
      </c>
      <c r="V119" s="79">
        <f t="shared" si="35"/>
        <v>4.79</v>
      </c>
      <c r="W119" s="10">
        <f t="shared" ca="1" si="44"/>
        <v>0</v>
      </c>
      <c r="X119" s="10">
        <f t="shared" ca="1" si="45"/>
        <v>0</v>
      </c>
      <c r="Y119" s="10">
        <f t="shared" ca="1" si="46"/>
        <v>0</v>
      </c>
      <c r="Z119" s="10">
        <f t="shared" ca="1" si="47"/>
        <v>1</v>
      </c>
      <c r="AA119" s="10">
        <f t="shared" ca="1" si="48"/>
        <v>0</v>
      </c>
      <c r="AB119" s="10">
        <f t="shared" ca="1" si="49"/>
        <v>0.33300000000000002</v>
      </c>
      <c r="AC119" s="10">
        <f t="shared" ca="1" si="41"/>
        <v>1</v>
      </c>
      <c r="AF119" s="16">
        <f t="shared" ca="1" si="42"/>
        <v>0</v>
      </c>
    </row>
    <row r="120" spans="1:32" x14ac:dyDescent="0.25">
      <c r="A120" s="7" t="s">
        <v>920</v>
      </c>
      <c r="B120" s="7" t="s">
        <v>1466</v>
      </c>
      <c r="C120" s="10">
        <f t="shared" ca="1" si="25"/>
        <v>0</v>
      </c>
      <c r="D120" s="4">
        <v>47.6</v>
      </c>
      <c r="E120" s="4">
        <v>41.4</v>
      </c>
      <c r="F120" s="4">
        <v>14.8</v>
      </c>
      <c r="G120" s="4">
        <v>7.7</v>
      </c>
      <c r="H120" s="5" t="s">
        <v>759</v>
      </c>
      <c r="I120" s="5" t="s">
        <v>1374</v>
      </c>
      <c r="J120" s="3">
        <v>25353</v>
      </c>
      <c r="K120" s="3">
        <v>8377</v>
      </c>
      <c r="L120" s="3">
        <v>1046</v>
      </c>
      <c r="M120" s="2">
        <f t="shared" si="5"/>
        <v>19.47</v>
      </c>
      <c r="N120" s="3">
        <f t="shared" si="27"/>
        <v>160</v>
      </c>
      <c r="O120" s="4">
        <f t="shared" si="28"/>
        <v>25</v>
      </c>
      <c r="P120" s="2">
        <f t="shared" si="29"/>
        <v>1.95</v>
      </c>
      <c r="Q120" s="2">
        <f t="shared" si="30"/>
        <v>1.1299999999999999</v>
      </c>
      <c r="R120" s="2">
        <f t="shared" si="31"/>
        <v>3.22</v>
      </c>
      <c r="S120" s="64">
        <f t="shared" si="32"/>
        <v>0.14007</v>
      </c>
      <c r="T120" s="2">
        <f t="shared" si="33"/>
        <v>8.6199999999999992</v>
      </c>
      <c r="U120" s="4">
        <f t="shared" si="34"/>
        <v>3</v>
      </c>
      <c r="V120" s="79">
        <f t="shared" si="35"/>
        <v>4.43</v>
      </c>
      <c r="W120" s="10">
        <f t="shared" ca="1" si="44"/>
        <v>0</v>
      </c>
      <c r="X120" s="10">
        <f t="shared" ca="1" si="45"/>
        <v>0</v>
      </c>
      <c r="Y120" s="10">
        <f t="shared" ca="1" si="46"/>
        <v>0</v>
      </c>
      <c r="Z120" s="10">
        <f t="shared" ca="1" si="47"/>
        <v>1</v>
      </c>
      <c r="AA120" s="10">
        <f t="shared" ca="1" si="48"/>
        <v>0</v>
      </c>
      <c r="AB120" s="10">
        <f t="shared" ca="1" si="49"/>
        <v>1</v>
      </c>
      <c r="AC120" s="10">
        <f t="shared" ca="1" si="41"/>
        <v>1</v>
      </c>
      <c r="AF120" s="16">
        <f t="shared" ca="1" si="42"/>
        <v>0</v>
      </c>
    </row>
    <row r="121" spans="1:32" x14ac:dyDescent="0.25">
      <c r="A121" s="7" t="s">
        <v>1485</v>
      </c>
      <c r="B121" s="7" t="s">
        <v>1486</v>
      </c>
      <c r="C121" s="10">
        <f t="shared" ca="1" si="25"/>
        <v>0</v>
      </c>
      <c r="D121" s="4">
        <v>50.8</v>
      </c>
      <c r="E121" s="4">
        <v>38.799999999999997</v>
      </c>
      <c r="F121" s="4">
        <v>14.7</v>
      </c>
      <c r="G121" s="4">
        <v>6</v>
      </c>
      <c r="H121" s="5" t="s">
        <v>1407</v>
      </c>
      <c r="I121" s="5" t="s">
        <v>1374</v>
      </c>
      <c r="J121" s="3">
        <v>33500</v>
      </c>
      <c r="K121" s="3">
        <v>13000</v>
      </c>
      <c r="L121" s="3">
        <v>1020</v>
      </c>
      <c r="M121" s="2">
        <f t="shared" si="5"/>
        <v>15.77</v>
      </c>
      <c r="N121" s="3">
        <f t="shared" si="27"/>
        <v>256</v>
      </c>
      <c r="O121" s="4">
        <f t="shared" si="28"/>
        <v>34.1</v>
      </c>
      <c r="P121" s="2">
        <f t="shared" si="29"/>
        <v>1.76</v>
      </c>
      <c r="Q121" s="2">
        <f t="shared" si="30"/>
        <v>1.04</v>
      </c>
      <c r="R121" s="2">
        <f t="shared" si="31"/>
        <v>3.46</v>
      </c>
      <c r="S121" s="64">
        <f t="shared" si="32"/>
        <v>8.2180000000000003E-2</v>
      </c>
      <c r="T121" s="2">
        <f t="shared" si="33"/>
        <v>8.35</v>
      </c>
      <c r="U121" s="4">
        <f t="shared" si="34"/>
        <v>3.9</v>
      </c>
      <c r="V121" s="79">
        <f t="shared" si="35"/>
        <v>5.77</v>
      </c>
      <c r="W121" s="10">
        <f t="shared" ca="1" si="44"/>
        <v>0</v>
      </c>
      <c r="X121" s="10">
        <f t="shared" ca="1" si="45"/>
        <v>0</v>
      </c>
      <c r="Y121" s="10">
        <f t="shared" ca="1" si="46"/>
        <v>0</v>
      </c>
      <c r="Z121" s="10">
        <f t="shared" ca="1" si="47"/>
        <v>1</v>
      </c>
      <c r="AA121" s="10">
        <f t="shared" ca="1" si="48"/>
        <v>0</v>
      </c>
      <c r="AB121" s="10">
        <f t="shared" ca="1" si="49"/>
        <v>0.222</v>
      </c>
      <c r="AC121" s="10">
        <f t="shared" ca="1" si="41"/>
        <v>1</v>
      </c>
      <c r="AF121" s="16">
        <f t="shared" ca="1" si="42"/>
        <v>0</v>
      </c>
    </row>
    <row r="122" spans="1:32" x14ac:dyDescent="0.25">
      <c r="A122" s="7" t="s">
        <v>1487</v>
      </c>
      <c r="B122" s="7" t="s">
        <v>1482</v>
      </c>
      <c r="C122" s="10">
        <f t="shared" ca="1" si="25"/>
        <v>0</v>
      </c>
      <c r="D122" s="4">
        <v>32.6</v>
      </c>
      <c r="E122" s="4">
        <v>29.5</v>
      </c>
      <c r="F122" s="4">
        <v>11.2</v>
      </c>
      <c r="G122" s="4">
        <v>4.2</v>
      </c>
      <c r="I122" s="5" t="s">
        <v>1374</v>
      </c>
      <c r="J122" s="3">
        <v>9700</v>
      </c>
      <c r="K122" s="3">
        <v>3274</v>
      </c>
      <c r="L122" s="3">
        <v>505</v>
      </c>
      <c r="M122" s="2">
        <f t="shared" si="5"/>
        <v>17.82</v>
      </c>
      <c r="N122" s="3">
        <f t="shared" si="27"/>
        <v>169</v>
      </c>
      <c r="O122" s="4">
        <f t="shared" si="28"/>
        <v>19.7</v>
      </c>
      <c r="P122" s="2">
        <f t="shared" si="29"/>
        <v>2.0299999999999998</v>
      </c>
      <c r="Q122" s="2">
        <f t="shared" si="30"/>
        <v>1.1200000000000001</v>
      </c>
      <c r="R122" s="2">
        <f t="shared" si="31"/>
        <v>2.91</v>
      </c>
      <c r="S122" s="64">
        <f t="shared" si="32"/>
        <v>0.1656</v>
      </c>
      <c r="T122" s="2">
        <f t="shared" si="33"/>
        <v>7.28</v>
      </c>
      <c r="U122" s="4">
        <f t="shared" si="34"/>
        <v>2.2999999999999998</v>
      </c>
      <c r="V122" s="79">
        <f t="shared" si="35"/>
        <v>3.9</v>
      </c>
      <c r="W122" s="10">
        <f t="shared" ca="1" si="44"/>
        <v>0</v>
      </c>
      <c r="X122" s="10">
        <f t="shared" ca="1" si="45"/>
        <v>0</v>
      </c>
      <c r="Y122" s="10">
        <f t="shared" ca="1" si="46"/>
        <v>0</v>
      </c>
      <c r="Z122" s="10">
        <f t="shared" ca="1" si="47"/>
        <v>1</v>
      </c>
      <c r="AA122" s="10">
        <f t="shared" ca="1" si="48"/>
        <v>0</v>
      </c>
      <c r="AB122" s="10">
        <f t="shared" ca="1" si="49"/>
        <v>0</v>
      </c>
      <c r="AC122" s="10">
        <f t="shared" ca="1" si="41"/>
        <v>1</v>
      </c>
      <c r="AF122" s="16">
        <f t="shared" ca="1" si="42"/>
        <v>0</v>
      </c>
    </row>
    <row r="123" spans="1:32" x14ac:dyDescent="0.25">
      <c r="A123" s="7" t="s">
        <v>1488</v>
      </c>
      <c r="B123" s="7" t="s">
        <v>1480</v>
      </c>
      <c r="C123" s="10">
        <f t="shared" ca="1" si="25"/>
        <v>0</v>
      </c>
      <c r="D123" s="4">
        <v>35</v>
      </c>
      <c r="E123" s="4">
        <v>31.1</v>
      </c>
      <c r="F123" s="4">
        <v>12.5</v>
      </c>
      <c r="G123" s="4">
        <v>5</v>
      </c>
      <c r="H123" s="5" t="s">
        <v>1414</v>
      </c>
      <c r="I123" s="5" t="s">
        <v>1374</v>
      </c>
      <c r="J123" s="3">
        <v>12000</v>
      </c>
      <c r="K123" s="3">
        <v>3750</v>
      </c>
      <c r="L123" s="3">
        <v>526</v>
      </c>
      <c r="M123" s="2">
        <f t="shared" si="5"/>
        <v>16.11</v>
      </c>
      <c r="N123" s="3">
        <f t="shared" si="27"/>
        <v>178</v>
      </c>
      <c r="O123" s="4">
        <f t="shared" si="28"/>
        <v>19.899999999999999</v>
      </c>
      <c r="P123" s="2">
        <f t="shared" si="29"/>
        <v>2.11</v>
      </c>
      <c r="Q123" s="2">
        <f t="shared" si="30"/>
        <v>1.08</v>
      </c>
      <c r="R123" s="2">
        <f t="shared" si="31"/>
        <v>2.8</v>
      </c>
      <c r="S123" s="64">
        <f t="shared" si="32"/>
        <v>0.19184999999999999</v>
      </c>
      <c r="T123" s="2">
        <f t="shared" si="33"/>
        <v>7.47</v>
      </c>
      <c r="U123" s="4">
        <f t="shared" si="34"/>
        <v>2.2999999999999998</v>
      </c>
      <c r="V123" s="79">
        <f t="shared" si="35"/>
        <v>3.69</v>
      </c>
      <c r="W123" s="10">
        <f t="shared" ca="1" si="44"/>
        <v>0</v>
      </c>
      <c r="X123" s="10">
        <f t="shared" ca="1" si="45"/>
        <v>0</v>
      </c>
      <c r="Y123" s="10">
        <f t="shared" ca="1" si="46"/>
        <v>0</v>
      </c>
      <c r="Z123" s="10">
        <f t="shared" ca="1" si="47"/>
        <v>1</v>
      </c>
      <c r="AA123" s="10">
        <f t="shared" ca="1" si="48"/>
        <v>0</v>
      </c>
      <c r="AB123" s="10">
        <f t="shared" ca="1" si="49"/>
        <v>0</v>
      </c>
      <c r="AC123" s="10">
        <f t="shared" ca="1" si="41"/>
        <v>1</v>
      </c>
      <c r="AF123" s="16">
        <f t="shared" ca="1" si="42"/>
        <v>0</v>
      </c>
    </row>
    <row r="124" spans="1:32" x14ac:dyDescent="0.25">
      <c r="A124" s="7" t="s">
        <v>1489</v>
      </c>
      <c r="B124" s="7" t="s">
        <v>1480</v>
      </c>
      <c r="C124" s="10">
        <f t="shared" ca="1" si="25"/>
        <v>0</v>
      </c>
      <c r="D124" s="4">
        <v>35</v>
      </c>
      <c r="E124" s="4">
        <v>31.1</v>
      </c>
      <c r="F124" s="4">
        <v>12.5</v>
      </c>
      <c r="G124" s="4">
        <v>5</v>
      </c>
      <c r="I124" s="5" t="s">
        <v>1374</v>
      </c>
      <c r="J124" s="3">
        <v>12000</v>
      </c>
      <c r="K124" s="3">
        <v>3750</v>
      </c>
      <c r="L124" s="3">
        <v>525</v>
      </c>
      <c r="M124" s="2">
        <f t="shared" si="5"/>
        <v>16.079999999999998</v>
      </c>
      <c r="N124" s="3">
        <f t="shared" si="27"/>
        <v>178</v>
      </c>
      <c r="O124" s="4">
        <f t="shared" si="28"/>
        <v>19.899999999999999</v>
      </c>
      <c r="P124" s="2">
        <f t="shared" si="29"/>
        <v>2.11</v>
      </c>
      <c r="Q124" s="2">
        <f t="shared" si="30"/>
        <v>1.08</v>
      </c>
      <c r="R124" s="2">
        <f t="shared" si="31"/>
        <v>2.8</v>
      </c>
      <c r="S124" s="64">
        <f t="shared" si="32"/>
        <v>0.19184999999999999</v>
      </c>
      <c r="T124" s="2">
        <f t="shared" si="33"/>
        <v>7.47</v>
      </c>
      <c r="U124" s="4">
        <f t="shared" si="34"/>
        <v>2.2999999999999998</v>
      </c>
      <c r="V124" s="79">
        <f t="shared" si="35"/>
        <v>3.69</v>
      </c>
      <c r="W124" s="10">
        <f t="shared" ca="1" si="44"/>
        <v>0</v>
      </c>
      <c r="X124" s="10">
        <f t="shared" ca="1" si="45"/>
        <v>0</v>
      </c>
      <c r="Y124" s="10">
        <f t="shared" ca="1" si="46"/>
        <v>0</v>
      </c>
      <c r="Z124" s="10">
        <f t="shared" ca="1" si="47"/>
        <v>1</v>
      </c>
      <c r="AA124" s="10">
        <f t="shared" ca="1" si="48"/>
        <v>0</v>
      </c>
      <c r="AB124" s="10">
        <f t="shared" ca="1" si="49"/>
        <v>0</v>
      </c>
      <c r="AC124" s="10">
        <f t="shared" ca="1" si="41"/>
        <v>1</v>
      </c>
      <c r="AF124" s="16">
        <f t="shared" ca="1" si="42"/>
        <v>0</v>
      </c>
    </row>
    <row r="125" spans="1:32" x14ac:dyDescent="0.25">
      <c r="A125" s="7" t="s">
        <v>1490</v>
      </c>
      <c r="B125" s="7" t="s">
        <v>1480</v>
      </c>
      <c r="C125" s="10">
        <f t="shared" ca="1" si="25"/>
        <v>0</v>
      </c>
      <c r="D125" s="4">
        <v>35.4</v>
      </c>
      <c r="E125" s="4">
        <v>31.2</v>
      </c>
      <c r="F125" s="4">
        <v>12.5</v>
      </c>
      <c r="G125" s="4">
        <v>5.2</v>
      </c>
      <c r="I125" s="5" t="s">
        <v>1374</v>
      </c>
      <c r="J125" s="3">
        <v>13382</v>
      </c>
      <c r="K125" s="3">
        <v>4155</v>
      </c>
      <c r="L125" s="3">
        <v>551</v>
      </c>
      <c r="M125" s="2">
        <f t="shared" si="5"/>
        <v>15.7</v>
      </c>
      <c r="N125" s="3">
        <f t="shared" si="27"/>
        <v>197</v>
      </c>
      <c r="O125" s="4">
        <f t="shared" si="28"/>
        <v>22</v>
      </c>
      <c r="P125" s="2">
        <f t="shared" si="29"/>
        <v>2.04</v>
      </c>
      <c r="Q125" s="2">
        <f t="shared" si="30"/>
        <v>1.07</v>
      </c>
      <c r="R125" s="2">
        <f t="shared" si="31"/>
        <v>2.83</v>
      </c>
      <c r="S125" s="64">
        <f t="shared" si="32"/>
        <v>0.16238</v>
      </c>
      <c r="T125" s="2">
        <f t="shared" si="33"/>
        <v>7.48</v>
      </c>
      <c r="U125" s="4">
        <f t="shared" si="34"/>
        <v>2.5</v>
      </c>
      <c r="V125" s="79">
        <f t="shared" si="35"/>
        <v>4.01</v>
      </c>
      <c r="W125" s="10">
        <f t="shared" ca="1" si="44"/>
        <v>0</v>
      </c>
      <c r="X125" s="10">
        <f t="shared" ca="1" si="45"/>
        <v>0</v>
      </c>
      <c r="Y125" s="10">
        <f t="shared" ca="1" si="46"/>
        <v>0</v>
      </c>
      <c r="Z125" s="10">
        <f t="shared" ca="1" si="47"/>
        <v>1</v>
      </c>
      <c r="AA125" s="10">
        <f t="shared" ca="1" si="48"/>
        <v>0</v>
      </c>
      <c r="AB125" s="10">
        <f t="shared" ca="1" si="49"/>
        <v>0</v>
      </c>
      <c r="AC125" s="10">
        <f t="shared" ca="1" si="41"/>
        <v>1</v>
      </c>
      <c r="AF125" s="16">
        <f t="shared" ca="1" si="42"/>
        <v>0</v>
      </c>
    </row>
    <row r="126" spans="1:32" x14ac:dyDescent="0.25">
      <c r="A126" s="7" t="s">
        <v>1491</v>
      </c>
      <c r="B126" s="7" t="s">
        <v>1492</v>
      </c>
      <c r="C126" s="10">
        <f t="shared" ca="1" si="25"/>
        <v>0</v>
      </c>
      <c r="D126" s="4">
        <v>35.799999999999997</v>
      </c>
      <c r="E126" s="4">
        <v>31.6</v>
      </c>
      <c r="F126" s="4">
        <v>12.4</v>
      </c>
      <c r="G126" s="4">
        <v>5.0999999999999996</v>
      </c>
      <c r="H126" s="2"/>
      <c r="I126" s="2" t="s">
        <v>1374</v>
      </c>
      <c r="J126" s="3">
        <v>13248</v>
      </c>
      <c r="K126" s="3">
        <v>4078</v>
      </c>
      <c r="L126" s="3">
        <v>530</v>
      </c>
      <c r="M126" s="2">
        <f t="shared" si="5"/>
        <v>15.2</v>
      </c>
      <c r="N126" s="3">
        <f t="shared" si="27"/>
        <v>187</v>
      </c>
      <c r="O126" s="4">
        <f t="shared" si="28"/>
        <v>21.8</v>
      </c>
      <c r="P126" s="2">
        <f t="shared" si="29"/>
        <v>2.0299999999999998</v>
      </c>
      <c r="Q126" s="2">
        <f t="shared" si="30"/>
        <v>1.06</v>
      </c>
      <c r="R126" s="2">
        <f t="shared" si="31"/>
        <v>2.89</v>
      </c>
      <c r="S126" s="64">
        <f t="shared" si="32"/>
        <v>0.16067000000000001</v>
      </c>
      <c r="T126" s="2">
        <f t="shared" si="33"/>
        <v>7.53</v>
      </c>
      <c r="U126" s="4">
        <f t="shared" si="34"/>
        <v>2.5</v>
      </c>
      <c r="V126" s="79">
        <f t="shared" si="35"/>
        <v>4.03</v>
      </c>
      <c r="W126" s="10">
        <f t="shared" ca="1" si="44"/>
        <v>0</v>
      </c>
      <c r="X126" s="10">
        <f t="shared" ca="1" si="45"/>
        <v>0</v>
      </c>
      <c r="Y126" s="10">
        <f t="shared" ca="1" si="46"/>
        <v>0</v>
      </c>
      <c r="Z126" s="10">
        <f t="shared" ca="1" si="47"/>
        <v>1</v>
      </c>
      <c r="AA126" s="10">
        <f t="shared" ca="1" si="48"/>
        <v>0</v>
      </c>
      <c r="AB126" s="10">
        <f t="shared" ca="1" si="49"/>
        <v>0</v>
      </c>
      <c r="AC126" s="10">
        <f t="shared" ca="1" si="41"/>
        <v>1</v>
      </c>
      <c r="AF126" s="16">
        <f t="shared" ca="1" si="42"/>
        <v>0</v>
      </c>
    </row>
    <row r="127" spans="1:32" x14ac:dyDescent="0.25">
      <c r="A127" s="7" t="s">
        <v>1493</v>
      </c>
      <c r="B127" s="7" t="s">
        <v>1480</v>
      </c>
      <c r="C127" s="10">
        <f t="shared" ca="1" si="25"/>
        <v>0</v>
      </c>
      <c r="D127" s="4">
        <v>38.6</v>
      </c>
      <c r="E127" s="4">
        <v>32.9</v>
      </c>
      <c r="F127" s="4">
        <v>12.9</v>
      </c>
      <c r="G127" s="4">
        <v>5.3</v>
      </c>
      <c r="H127" s="5" t="s">
        <v>1407</v>
      </c>
      <c r="I127" s="5" t="s">
        <v>1374</v>
      </c>
      <c r="J127" s="3">
        <v>14991</v>
      </c>
      <c r="K127" s="3">
        <v>4740</v>
      </c>
      <c r="L127" s="3">
        <v>750</v>
      </c>
      <c r="M127" s="2">
        <f t="shared" si="5"/>
        <v>19.809999999999999</v>
      </c>
      <c r="N127" s="3">
        <f t="shared" si="27"/>
        <v>188</v>
      </c>
      <c r="O127" s="4">
        <f t="shared" si="28"/>
        <v>22.2</v>
      </c>
      <c r="P127" s="2">
        <f t="shared" si="29"/>
        <v>2.02</v>
      </c>
      <c r="Q127" s="2">
        <f t="shared" si="30"/>
        <v>1.1499999999999999</v>
      </c>
      <c r="R127" s="2">
        <f t="shared" si="31"/>
        <v>2.99</v>
      </c>
      <c r="S127" s="64">
        <f t="shared" si="32"/>
        <v>0.15645000000000001</v>
      </c>
      <c r="T127" s="2">
        <f t="shared" si="33"/>
        <v>7.69</v>
      </c>
      <c r="U127" s="4">
        <f t="shared" si="34"/>
        <v>2.6</v>
      </c>
      <c r="V127" s="79">
        <f t="shared" si="35"/>
        <v>4.1100000000000003</v>
      </c>
      <c r="W127" s="10">
        <f t="shared" ca="1" si="44"/>
        <v>0</v>
      </c>
      <c r="X127" s="10">
        <f t="shared" ca="1" si="45"/>
        <v>0</v>
      </c>
      <c r="Y127" s="10">
        <f t="shared" ca="1" si="46"/>
        <v>0</v>
      </c>
      <c r="Z127" s="10">
        <f t="shared" ca="1" si="47"/>
        <v>1</v>
      </c>
      <c r="AA127" s="10">
        <f t="shared" ca="1" si="48"/>
        <v>0</v>
      </c>
      <c r="AB127" s="10">
        <f t="shared" ca="1" si="49"/>
        <v>0.16700000000000001</v>
      </c>
      <c r="AC127" s="10">
        <f t="shared" ca="1" si="41"/>
        <v>1</v>
      </c>
      <c r="AF127" s="16">
        <f t="shared" ca="1" si="42"/>
        <v>0</v>
      </c>
    </row>
    <row r="128" spans="1:32" x14ac:dyDescent="0.25">
      <c r="A128" s="7" t="s">
        <v>1494</v>
      </c>
      <c r="B128" s="7" t="s">
        <v>1492</v>
      </c>
      <c r="C128" s="10">
        <f t="shared" ca="1" si="25"/>
        <v>0</v>
      </c>
      <c r="D128" s="4">
        <v>38.200000000000003</v>
      </c>
      <c r="E128" s="4">
        <v>33.299999999999997</v>
      </c>
      <c r="F128" s="4">
        <v>12.8</v>
      </c>
      <c r="G128" s="4">
        <v>5.4</v>
      </c>
      <c r="I128" s="5" t="s">
        <v>1374</v>
      </c>
      <c r="J128" s="3">
        <v>14332</v>
      </c>
      <c r="K128" s="3">
        <v>5182</v>
      </c>
      <c r="L128" s="3">
        <v>616</v>
      </c>
      <c r="M128" s="2">
        <f t="shared" si="5"/>
        <v>16.760000000000002</v>
      </c>
      <c r="N128" s="3">
        <f t="shared" si="27"/>
        <v>173</v>
      </c>
      <c r="O128" s="4">
        <f t="shared" si="28"/>
        <v>21.4</v>
      </c>
      <c r="P128" s="2">
        <f t="shared" si="29"/>
        <v>2.04</v>
      </c>
      <c r="Q128" s="2">
        <f t="shared" si="30"/>
        <v>1.0900000000000001</v>
      </c>
      <c r="R128" s="2">
        <f t="shared" si="31"/>
        <v>2.98</v>
      </c>
      <c r="S128" s="64">
        <f t="shared" si="32"/>
        <v>0.16750999999999999</v>
      </c>
      <c r="T128" s="2">
        <f t="shared" si="33"/>
        <v>7.73</v>
      </c>
      <c r="U128" s="4">
        <f t="shared" si="34"/>
        <v>2.5</v>
      </c>
      <c r="V128" s="79">
        <f t="shared" si="35"/>
        <v>3.97</v>
      </c>
      <c r="W128" s="10">
        <f t="shared" ca="1" si="44"/>
        <v>0</v>
      </c>
      <c r="X128" s="10">
        <f t="shared" ca="1" si="45"/>
        <v>0</v>
      </c>
      <c r="Y128" s="10">
        <f t="shared" ca="1" si="46"/>
        <v>0</v>
      </c>
      <c r="Z128" s="10">
        <f t="shared" ca="1" si="47"/>
        <v>1</v>
      </c>
      <c r="AA128" s="10">
        <f t="shared" ca="1" si="48"/>
        <v>0</v>
      </c>
      <c r="AB128" s="10">
        <f t="shared" ca="1" si="49"/>
        <v>0.111</v>
      </c>
      <c r="AC128" s="10">
        <f t="shared" ca="1" si="41"/>
        <v>1</v>
      </c>
      <c r="AF128" s="16">
        <f t="shared" ca="1" si="42"/>
        <v>0</v>
      </c>
    </row>
    <row r="129" spans="1:32" x14ac:dyDescent="0.25">
      <c r="A129" s="7" t="s">
        <v>1495</v>
      </c>
      <c r="B129" s="7" t="s">
        <v>1482</v>
      </c>
      <c r="C129" s="10">
        <f t="shared" ca="1" si="25"/>
        <v>0</v>
      </c>
      <c r="D129" s="4">
        <v>41</v>
      </c>
      <c r="E129" s="4">
        <v>36.700000000000003</v>
      </c>
      <c r="F129" s="4">
        <v>12.7</v>
      </c>
      <c r="G129" s="4">
        <v>5.5</v>
      </c>
      <c r="I129" s="5" t="s">
        <v>1374</v>
      </c>
      <c r="J129" s="3">
        <v>18740</v>
      </c>
      <c r="K129" s="3">
        <v>5300</v>
      </c>
      <c r="L129" s="3">
        <v>670</v>
      </c>
      <c r="M129" s="2">
        <f t="shared" si="5"/>
        <v>15.25</v>
      </c>
      <c r="N129" s="3">
        <f t="shared" si="27"/>
        <v>169</v>
      </c>
      <c r="O129" s="4">
        <f t="shared" si="28"/>
        <v>25.8</v>
      </c>
      <c r="P129" s="2">
        <f t="shared" si="29"/>
        <v>1.85</v>
      </c>
      <c r="Q129" s="2">
        <f t="shared" si="30"/>
        <v>1.05</v>
      </c>
      <c r="R129" s="2">
        <f t="shared" si="31"/>
        <v>3.23</v>
      </c>
      <c r="S129" s="64">
        <f t="shared" si="32"/>
        <v>0.11514000000000001</v>
      </c>
      <c r="T129" s="2">
        <f t="shared" si="33"/>
        <v>8.1199999999999992</v>
      </c>
      <c r="U129" s="4">
        <f t="shared" si="34"/>
        <v>3</v>
      </c>
      <c r="V129" s="79">
        <f t="shared" si="35"/>
        <v>4.78</v>
      </c>
      <c r="W129" s="10">
        <f t="shared" ca="1" si="44"/>
        <v>0</v>
      </c>
      <c r="X129" s="10">
        <f t="shared" ca="1" si="45"/>
        <v>0</v>
      </c>
      <c r="Y129" s="10">
        <f t="shared" ca="1" si="46"/>
        <v>0</v>
      </c>
      <c r="Z129" s="10">
        <f t="shared" ca="1" si="47"/>
        <v>1</v>
      </c>
      <c r="AA129" s="10">
        <f t="shared" ca="1" si="48"/>
        <v>0</v>
      </c>
      <c r="AB129" s="10">
        <f t="shared" ca="1" si="49"/>
        <v>1</v>
      </c>
      <c r="AC129" s="10">
        <f t="shared" ca="1" si="41"/>
        <v>1</v>
      </c>
      <c r="AF129" s="16">
        <f t="shared" ca="1" si="42"/>
        <v>0</v>
      </c>
    </row>
    <row r="130" spans="1:32" x14ac:dyDescent="0.25">
      <c r="A130" s="7" t="s">
        <v>1496</v>
      </c>
      <c r="B130" s="7" t="s">
        <v>1482</v>
      </c>
      <c r="C130" s="10">
        <f t="shared" ca="1" si="25"/>
        <v>0</v>
      </c>
      <c r="D130" s="4">
        <v>39.700000000000003</v>
      </c>
      <c r="E130" s="4">
        <v>34.9</v>
      </c>
      <c r="F130" s="4">
        <v>12.9</v>
      </c>
      <c r="G130" s="4">
        <v>5.5</v>
      </c>
      <c r="I130" s="5" t="s">
        <v>1374</v>
      </c>
      <c r="J130" s="3">
        <v>16000</v>
      </c>
      <c r="K130" s="3">
        <v>5600</v>
      </c>
      <c r="L130" s="3">
        <v>670</v>
      </c>
      <c r="M130" s="2">
        <f t="shared" si="5"/>
        <v>16.95</v>
      </c>
      <c r="N130" s="3">
        <f t="shared" si="27"/>
        <v>168</v>
      </c>
      <c r="O130" s="4">
        <f t="shared" si="28"/>
        <v>22.6</v>
      </c>
      <c r="P130" s="2">
        <f t="shared" si="29"/>
        <v>1.98</v>
      </c>
      <c r="Q130" s="2">
        <f t="shared" si="30"/>
        <v>1.0900000000000001</v>
      </c>
      <c r="R130" s="2">
        <f t="shared" si="31"/>
        <v>3.08</v>
      </c>
      <c r="S130" s="64">
        <f t="shared" si="32"/>
        <v>0.15645000000000001</v>
      </c>
      <c r="T130" s="2">
        <f t="shared" si="33"/>
        <v>7.92</v>
      </c>
      <c r="U130" s="4">
        <f t="shared" si="34"/>
        <v>2.6</v>
      </c>
      <c r="V130" s="79">
        <f t="shared" si="35"/>
        <v>4.1100000000000003</v>
      </c>
      <c r="W130" s="10">
        <f t="shared" ca="1" si="44"/>
        <v>0</v>
      </c>
      <c r="X130" s="10">
        <f t="shared" ca="1" si="45"/>
        <v>0</v>
      </c>
      <c r="Y130" s="10">
        <f t="shared" ca="1" si="46"/>
        <v>0</v>
      </c>
      <c r="Z130" s="10">
        <f t="shared" ca="1" si="47"/>
        <v>1</v>
      </c>
      <c r="AA130" s="10">
        <f t="shared" ca="1" si="48"/>
        <v>0</v>
      </c>
      <c r="AB130" s="10">
        <f t="shared" ca="1" si="49"/>
        <v>0.66700000000000004</v>
      </c>
      <c r="AC130" s="10">
        <f t="shared" ca="1" si="41"/>
        <v>1</v>
      </c>
      <c r="AF130" s="16">
        <f t="shared" ca="1" si="42"/>
        <v>0</v>
      </c>
    </row>
    <row r="131" spans="1:32" x14ac:dyDescent="0.25">
      <c r="A131" s="7" t="s">
        <v>1497</v>
      </c>
      <c r="B131" s="7" t="s">
        <v>1498</v>
      </c>
      <c r="C131" s="10">
        <f t="shared" ca="1" si="25"/>
        <v>0</v>
      </c>
      <c r="D131" s="4">
        <v>44.6</v>
      </c>
      <c r="E131" s="4">
        <v>36.799999999999997</v>
      </c>
      <c r="F131" s="4">
        <v>14</v>
      </c>
      <c r="G131" s="4">
        <v>5.8</v>
      </c>
      <c r="H131" s="5" t="s">
        <v>1499</v>
      </c>
      <c r="I131" s="5" t="s">
        <v>1374</v>
      </c>
      <c r="J131" s="3">
        <v>20944</v>
      </c>
      <c r="K131" s="3">
        <v>6835</v>
      </c>
      <c r="L131" s="3">
        <v>832</v>
      </c>
      <c r="M131" s="2">
        <f t="shared" si="5"/>
        <v>17.59</v>
      </c>
      <c r="N131" s="3">
        <f t="shared" si="27"/>
        <v>188</v>
      </c>
      <c r="O131" s="4">
        <f t="shared" si="28"/>
        <v>24.6</v>
      </c>
      <c r="P131" s="2">
        <f t="shared" si="29"/>
        <v>1.97</v>
      </c>
      <c r="Q131" s="2">
        <f t="shared" si="30"/>
        <v>1.0900000000000001</v>
      </c>
      <c r="R131" s="2">
        <f t="shared" si="31"/>
        <v>3.19</v>
      </c>
      <c r="S131" s="64">
        <f t="shared" si="32"/>
        <v>0.13972999999999999</v>
      </c>
      <c r="T131" s="2">
        <f t="shared" si="33"/>
        <v>8.1300000000000008</v>
      </c>
      <c r="U131" s="4">
        <f t="shared" si="34"/>
        <v>2.9</v>
      </c>
      <c r="V131" s="79">
        <f t="shared" si="35"/>
        <v>4.4000000000000004</v>
      </c>
      <c r="W131" s="10">
        <f t="shared" ca="1" si="44"/>
        <v>0</v>
      </c>
      <c r="X131" s="10">
        <f t="shared" ca="1" si="45"/>
        <v>0</v>
      </c>
      <c r="Y131" s="10">
        <f t="shared" ca="1" si="46"/>
        <v>0</v>
      </c>
      <c r="Z131" s="10">
        <f t="shared" ca="1" si="47"/>
        <v>1</v>
      </c>
      <c r="AA131" s="10">
        <f t="shared" ca="1" si="48"/>
        <v>0</v>
      </c>
      <c r="AB131" s="10">
        <f t="shared" ca="1" si="49"/>
        <v>1</v>
      </c>
      <c r="AC131" s="10">
        <f t="shared" ca="1" si="41"/>
        <v>1</v>
      </c>
      <c r="AF131" s="16">
        <f t="shared" ca="1" si="42"/>
        <v>0</v>
      </c>
    </row>
    <row r="132" spans="1:32" x14ac:dyDescent="0.25">
      <c r="A132" s="7" t="s">
        <v>1500</v>
      </c>
      <c r="B132" s="7" t="s">
        <v>1466</v>
      </c>
      <c r="C132" s="10">
        <f t="shared" ca="1" si="25"/>
        <v>0</v>
      </c>
      <c r="D132" s="4">
        <v>45.9</v>
      </c>
      <c r="E132" s="4">
        <v>39.1</v>
      </c>
      <c r="F132" s="4">
        <v>13.9</v>
      </c>
      <c r="G132" s="4">
        <v>5.8</v>
      </c>
      <c r="I132" s="5" t="s">
        <v>1374</v>
      </c>
      <c r="J132" s="3">
        <v>20944</v>
      </c>
      <c r="K132" s="3">
        <v>7496</v>
      </c>
      <c r="L132" s="3">
        <v>907</v>
      </c>
      <c r="M132" s="2">
        <f t="shared" si="5"/>
        <v>19.170000000000002</v>
      </c>
      <c r="N132" s="3">
        <f t="shared" si="27"/>
        <v>156</v>
      </c>
      <c r="O132" s="4">
        <f t="shared" si="28"/>
        <v>23.6</v>
      </c>
      <c r="P132" s="2">
        <f t="shared" si="29"/>
        <v>1.95</v>
      </c>
      <c r="Q132" s="2">
        <f t="shared" si="30"/>
        <v>1.1299999999999999</v>
      </c>
      <c r="R132" s="2">
        <f t="shared" si="31"/>
        <v>3.3</v>
      </c>
      <c r="S132" s="64">
        <f t="shared" si="32"/>
        <v>0.14853</v>
      </c>
      <c r="T132" s="2">
        <f t="shared" si="33"/>
        <v>8.3800000000000008</v>
      </c>
      <c r="U132" s="4">
        <f t="shared" si="34"/>
        <v>2.8</v>
      </c>
      <c r="V132" s="79">
        <f t="shared" si="35"/>
        <v>4.26</v>
      </c>
      <c r="W132" s="10">
        <f t="shared" ca="1" si="44"/>
        <v>0</v>
      </c>
      <c r="X132" s="10">
        <f t="shared" ca="1" si="45"/>
        <v>0</v>
      </c>
      <c r="Y132" s="10">
        <f t="shared" ca="1" si="46"/>
        <v>0</v>
      </c>
      <c r="Z132" s="10">
        <f t="shared" ca="1" si="47"/>
        <v>1</v>
      </c>
      <c r="AA132" s="10">
        <f t="shared" ca="1" si="48"/>
        <v>0</v>
      </c>
      <c r="AB132" s="10">
        <f t="shared" ca="1" si="49"/>
        <v>1</v>
      </c>
      <c r="AC132" s="10">
        <f t="shared" ca="1" si="41"/>
        <v>1</v>
      </c>
      <c r="AF132" s="16">
        <f t="shared" ca="1" si="42"/>
        <v>0</v>
      </c>
    </row>
    <row r="133" spans="1:32" x14ac:dyDescent="0.25">
      <c r="A133" s="7" t="s">
        <v>899</v>
      </c>
      <c r="B133" s="7" t="s">
        <v>1502</v>
      </c>
      <c r="C133" s="10">
        <f t="shared" ca="1" si="25"/>
        <v>0</v>
      </c>
      <c r="D133" s="4">
        <v>131</v>
      </c>
      <c r="E133" s="4">
        <v>98.5</v>
      </c>
      <c r="F133" s="4">
        <v>24.7</v>
      </c>
      <c r="G133" s="4">
        <v>12.3</v>
      </c>
      <c r="J133" s="3">
        <v>228750</v>
      </c>
      <c r="K133" s="3">
        <v>66000</v>
      </c>
      <c r="L133" s="3">
        <v>5812</v>
      </c>
      <c r="M133" s="2">
        <f t="shared" si="5"/>
        <v>25</v>
      </c>
      <c r="N133" s="3">
        <f t="shared" si="27"/>
        <v>107</v>
      </c>
      <c r="O133" s="4">
        <f t="shared" si="28"/>
        <v>45.7</v>
      </c>
      <c r="P133" s="2">
        <f t="shared" si="29"/>
        <v>1.56</v>
      </c>
      <c r="Q133" s="2">
        <f t="shared" si="30"/>
        <v>1.1499999999999999</v>
      </c>
      <c r="R133" s="2">
        <f t="shared" si="31"/>
        <v>5.3</v>
      </c>
      <c r="S133" s="64">
        <f t="shared" si="32"/>
        <v>6.2300000000000001E-2</v>
      </c>
      <c r="T133" s="2">
        <f t="shared" si="33"/>
        <v>13.3</v>
      </c>
      <c r="U133" s="4">
        <f t="shared" si="34"/>
        <v>6.1</v>
      </c>
      <c r="V133" s="79">
        <f t="shared" si="35"/>
        <v>6.96</v>
      </c>
      <c r="W133" s="10">
        <f t="shared" ca="1" si="44"/>
        <v>0.17299999999999999</v>
      </c>
      <c r="X133" s="10">
        <f t="shared" ca="1" si="45"/>
        <v>0.67</v>
      </c>
      <c r="Y133" s="10">
        <f t="shared" ca="1" si="46"/>
        <v>0</v>
      </c>
      <c r="Z133" s="10">
        <f t="shared" ca="1" si="47"/>
        <v>1</v>
      </c>
      <c r="AA133" s="10">
        <f t="shared" ca="1" si="48"/>
        <v>0</v>
      </c>
      <c r="AB133" s="10">
        <f t="shared" ca="1" si="49"/>
        <v>0</v>
      </c>
      <c r="AC133" s="10">
        <f t="shared" ca="1" si="41"/>
        <v>1</v>
      </c>
      <c r="AF133" s="16">
        <f t="shared" ca="1" si="42"/>
        <v>0</v>
      </c>
    </row>
    <row r="134" spans="1:32" x14ac:dyDescent="0.25">
      <c r="A134" s="7" t="s">
        <v>1501</v>
      </c>
      <c r="B134" s="7" t="s">
        <v>1502</v>
      </c>
      <c r="C134" s="10">
        <f t="shared" ca="1" si="25"/>
        <v>0</v>
      </c>
      <c r="D134" s="4">
        <v>39</v>
      </c>
      <c r="E134" s="4">
        <v>31</v>
      </c>
      <c r="F134" s="4">
        <v>12</v>
      </c>
      <c r="G134" s="4">
        <v>6</v>
      </c>
      <c r="I134" s="5" t="s">
        <v>1374</v>
      </c>
      <c r="J134" s="3">
        <v>18750</v>
      </c>
      <c r="K134" s="3">
        <v>6500</v>
      </c>
      <c r="L134" s="3">
        <v>765</v>
      </c>
      <c r="M134" s="2">
        <f t="shared" si="5"/>
        <v>17.41</v>
      </c>
      <c r="N134" s="3">
        <f t="shared" si="27"/>
        <v>281</v>
      </c>
      <c r="O134" s="4">
        <f t="shared" si="28"/>
        <v>31.7</v>
      </c>
      <c r="P134" s="2">
        <f t="shared" si="29"/>
        <v>1.75</v>
      </c>
      <c r="Q134" s="2">
        <f t="shared" si="30"/>
        <v>1.0900000000000001</v>
      </c>
      <c r="R134" s="2">
        <f t="shared" si="31"/>
        <v>3.25</v>
      </c>
      <c r="S134" s="64">
        <f t="shared" si="32"/>
        <v>7.4190000000000006E-2</v>
      </c>
      <c r="T134" s="2">
        <f t="shared" si="33"/>
        <v>7.46</v>
      </c>
      <c r="U134" s="4">
        <f t="shared" si="34"/>
        <v>3.6</v>
      </c>
      <c r="V134" s="79">
        <f t="shared" si="35"/>
        <v>5.9</v>
      </c>
      <c r="W134" s="10">
        <f t="shared" ca="1" si="44"/>
        <v>0</v>
      </c>
      <c r="X134" s="10">
        <f t="shared" ca="1" si="45"/>
        <v>0</v>
      </c>
      <c r="Y134" s="10">
        <f t="shared" ca="1" si="46"/>
        <v>0</v>
      </c>
      <c r="Z134" s="10">
        <f t="shared" ca="1" si="47"/>
        <v>1</v>
      </c>
      <c r="AA134" s="10">
        <f t="shared" ca="1" si="48"/>
        <v>0</v>
      </c>
      <c r="AB134" s="10">
        <f t="shared" ca="1" si="49"/>
        <v>1</v>
      </c>
      <c r="AC134" s="10">
        <f t="shared" ca="1" si="41"/>
        <v>1</v>
      </c>
      <c r="AF134" s="16">
        <f t="shared" ca="1" si="42"/>
        <v>0</v>
      </c>
    </row>
    <row r="135" spans="1:32" x14ac:dyDescent="0.25">
      <c r="A135" s="7" t="s">
        <v>1503</v>
      </c>
      <c r="B135" s="7" t="s">
        <v>1463</v>
      </c>
      <c r="C135" s="10">
        <f t="shared" ca="1" si="25"/>
        <v>0</v>
      </c>
      <c r="D135" s="4">
        <v>48</v>
      </c>
      <c r="E135" s="4">
        <v>39.299999999999997</v>
      </c>
      <c r="F135" s="4">
        <v>14.3</v>
      </c>
      <c r="G135" s="4">
        <v>6.3</v>
      </c>
      <c r="I135" s="5" t="s">
        <v>1371</v>
      </c>
      <c r="J135" s="3">
        <v>32000</v>
      </c>
      <c r="K135" s="3">
        <v>12000</v>
      </c>
      <c r="L135" s="5">
        <v>1154</v>
      </c>
      <c r="M135" s="2">
        <f t="shared" si="5"/>
        <v>18.39</v>
      </c>
      <c r="N135" s="3">
        <f t="shared" si="27"/>
        <v>235</v>
      </c>
      <c r="O135" s="4">
        <f t="shared" si="28"/>
        <v>34.1</v>
      </c>
      <c r="P135" s="2">
        <f t="shared" si="29"/>
        <v>1.74</v>
      </c>
      <c r="Q135" s="2">
        <f t="shared" si="30"/>
        <v>1.1000000000000001</v>
      </c>
      <c r="R135" s="2">
        <f t="shared" si="31"/>
        <v>3.36</v>
      </c>
      <c r="S135" s="64">
        <f t="shared" si="32"/>
        <v>7.9369999999999996E-2</v>
      </c>
      <c r="T135" s="2">
        <f t="shared" si="33"/>
        <v>8.4</v>
      </c>
      <c r="U135" s="4">
        <f t="shared" si="34"/>
        <v>3.9</v>
      </c>
      <c r="V135" s="79">
        <f t="shared" si="35"/>
        <v>5.85</v>
      </c>
      <c r="W135" s="10">
        <f t="shared" ca="1" si="44"/>
        <v>0</v>
      </c>
      <c r="X135" s="10">
        <f t="shared" ca="1" si="45"/>
        <v>0</v>
      </c>
      <c r="Y135" s="10">
        <f t="shared" ca="1" si="46"/>
        <v>0</v>
      </c>
      <c r="Z135" s="10">
        <f t="shared" ca="1" si="47"/>
        <v>1</v>
      </c>
      <c r="AA135" s="10">
        <f t="shared" ca="1" si="48"/>
        <v>0</v>
      </c>
      <c r="AB135" s="10">
        <f t="shared" ca="1" si="49"/>
        <v>0.77800000000000002</v>
      </c>
      <c r="AC135" s="10">
        <f t="shared" ca="1" si="41"/>
        <v>1</v>
      </c>
      <c r="AF135" s="16">
        <f t="shared" ca="1" si="42"/>
        <v>0</v>
      </c>
    </row>
    <row r="136" spans="1:32" x14ac:dyDescent="0.25">
      <c r="A136" s="7" t="s">
        <v>1504</v>
      </c>
      <c r="B136" s="7" t="s">
        <v>1505</v>
      </c>
      <c r="C136" s="10">
        <f t="shared" ref="C136:C199" ca="1" si="50">MIN(W136,Z136,Y136,X136,AA136,AC136,AB136)</f>
        <v>0</v>
      </c>
      <c r="D136" s="4">
        <v>45.5</v>
      </c>
      <c r="E136" s="4">
        <v>37.4</v>
      </c>
      <c r="F136" s="4">
        <v>13.9</v>
      </c>
      <c r="G136" s="4">
        <v>8</v>
      </c>
      <c r="I136" s="5" t="s">
        <v>1374</v>
      </c>
      <c r="J136" s="3">
        <v>21700</v>
      </c>
      <c r="K136" s="3">
        <v>9000</v>
      </c>
      <c r="L136" s="3">
        <v>945</v>
      </c>
      <c r="M136" s="2">
        <f t="shared" si="5"/>
        <v>19.510000000000002</v>
      </c>
      <c r="N136" s="3">
        <f t="shared" si="27"/>
        <v>185</v>
      </c>
      <c r="O136" s="4">
        <f t="shared" si="28"/>
        <v>25.3</v>
      </c>
      <c r="P136" s="2">
        <f t="shared" si="29"/>
        <v>1.93</v>
      </c>
      <c r="Q136" s="2">
        <f t="shared" si="30"/>
        <v>1.1299999999999999</v>
      </c>
      <c r="R136" s="2">
        <f t="shared" si="31"/>
        <v>3.27</v>
      </c>
      <c r="S136" s="64">
        <f t="shared" si="32"/>
        <v>0.12938</v>
      </c>
      <c r="T136" s="2">
        <f t="shared" si="33"/>
        <v>8.19</v>
      </c>
      <c r="U136" s="4">
        <f t="shared" si="34"/>
        <v>3</v>
      </c>
      <c r="V136" s="79">
        <f t="shared" si="35"/>
        <v>4.57</v>
      </c>
      <c r="W136" s="10">
        <f t="shared" ref="W136:W168" ca="1" si="51">sddoc(M136,AJ$15,AJ$16,AJ$17,AJ$18)</f>
        <v>0</v>
      </c>
      <c r="X136" s="10">
        <f t="shared" ca="1" si="45"/>
        <v>0</v>
      </c>
      <c r="Y136" s="10">
        <f t="shared" ca="1" si="46"/>
        <v>0</v>
      </c>
      <c r="Z136" s="10">
        <f t="shared" ca="1" si="47"/>
        <v>1</v>
      </c>
      <c r="AA136" s="10">
        <f t="shared" ca="1" si="48"/>
        <v>0</v>
      </c>
      <c r="AB136" s="10">
        <f t="shared" ca="1" si="49"/>
        <v>1</v>
      </c>
      <c r="AC136" s="10">
        <f t="shared" ca="1" si="41"/>
        <v>1</v>
      </c>
      <c r="AF136" s="16">
        <f t="shared" ca="1" si="42"/>
        <v>0</v>
      </c>
    </row>
    <row r="137" spans="1:32" x14ac:dyDescent="0.25">
      <c r="A137" s="7" t="s">
        <v>1077</v>
      </c>
      <c r="B137" s="7" t="s">
        <v>51</v>
      </c>
      <c r="C137" s="10">
        <f t="shared" ca="1" si="50"/>
        <v>0</v>
      </c>
      <c r="D137" s="4">
        <v>47</v>
      </c>
      <c r="E137" s="4">
        <v>39.200000000000003</v>
      </c>
      <c r="F137" s="4">
        <v>13.7</v>
      </c>
      <c r="G137" s="4">
        <v>7.5</v>
      </c>
      <c r="H137" s="5" t="s">
        <v>1061</v>
      </c>
      <c r="I137" s="5" t="s">
        <v>1374</v>
      </c>
      <c r="J137" s="3">
        <v>23400</v>
      </c>
      <c r="K137" s="3">
        <v>0</v>
      </c>
      <c r="L137" s="3">
        <v>945</v>
      </c>
      <c r="M137" s="2">
        <f t="shared" ref="M137:M168" si="52">L137/(J137/64)^0.666</f>
        <v>18.55</v>
      </c>
      <c r="N137" s="3">
        <f t="shared" ref="N137:N200" si="53">(J137/2240)/(0.01*E137)^3</f>
        <v>173</v>
      </c>
      <c r="O137" s="4">
        <f t="shared" ref="O137:O200" si="54">J137/(0.65*(0.7*E137+0.3*D137)*F137^1.33)</f>
        <v>26.7</v>
      </c>
      <c r="P137" s="2">
        <f t="shared" ref="P137:P200" si="55">F137/(J137/(0.9*64))^0.333</f>
        <v>1.85</v>
      </c>
      <c r="Q137" s="2">
        <f t="shared" si="43"/>
        <v>1.1100000000000001</v>
      </c>
      <c r="R137" s="2">
        <f t="shared" ref="R137:R200" si="56">D137/F137</f>
        <v>3.43</v>
      </c>
      <c r="S137" s="64">
        <f t="shared" ref="S137:S200" si="57">(((2*3.14)/U137)^2*((F137/2)-1.5)*(10*3.14/180)/32.2)</f>
        <v>0.11162999999999999</v>
      </c>
      <c r="T137" s="2">
        <f t="shared" ref="T137:T200" si="58">1.34*(E137^0.5)</f>
        <v>8.39</v>
      </c>
      <c r="U137" s="4">
        <f t="shared" ref="U137:U200" si="59">2*PI()*(((J137^1.744/35.5)/(0.04*32.2*E137*64*(0.82*F137)^3))^0.5)</f>
        <v>3.2</v>
      </c>
      <c r="V137" s="79">
        <f t="shared" ref="V137:V200" si="60">U137*(32.2/F137)^0.5</f>
        <v>4.91</v>
      </c>
      <c r="W137" s="10">
        <f t="shared" ca="1" si="51"/>
        <v>0</v>
      </c>
      <c r="X137" s="10">
        <f t="shared" ref="X137:X200" ca="1" si="61">dldoc(N137,AJ$36,AJ$37,AJ$38,AJ$39)</f>
        <v>0</v>
      </c>
      <c r="Y137" s="10">
        <f t="shared" ref="Y137:Y200" ca="1" si="62">cfdoc(O137,AJ$29,AJ$30,AJ$31,AJ$32)</f>
        <v>0</v>
      </c>
      <c r="Z137" s="10">
        <f t="shared" ref="Z137:Z200" ca="1" si="63">crdoc(P137,AJ$24,AJ$25)</f>
        <v>1</v>
      </c>
      <c r="AA137" s="10">
        <f t="shared" ref="AA137:AA168" ca="1" si="64">vmvhdoc(Q137,AJ$43,AJ$44,AJ$45,AJ$46)</f>
        <v>0</v>
      </c>
      <c r="AB137" s="10">
        <f t="shared" ref="AB137:AB168" ca="1" si="65">lbdoc(R137,AJ$57,AJ$58,AJ$59,AJ$60)</f>
        <v>0.38900000000000001</v>
      </c>
      <c r="AC137" s="10">
        <f t="shared" ref="AC137:AC200" ca="1" si="66">aceldoc(S137,AJ$52,AJ$53)</f>
        <v>1</v>
      </c>
      <c r="AF137" s="16">
        <f t="shared" ref="AF137:AF200" ca="1" si="67">C137</f>
        <v>0</v>
      </c>
    </row>
    <row r="138" spans="1:32" x14ac:dyDescent="0.25">
      <c r="A138" s="7" t="s">
        <v>1078</v>
      </c>
      <c r="B138" s="7" t="s">
        <v>1463</v>
      </c>
      <c r="C138" s="10">
        <f t="shared" ca="1" si="50"/>
        <v>0</v>
      </c>
      <c r="D138" s="4">
        <v>48.2</v>
      </c>
      <c r="E138" s="4">
        <v>38.799999999999997</v>
      </c>
      <c r="F138" s="4">
        <v>14</v>
      </c>
      <c r="G138" s="4">
        <v>6.5</v>
      </c>
      <c r="J138" s="3">
        <v>32000</v>
      </c>
      <c r="K138" s="3">
        <v>12000</v>
      </c>
      <c r="L138" s="3">
        <v>1403</v>
      </c>
      <c r="M138" s="2">
        <f t="shared" si="52"/>
        <v>22.36</v>
      </c>
      <c r="N138" s="3">
        <f t="shared" si="53"/>
        <v>245</v>
      </c>
      <c r="O138" s="4">
        <f t="shared" si="54"/>
        <v>35.4</v>
      </c>
      <c r="P138" s="2">
        <f t="shared" si="55"/>
        <v>1.71</v>
      </c>
      <c r="Q138" s="2">
        <f t="shared" si="43"/>
        <v>1.17</v>
      </c>
      <c r="R138" s="2">
        <f t="shared" si="56"/>
        <v>3.44</v>
      </c>
      <c r="S138" s="64">
        <f t="shared" si="57"/>
        <v>6.991E-2</v>
      </c>
      <c r="T138" s="2">
        <f t="shared" si="58"/>
        <v>8.35</v>
      </c>
      <c r="U138" s="4">
        <f t="shared" si="59"/>
        <v>4.0999999999999996</v>
      </c>
      <c r="V138" s="79">
        <f t="shared" si="60"/>
        <v>6.22</v>
      </c>
      <c r="W138" s="10">
        <f t="shared" ca="1" si="51"/>
        <v>0</v>
      </c>
      <c r="X138" s="10">
        <f t="shared" ca="1" si="61"/>
        <v>0</v>
      </c>
      <c r="Y138" s="10">
        <f t="shared" ca="1" si="62"/>
        <v>0</v>
      </c>
      <c r="Z138" s="10">
        <f t="shared" ca="1" si="63"/>
        <v>1</v>
      </c>
      <c r="AA138" s="10">
        <f t="shared" ca="1" si="64"/>
        <v>0</v>
      </c>
      <c r="AB138" s="10">
        <f t="shared" ca="1" si="65"/>
        <v>0.33300000000000002</v>
      </c>
      <c r="AC138" s="10">
        <f t="shared" ca="1" si="66"/>
        <v>1</v>
      </c>
      <c r="AF138" s="16">
        <f t="shared" ca="1" si="67"/>
        <v>0</v>
      </c>
    </row>
    <row r="139" spans="1:32" x14ac:dyDescent="0.25">
      <c r="A139" s="7" t="s">
        <v>1079</v>
      </c>
      <c r="B139" s="7" t="s">
        <v>1463</v>
      </c>
      <c r="C139" s="10">
        <f t="shared" ca="1" si="50"/>
        <v>0</v>
      </c>
      <c r="D139" s="4">
        <v>48</v>
      </c>
      <c r="E139" s="4">
        <v>39</v>
      </c>
      <c r="F139" s="4">
        <v>14.3</v>
      </c>
      <c r="G139" s="4">
        <v>6.2</v>
      </c>
      <c r="J139" s="3">
        <v>34000</v>
      </c>
      <c r="K139" s="3">
        <v>12000</v>
      </c>
      <c r="L139" s="3">
        <v>0</v>
      </c>
      <c r="M139" s="2">
        <f t="shared" si="52"/>
        <v>0</v>
      </c>
      <c r="N139" s="3">
        <f t="shared" si="53"/>
        <v>256</v>
      </c>
      <c r="O139" s="4">
        <f t="shared" si="54"/>
        <v>36.5</v>
      </c>
      <c r="P139" s="2">
        <f t="shared" si="55"/>
        <v>1.71</v>
      </c>
      <c r="Q139" s="2">
        <f t="shared" si="43"/>
        <v>0</v>
      </c>
      <c r="R139" s="2">
        <f t="shared" si="56"/>
        <v>3.36</v>
      </c>
      <c r="S139" s="64">
        <f t="shared" si="57"/>
        <v>7.1809999999999999E-2</v>
      </c>
      <c r="T139" s="2">
        <f t="shared" si="58"/>
        <v>8.3699999999999992</v>
      </c>
      <c r="U139" s="4">
        <f t="shared" si="59"/>
        <v>4.0999999999999996</v>
      </c>
      <c r="V139" s="79">
        <f t="shared" si="60"/>
        <v>6.15</v>
      </c>
      <c r="W139" s="10">
        <f t="shared" ca="1" si="51"/>
        <v>0</v>
      </c>
      <c r="X139" s="10">
        <f t="shared" ca="1" si="61"/>
        <v>0</v>
      </c>
      <c r="Y139" s="10">
        <f t="shared" ca="1" si="62"/>
        <v>0</v>
      </c>
      <c r="Z139" s="10">
        <f t="shared" ca="1" si="63"/>
        <v>1</v>
      </c>
      <c r="AA139" s="10">
        <f t="shared" ca="1" si="64"/>
        <v>0</v>
      </c>
      <c r="AB139" s="10">
        <f t="shared" ca="1" si="65"/>
        <v>0.77800000000000002</v>
      </c>
      <c r="AC139" s="10">
        <f t="shared" ca="1" si="66"/>
        <v>1</v>
      </c>
      <c r="AF139" s="16">
        <f t="shared" ca="1" si="67"/>
        <v>0</v>
      </c>
    </row>
    <row r="140" spans="1:32" x14ac:dyDescent="0.25">
      <c r="A140" s="7" t="s">
        <v>1080</v>
      </c>
      <c r="B140" s="7" t="s">
        <v>51</v>
      </c>
      <c r="C140" s="10">
        <f t="shared" ca="1" si="50"/>
        <v>0</v>
      </c>
      <c r="D140" s="4">
        <v>55.3</v>
      </c>
      <c r="E140" s="4">
        <v>48.4</v>
      </c>
      <c r="F140" s="4">
        <v>16.5</v>
      </c>
      <c r="G140" s="4">
        <v>7</v>
      </c>
      <c r="H140" s="5" t="s">
        <v>1081</v>
      </c>
      <c r="J140" s="3">
        <v>40000</v>
      </c>
      <c r="K140" s="3">
        <v>13500</v>
      </c>
      <c r="L140" s="3">
        <v>1212</v>
      </c>
      <c r="M140" s="2">
        <f t="shared" si="52"/>
        <v>16.649999999999999</v>
      </c>
      <c r="N140" s="3">
        <f t="shared" si="53"/>
        <v>157</v>
      </c>
      <c r="O140" s="4">
        <f t="shared" si="54"/>
        <v>29.3</v>
      </c>
      <c r="P140" s="2">
        <f t="shared" si="55"/>
        <v>1.87</v>
      </c>
      <c r="Q140" s="2">
        <f t="shared" si="43"/>
        <v>1.06</v>
      </c>
      <c r="R140" s="2">
        <f t="shared" si="56"/>
        <v>3.35</v>
      </c>
      <c r="S140" s="64">
        <f t="shared" si="57"/>
        <v>0.11773</v>
      </c>
      <c r="T140" s="2">
        <f t="shared" si="58"/>
        <v>9.32</v>
      </c>
      <c r="U140" s="4">
        <f t="shared" si="59"/>
        <v>3.5</v>
      </c>
      <c r="V140" s="79">
        <f t="shared" si="60"/>
        <v>4.8899999999999997</v>
      </c>
      <c r="W140" s="10">
        <f t="shared" ca="1" si="51"/>
        <v>0</v>
      </c>
      <c r="X140" s="10">
        <f t="shared" ca="1" si="61"/>
        <v>0</v>
      </c>
      <c r="Y140" s="10">
        <f t="shared" ca="1" si="62"/>
        <v>0</v>
      </c>
      <c r="Z140" s="10">
        <f t="shared" ca="1" si="63"/>
        <v>1</v>
      </c>
      <c r="AA140" s="10">
        <f t="shared" ca="1" si="64"/>
        <v>0</v>
      </c>
      <c r="AB140" s="10">
        <f t="shared" ca="1" si="65"/>
        <v>0.83299999999999996</v>
      </c>
      <c r="AC140" s="10">
        <f t="shared" ca="1" si="66"/>
        <v>1</v>
      </c>
      <c r="AF140" s="16">
        <f t="shared" ca="1" si="67"/>
        <v>0</v>
      </c>
    </row>
    <row r="141" spans="1:32" x14ac:dyDescent="0.25">
      <c r="A141" s="7" t="s">
        <v>1082</v>
      </c>
      <c r="B141" s="7" t="s">
        <v>51</v>
      </c>
      <c r="C141" s="10">
        <f t="shared" ca="1" si="50"/>
        <v>0</v>
      </c>
      <c r="D141" s="4">
        <v>67.599999999999994</v>
      </c>
      <c r="E141" s="4">
        <v>57</v>
      </c>
      <c r="F141" s="4">
        <v>18.600000000000001</v>
      </c>
      <c r="G141" s="4">
        <v>7.2</v>
      </c>
      <c r="H141" s="5" t="s">
        <v>1081</v>
      </c>
      <c r="J141" s="3">
        <v>54000</v>
      </c>
      <c r="K141" s="3">
        <v>21000</v>
      </c>
      <c r="L141" s="3">
        <v>1650</v>
      </c>
      <c r="M141" s="2">
        <f t="shared" si="52"/>
        <v>18.559999999999999</v>
      </c>
      <c r="N141" s="3">
        <f t="shared" si="53"/>
        <v>130</v>
      </c>
      <c r="O141" s="4">
        <f t="shared" si="54"/>
        <v>28.3</v>
      </c>
      <c r="P141" s="2">
        <f t="shared" si="55"/>
        <v>1.9</v>
      </c>
      <c r="Q141" s="2">
        <f t="shared" si="43"/>
        <v>1.08</v>
      </c>
      <c r="R141" s="2">
        <f t="shared" si="56"/>
        <v>3.63</v>
      </c>
      <c r="S141" s="64">
        <f t="shared" si="57"/>
        <v>0.13603999999999999</v>
      </c>
      <c r="T141" s="2">
        <f t="shared" si="58"/>
        <v>10.119999999999999</v>
      </c>
      <c r="U141" s="4">
        <f t="shared" si="59"/>
        <v>3.5</v>
      </c>
      <c r="V141" s="79">
        <f t="shared" si="60"/>
        <v>4.6100000000000003</v>
      </c>
      <c r="W141" s="10">
        <f t="shared" ca="1" si="51"/>
        <v>0</v>
      </c>
      <c r="X141" s="10">
        <f t="shared" ca="1" si="61"/>
        <v>3.3000000000000002E-2</v>
      </c>
      <c r="Y141" s="10">
        <f t="shared" ca="1" si="62"/>
        <v>0</v>
      </c>
      <c r="Z141" s="10">
        <f t="shared" ca="1" si="63"/>
        <v>1</v>
      </c>
      <c r="AA141" s="10">
        <f t="shared" ca="1" si="64"/>
        <v>0</v>
      </c>
      <c r="AB141" s="10">
        <f t="shared" ca="1" si="65"/>
        <v>0</v>
      </c>
      <c r="AC141" s="10">
        <f t="shared" ca="1" si="66"/>
        <v>1</v>
      </c>
      <c r="AF141" s="16">
        <f t="shared" ca="1" si="67"/>
        <v>0</v>
      </c>
    </row>
    <row r="142" spans="1:32" x14ac:dyDescent="0.25">
      <c r="A142" s="7" t="s">
        <v>1506</v>
      </c>
      <c r="B142" s="7" t="s">
        <v>1507</v>
      </c>
      <c r="C142" s="10">
        <f t="shared" ca="1" si="50"/>
        <v>0</v>
      </c>
      <c r="D142" s="4">
        <v>14.4</v>
      </c>
      <c r="E142" s="4">
        <v>13.8</v>
      </c>
      <c r="F142" s="4">
        <v>4.7</v>
      </c>
      <c r="G142" s="4">
        <v>1.8</v>
      </c>
      <c r="I142" s="5" t="s">
        <v>1508</v>
      </c>
      <c r="J142" s="3">
        <v>1640</v>
      </c>
      <c r="L142" s="3">
        <v>455</v>
      </c>
      <c r="M142" s="2">
        <f t="shared" si="52"/>
        <v>52.46</v>
      </c>
      <c r="N142" s="3">
        <f t="shared" si="53"/>
        <v>279</v>
      </c>
      <c r="O142" s="4">
        <f t="shared" si="54"/>
        <v>23</v>
      </c>
      <c r="P142" s="2">
        <f t="shared" si="55"/>
        <v>1.54</v>
      </c>
      <c r="Q142" s="2">
        <f t="shared" si="43"/>
        <v>1.69</v>
      </c>
      <c r="R142" s="2">
        <f t="shared" si="56"/>
        <v>3.06</v>
      </c>
      <c r="S142" s="64">
        <f t="shared" si="57"/>
        <v>2.6870000000000002E-2</v>
      </c>
      <c r="T142" s="2">
        <f t="shared" si="58"/>
        <v>4.9800000000000004</v>
      </c>
      <c r="U142" s="4">
        <f t="shared" si="59"/>
        <v>2.6</v>
      </c>
      <c r="V142" s="79">
        <f t="shared" si="60"/>
        <v>6.81</v>
      </c>
      <c r="W142" s="10">
        <f t="shared" ca="1" si="51"/>
        <v>0</v>
      </c>
      <c r="X142" s="10">
        <f t="shared" ca="1" si="61"/>
        <v>0</v>
      </c>
      <c r="Y142" s="10">
        <f t="shared" ca="1" si="62"/>
        <v>0</v>
      </c>
      <c r="Z142" s="10">
        <f t="shared" ca="1" si="63"/>
        <v>1</v>
      </c>
      <c r="AA142" s="10">
        <f t="shared" ca="1" si="64"/>
        <v>0</v>
      </c>
      <c r="AB142" s="10">
        <f t="shared" ca="1" si="65"/>
        <v>0.55600000000000005</v>
      </c>
      <c r="AC142" s="10">
        <f t="shared" ca="1" si="66"/>
        <v>1</v>
      </c>
      <c r="AF142" s="16">
        <f t="shared" ca="1" si="67"/>
        <v>0</v>
      </c>
    </row>
    <row r="143" spans="1:32" x14ac:dyDescent="0.25">
      <c r="A143" s="7" t="s">
        <v>992</v>
      </c>
      <c r="B143" s="7" t="s">
        <v>1517</v>
      </c>
      <c r="C143" s="10">
        <f t="shared" ca="1" si="50"/>
        <v>0</v>
      </c>
      <c r="D143" s="4">
        <v>40.799999999999997</v>
      </c>
      <c r="E143" s="4">
        <v>27.9</v>
      </c>
      <c r="F143" s="4">
        <v>11.7</v>
      </c>
      <c r="G143" s="4">
        <v>4.4000000000000004</v>
      </c>
      <c r="H143" s="5" t="s">
        <v>1424</v>
      </c>
      <c r="I143" s="5" t="s">
        <v>1395</v>
      </c>
      <c r="J143" s="3">
        <v>20000</v>
      </c>
      <c r="K143" s="3">
        <v>5500</v>
      </c>
      <c r="L143" s="3">
        <v>735</v>
      </c>
      <c r="M143" s="2">
        <f t="shared" si="52"/>
        <v>16.02</v>
      </c>
      <c r="N143" s="3">
        <f t="shared" si="53"/>
        <v>411</v>
      </c>
      <c r="O143" s="4">
        <f t="shared" si="54"/>
        <v>36.799999999999997</v>
      </c>
      <c r="P143" s="2">
        <f t="shared" si="55"/>
        <v>1.67</v>
      </c>
      <c r="Q143" s="2">
        <f t="shared" si="43"/>
        <v>1.06</v>
      </c>
      <c r="R143" s="2">
        <f t="shared" si="56"/>
        <v>3.49</v>
      </c>
      <c r="S143" s="64">
        <f t="shared" si="57"/>
        <v>5.2690000000000001E-2</v>
      </c>
      <c r="T143" s="2">
        <f t="shared" si="58"/>
        <v>7.08</v>
      </c>
      <c r="U143" s="4">
        <f t="shared" si="59"/>
        <v>4.2</v>
      </c>
      <c r="V143" s="79">
        <f t="shared" si="60"/>
        <v>6.97</v>
      </c>
      <c r="W143" s="10">
        <f t="shared" ca="1" si="51"/>
        <v>0</v>
      </c>
      <c r="X143" s="10">
        <f t="shared" ca="1" si="61"/>
        <v>0</v>
      </c>
      <c r="Y143" s="10">
        <f t="shared" ca="1" si="62"/>
        <v>0</v>
      </c>
      <c r="Z143" s="10">
        <f t="shared" ca="1" si="63"/>
        <v>1</v>
      </c>
      <c r="AA143" s="10">
        <f t="shared" ca="1" si="64"/>
        <v>0</v>
      </c>
      <c r="AB143" s="10">
        <f t="shared" ca="1" si="65"/>
        <v>5.6000000000000001E-2</v>
      </c>
      <c r="AC143" s="10">
        <f t="shared" ca="1" si="66"/>
        <v>1</v>
      </c>
      <c r="AF143" s="16">
        <f t="shared" ca="1" si="67"/>
        <v>0</v>
      </c>
    </row>
    <row r="144" spans="1:32" x14ac:dyDescent="0.25">
      <c r="A144" s="7" t="s">
        <v>1509</v>
      </c>
      <c r="B144" s="7" t="s">
        <v>1510</v>
      </c>
      <c r="C144" s="10">
        <f t="shared" ca="1" si="50"/>
        <v>0</v>
      </c>
      <c r="D144" s="4">
        <v>76</v>
      </c>
      <c r="E144" s="4">
        <v>68.099999999999994</v>
      </c>
      <c r="F144" s="4">
        <v>19.7</v>
      </c>
      <c r="G144" s="4">
        <v>8.6</v>
      </c>
      <c r="H144" s="5" t="s">
        <v>1456</v>
      </c>
      <c r="I144" s="5" t="s">
        <v>1383</v>
      </c>
      <c r="J144" s="3">
        <v>107600</v>
      </c>
      <c r="K144" s="3">
        <v>36000</v>
      </c>
      <c r="L144" s="3">
        <v>2584</v>
      </c>
      <c r="M144" s="2">
        <f t="shared" si="52"/>
        <v>18.37</v>
      </c>
      <c r="N144" s="3">
        <f t="shared" si="53"/>
        <v>152</v>
      </c>
      <c r="O144" s="4">
        <f t="shared" si="54"/>
        <v>44.6</v>
      </c>
      <c r="P144" s="2">
        <f t="shared" si="55"/>
        <v>1.6</v>
      </c>
      <c r="Q144" s="2">
        <f t="shared" si="43"/>
        <v>1.06</v>
      </c>
      <c r="R144" s="2">
        <f t="shared" si="56"/>
        <v>3.86</v>
      </c>
      <c r="S144" s="64">
        <f t="shared" si="57"/>
        <v>6.3509999999999997E-2</v>
      </c>
      <c r="T144" s="2">
        <f t="shared" si="58"/>
        <v>11.06</v>
      </c>
      <c r="U144" s="4">
        <f t="shared" si="59"/>
        <v>5.3</v>
      </c>
      <c r="V144" s="79">
        <f t="shared" si="60"/>
        <v>6.78</v>
      </c>
      <c r="W144" s="10">
        <f t="shared" ca="1" si="51"/>
        <v>0</v>
      </c>
      <c r="X144" s="10">
        <f t="shared" ca="1" si="61"/>
        <v>0</v>
      </c>
      <c r="Y144" s="10">
        <f t="shared" ca="1" si="62"/>
        <v>0</v>
      </c>
      <c r="Z144" s="10">
        <f t="shared" ca="1" si="63"/>
        <v>1</v>
      </c>
      <c r="AA144" s="10">
        <f t="shared" ca="1" si="64"/>
        <v>0</v>
      </c>
      <c r="AB144" s="10">
        <f t="shared" ca="1" si="65"/>
        <v>0</v>
      </c>
      <c r="AC144" s="10">
        <f t="shared" ca="1" si="66"/>
        <v>1</v>
      </c>
      <c r="AF144" s="16">
        <f t="shared" ca="1" si="67"/>
        <v>0</v>
      </c>
    </row>
    <row r="145" spans="1:32" x14ac:dyDescent="0.25">
      <c r="A145" s="7" t="s">
        <v>1511</v>
      </c>
      <c r="B145" s="7" t="s">
        <v>1512</v>
      </c>
      <c r="C145" s="10">
        <f t="shared" ca="1" si="50"/>
        <v>0</v>
      </c>
      <c r="D145" s="4">
        <v>14.4</v>
      </c>
      <c r="E145" s="4">
        <v>13</v>
      </c>
      <c r="F145" s="4">
        <v>5</v>
      </c>
      <c r="G145" s="4">
        <v>2</v>
      </c>
      <c r="H145" s="2"/>
      <c r="I145" s="2" t="s">
        <v>1374</v>
      </c>
      <c r="J145" s="3">
        <v>1000</v>
      </c>
      <c r="K145" s="3">
        <v>200</v>
      </c>
      <c r="L145" s="3">
        <v>122</v>
      </c>
      <c r="M145" s="2">
        <f t="shared" si="52"/>
        <v>19.559999999999999</v>
      </c>
      <c r="N145" s="3">
        <f t="shared" si="53"/>
        <v>203</v>
      </c>
      <c r="O145" s="4">
        <f t="shared" si="54"/>
        <v>13.5</v>
      </c>
      <c r="P145" s="2">
        <f t="shared" si="55"/>
        <v>1.93</v>
      </c>
      <c r="Q145" s="2">
        <f t="shared" si="43"/>
        <v>1.24</v>
      </c>
      <c r="R145" s="2">
        <f t="shared" si="56"/>
        <v>2.88</v>
      </c>
      <c r="S145" s="64">
        <f t="shared" si="57"/>
        <v>8.3460000000000006E-2</v>
      </c>
      <c r="T145" s="2">
        <f t="shared" si="58"/>
        <v>4.83</v>
      </c>
      <c r="U145" s="4">
        <f t="shared" si="59"/>
        <v>1.6</v>
      </c>
      <c r="V145" s="79">
        <f t="shared" si="60"/>
        <v>4.0599999999999996</v>
      </c>
      <c r="W145" s="10">
        <f t="shared" ca="1" si="51"/>
        <v>0</v>
      </c>
      <c r="X145" s="10">
        <f t="shared" ca="1" si="61"/>
        <v>0</v>
      </c>
      <c r="Y145" s="10">
        <f t="shared" ca="1" si="62"/>
        <v>0.72699999999999998</v>
      </c>
      <c r="Z145" s="10">
        <f t="shared" ca="1" si="63"/>
        <v>1</v>
      </c>
      <c r="AA145" s="10">
        <f t="shared" ca="1" si="64"/>
        <v>0</v>
      </c>
      <c r="AB145" s="10">
        <f t="shared" ca="1" si="65"/>
        <v>0</v>
      </c>
      <c r="AC145" s="10">
        <f t="shared" ca="1" si="66"/>
        <v>1</v>
      </c>
      <c r="AF145" s="16">
        <f t="shared" ca="1" si="67"/>
        <v>0</v>
      </c>
    </row>
    <row r="146" spans="1:32" x14ac:dyDescent="0.25">
      <c r="A146" s="7" t="s">
        <v>1513</v>
      </c>
      <c r="B146" s="7" t="s">
        <v>1514</v>
      </c>
      <c r="C146" s="10">
        <f t="shared" ca="1" si="50"/>
        <v>0</v>
      </c>
      <c r="D146" s="4">
        <v>40</v>
      </c>
      <c r="E146" s="4">
        <v>37.6</v>
      </c>
      <c r="F146" s="4">
        <v>12.5</v>
      </c>
      <c r="G146" s="4">
        <v>9</v>
      </c>
      <c r="H146" s="5" t="s">
        <v>1515</v>
      </c>
      <c r="I146" s="5" t="s">
        <v>1374</v>
      </c>
      <c r="J146" s="3">
        <v>8000</v>
      </c>
      <c r="K146" s="3">
        <v>2500</v>
      </c>
      <c r="L146" s="3">
        <v>1220</v>
      </c>
      <c r="M146" s="2">
        <f t="shared" si="52"/>
        <v>48.96</v>
      </c>
      <c r="N146" s="3">
        <f t="shared" si="53"/>
        <v>67</v>
      </c>
      <c r="O146" s="4">
        <f t="shared" si="54"/>
        <v>11.2</v>
      </c>
      <c r="P146" s="2">
        <f t="shared" si="55"/>
        <v>2.42</v>
      </c>
      <c r="Q146" s="2">
        <f t="shared" si="43"/>
        <v>1.58</v>
      </c>
      <c r="R146" s="2">
        <f t="shared" si="56"/>
        <v>3.2</v>
      </c>
      <c r="S146" s="64">
        <f t="shared" si="57"/>
        <v>0.45106000000000002</v>
      </c>
      <c r="T146" s="2">
        <f t="shared" si="58"/>
        <v>8.2200000000000006</v>
      </c>
      <c r="U146" s="4">
        <f t="shared" si="59"/>
        <v>1.5</v>
      </c>
      <c r="V146" s="79">
        <f t="shared" si="60"/>
        <v>2.41</v>
      </c>
      <c r="W146" s="10">
        <f t="shared" ca="1" si="51"/>
        <v>0</v>
      </c>
      <c r="X146" s="10">
        <f t="shared" ca="1" si="61"/>
        <v>1</v>
      </c>
      <c r="Y146" s="10">
        <f t="shared" ca="1" si="62"/>
        <v>1</v>
      </c>
      <c r="Z146" s="10">
        <f t="shared" ca="1" si="63"/>
        <v>0.33300000000000002</v>
      </c>
      <c r="AA146" s="10">
        <f t="shared" ca="1" si="64"/>
        <v>0</v>
      </c>
      <c r="AB146" s="10">
        <f t="shared" ca="1" si="65"/>
        <v>1</v>
      </c>
      <c r="AC146" s="10">
        <f t="shared" ca="1" si="66"/>
        <v>0</v>
      </c>
      <c r="AF146" s="16">
        <f t="shared" ca="1" si="67"/>
        <v>0</v>
      </c>
    </row>
    <row r="147" spans="1:32" x14ac:dyDescent="0.25">
      <c r="A147" s="7" t="s">
        <v>1516</v>
      </c>
      <c r="B147" s="7" t="s">
        <v>1517</v>
      </c>
      <c r="C147" s="10">
        <f t="shared" ca="1" si="50"/>
        <v>0</v>
      </c>
      <c r="D147" s="4">
        <v>40.6</v>
      </c>
      <c r="E147" s="4">
        <v>29.1</v>
      </c>
      <c r="F147" s="4">
        <v>11.9</v>
      </c>
      <c r="G147" s="4">
        <v>4.0999999999999996</v>
      </c>
      <c r="H147" s="5" t="s">
        <v>1399</v>
      </c>
      <c r="I147" s="5" t="s">
        <v>1395</v>
      </c>
      <c r="J147" s="3">
        <v>20000</v>
      </c>
      <c r="K147" s="3">
        <v>7800</v>
      </c>
      <c r="L147" s="3">
        <v>738</v>
      </c>
      <c r="M147" s="2">
        <f t="shared" si="52"/>
        <v>16.09</v>
      </c>
      <c r="N147" s="3">
        <f t="shared" si="53"/>
        <v>362</v>
      </c>
      <c r="O147" s="4">
        <f t="shared" si="54"/>
        <v>35.1</v>
      </c>
      <c r="P147" s="2">
        <f t="shared" si="55"/>
        <v>1.7</v>
      </c>
      <c r="Q147" s="2">
        <f t="shared" si="43"/>
        <v>1.06</v>
      </c>
      <c r="R147" s="2">
        <f t="shared" si="56"/>
        <v>3.41</v>
      </c>
      <c r="S147" s="64">
        <f t="shared" si="57"/>
        <v>5.9420000000000001E-2</v>
      </c>
      <c r="T147" s="2">
        <f t="shared" si="58"/>
        <v>7.23</v>
      </c>
      <c r="U147" s="4">
        <f t="shared" si="59"/>
        <v>4</v>
      </c>
      <c r="V147" s="79">
        <f t="shared" si="60"/>
        <v>6.58</v>
      </c>
      <c r="W147" s="10">
        <f t="shared" ca="1" si="51"/>
        <v>0</v>
      </c>
      <c r="X147" s="10">
        <f t="shared" ca="1" si="61"/>
        <v>0</v>
      </c>
      <c r="Y147" s="10">
        <f t="shared" ca="1" si="62"/>
        <v>0</v>
      </c>
      <c r="Z147" s="10">
        <f t="shared" ca="1" si="63"/>
        <v>1</v>
      </c>
      <c r="AA147" s="10">
        <f t="shared" ca="1" si="64"/>
        <v>0</v>
      </c>
      <c r="AB147" s="10">
        <f t="shared" ca="1" si="65"/>
        <v>0.5</v>
      </c>
      <c r="AC147" s="10">
        <f t="shared" ca="1" si="66"/>
        <v>1</v>
      </c>
      <c r="AF147" s="16">
        <f t="shared" ca="1" si="67"/>
        <v>0</v>
      </c>
    </row>
    <row r="148" spans="1:32" x14ac:dyDescent="0.25">
      <c r="A148" s="7" t="s">
        <v>1083</v>
      </c>
      <c r="B148" s="7" t="s">
        <v>159</v>
      </c>
      <c r="C148" s="10">
        <f t="shared" ca="1" si="50"/>
        <v>0</v>
      </c>
      <c r="D148" s="4">
        <v>30.2</v>
      </c>
      <c r="E148" s="4">
        <v>24.7</v>
      </c>
      <c r="F148" s="4">
        <v>9.1999999999999993</v>
      </c>
      <c r="G148" s="4">
        <v>4.5999999999999996</v>
      </c>
      <c r="H148" s="5" t="s">
        <v>1386</v>
      </c>
      <c r="J148" s="3">
        <v>10900</v>
      </c>
      <c r="K148" s="3">
        <v>4200</v>
      </c>
      <c r="L148" s="3">
        <v>468</v>
      </c>
      <c r="M148" s="2">
        <f t="shared" si="52"/>
        <v>15.28</v>
      </c>
      <c r="N148" s="3">
        <f t="shared" si="53"/>
        <v>323</v>
      </c>
      <c r="O148" s="4">
        <f t="shared" si="54"/>
        <v>33.299999999999997</v>
      </c>
      <c r="P148" s="2">
        <f t="shared" si="55"/>
        <v>1.61</v>
      </c>
      <c r="Q148" s="2">
        <f t="shared" si="43"/>
        <v>1.06</v>
      </c>
      <c r="R148" s="2">
        <f t="shared" si="56"/>
        <v>3.28</v>
      </c>
      <c r="S148" s="64">
        <f t="shared" si="57"/>
        <v>4.8379999999999999E-2</v>
      </c>
      <c r="T148" s="2">
        <f t="shared" si="58"/>
        <v>6.66</v>
      </c>
      <c r="U148" s="4">
        <f t="shared" si="59"/>
        <v>3.7</v>
      </c>
      <c r="V148" s="79">
        <f t="shared" si="60"/>
        <v>6.92</v>
      </c>
      <c r="W148" s="10">
        <f t="shared" ca="1" si="51"/>
        <v>0</v>
      </c>
      <c r="X148" s="10">
        <f t="shared" ca="1" si="61"/>
        <v>0</v>
      </c>
      <c r="Y148" s="10">
        <f t="shared" ca="1" si="62"/>
        <v>0</v>
      </c>
      <c r="Z148" s="10">
        <f t="shared" ca="1" si="63"/>
        <v>1</v>
      </c>
      <c r="AA148" s="10">
        <f t="shared" ca="1" si="64"/>
        <v>0</v>
      </c>
      <c r="AB148" s="10">
        <f t="shared" ca="1" si="65"/>
        <v>1</v>
      </c>
      <c r="AC148" s="10">
        <f t="shared" ca="1" si="66"/>
        <v>1</v>
      </c>
      <c r="AF148" s="16">
        <f t="shared" ca="1" si="67"/>
        <v>0</v>
      </c>
    </row>
    <row r="149" spans="1:32" x14ac:dyDescent="0.25">
      <c r="A149" s="7" t="s">
        <v>473</v>
      </c>
      <c r="B149" s="7" t="s">
        <v>474</v>
      </c>
      <c r="C149" s="10">
        <f t="shared" ca="1" si="50"/>
        <v>0</v>
      </c>
      <c r="D149" s="4">
        <v>50</v>
      </c>
      <c r="E149" s="4">
        <v>40</v>
      </c>
      <c r="F149" s="4">
        <v>12.1</v>
      </c>
      <c r="G149" s="4">
        <v>5.3</v>
      </c>
      <c r="H149" s="5" t="s">
        <v>475</v>
      </c>
      <c r="I149" s="5" t="s">
        <v>476</v>
      </c>
      <c r="J149" s="3">
        <v>33600</v>
      </c>
      <c r="K149" s="3">
        <v>11000</v>
      </c>
      <c r="L149" s="3">
        <v>950</v>
      </c>
      <c r="M149" s="2">
        <f t="shared" si="52"/>
        <v>14.66</v>
      </c>
      <c r="N149" s="3">
        <f t="shared" si="53"/>
        <v>234</v>
      </c>
      <c r="O149" s="4">
        <f t="shared" si="54"/>
        <v>43.6</v>
      </c>
      <c r="P149" s="2">
        <f t="shared" si="55"/>
        <v>1.45</v>
      </c>
      <c r="Q149" s="2">
        <f t="shared" si="43"/>
        <v>1.02</v>
      </c>
      <c r="R149" s="2">
        <f t="shared" si="56"/>
        <v>4.13</v>
      </c>
      <c r="S149" s="64">
        <f t="shared" si="57"/>
        <v>3.5950000000000003E-2</v>
      </c>
      <c r="T149" s="2">
        <f t="shared" si="58"/>
        <v>8.4700000000000006</v>
      </c>
      <c r="U149" s="4">
        <f t="shared" si="59"/>
        <v>5.2</v>
      </c>
      <c r="V149" s="79">
        <f t="shared" si="60"/>
        <v>8.48</v>
      </c>
      <c r="W149" s="10">
        <f t="shared" ca="1" si="51"/>
        <v>0</v>
      </c>
      <c r="X149" s="10">
        <f t="shared" ca="1" si="61"/>
        <v>0</v>
      </c>
      <c r="Y149" s="10">
        <f t="shared" ca="1" si="62"/>
        <v>0</v>
      </c>
      <c r="Z149" s="10">
        <f t="shared" ca="1" si="63"/>
        <v>1</v>
      </c>
      <c r="AA149" s="10">
        <f t="shared" ca="1" si="64"/>
        <v>0</v>
      </c>
      <c r="AB149" s="10">
        <f t="shared" ca="1" si="65"/>
        <v>0</v>
      </c>
      <c r="AC149" s="10">
        <f t="shared" ca="1" si="66"/>
        <v>1</v>
      </c>
      <c r="AF149" s="16">
        <f t="shared" ca="1" si="67"/>
        <v>0</v>
      </c>
    </row>
    <row r="150" spans="1:32" x14ac:dyDescent="0.25">
      <c r="A150" s="7" t="s">
        <v>1084</v>
      </c>
      <c r="B150" s="7" t="s">
        <v>1510</v>
      </c>
      <c r="C150" s="10">
        <f t="shared" ca="1" si="50"/>
        <v>0</v>
      </c>
      <c r="D150" s="4">
        <v>51.8</v>
      </c>
      <c r="E150" s="4">
        <v>44.6</v>
      </c>
      <c r="F150" s="4">
        <v>15</v>
      </c>
      <c r="G150" s="4">
        <v>6.5</v>
      </c>
      <c r="H150" s="5" t="s">
        <v>1386</v>
      </c>
      <c r="J150" s="3">
        <v>33400</v>
      </c>
      <c r="K150" s="3">
        <v>0</v>
      </c>
      <c r="L150" s="3">
        <v>1173</v>
      </c>
      <c r="M150" s="2">
        <f t="shared" si="52"/>
        <v>18.170000000000002</v>
      </c>
      <c r="N150" s="3">
        <f t="shared" si="53"/>
        <v>168</v>
      </c>
      <c r="O150" s="4">
        <f t="shared" si="54"/>
        <v>30</v>
      </c>
      <c r="P150" s="2">
        <f t="shared" si="55"/>
        <v>1.8</v>
      </c>
      <c r="Q150" s="2">
        <f t="shared" si="43"/>
        <v>1.0900000000000001</v>
      </c>
      <c r="R150" s="2">
        <f t="shared" si="56"/>
        <v>3.45</v>
      </c>
      <c r="S150" s="64">
        <f t="shared" si="57"/>
        <v>0.10465000000000001</v>
      </c>
      <c r="T150" s="2">
        <f t="shared" si="58"/>
        <v>8.9499999999999993</v>
      </c>
      <c r="U150" s="4">
        <f t="shared" si="59"/>
        <v>3.5</v>
      </c>
      <c r="V150" s="79">
        <f t="shared" si="60"/>
        <v>5.13</v>
      </c>
      <c r="W150" s="10">
        <f t="shared" ca="1" si="51"/>
        <v>0</v>
      </c>
      <c r="X150" s="10">
        <f t="shared" ca="1" si="61"/>
        <v>0</v>
      </c>
      <c r="Y150" s="10">
        <f t="shared" ca="1" si="62"/>
        <v>0</v>
      </c>
      <c r="Z150" s="10">
        <f t="shared" ca="1" si="63"/>
        <v>1</v>
      </c>
      <c r="AA150" s="10">
        <f t="shared" ca="1" si="64"/>
        <v>0</v>
      </c>
      <c r="AB150" s="10">
        <f t="shared" ca="1" si="65"/>
        <v>0.27800000000000002</v>
      </c>
      <c r="AC150" s="10">
        <f t="shared" ca="1" si="66"/>
        <v>1</v>
      </c>
      <c r="AF150" s="16">
        <f t="shared" ca="1" si="67"/>
        <v>0</v>
      </c>
    </row>
    <row r="151" spans="1:32" x14ac:dyDescent="0.25">
      <c r="A151" s="7" t="s">
        <v>1518</v>
      </c>
      <c r="B151" s="7" t="s">
        <v>1324</v>
      </c>
      <c r="C151" s="10">
        <f t="shared" ca="1" si="50"/>
        <v>0</v>
      </c>
      <c r="D151" s="4">
        <v>60</v>
      </c>
      <c r="E151" s="4">
        <v>53.5</v>
      </c>
      <c r="F151" s="4">
        <v>16.3</v>
      </c>
      <c r="G151" s="4">
        <v>7.5</v>
      </c>
      <c r="I151" s="5" t="s">
        <v>1383</v>
      </c>
      <c r="J151" s="3">
        <v>50200</v>
      </c>
      <c r="K151" s="3">
        <v>20080</v>
      </c>
      <c r="L151" s="3">
        <v>1679</v>
      </c>
      <c r="M151" s="2">
        <f t="shared" si="52"/>
        <v>19.829999999999998</v>
      </c>
      <c r="N151" s="3">
        <f t="shared" si="53"/>
        <v>146</v>
      </c>
      <c r="O151" s="4">
        <f t="shared" si="54"/>
        <v>34</v>
      </c>
      <c r="P151" s="2">
        <f t="shared" si="55"/>
        <v>1.71</v>
      </c>
      <c r="Q151" s="2">
        <f t="shared" si="43"/>
        <v>1.1100000000000001</v>
      </c>
      <c r="R151" s="2">
        <f t="shared" si="56"/>
        <v>3.68</v>
      </c>
      <c r="S151" s="64">
        <f t="shared" si="57"/>
        <v>8.4519999999999998E-2</v>
      </c>
      <c r="T151" s="2">
        <f t="shared" si="58"/>
        <v>9.8000000000000007</v>
      </c>
      <c r="U151" s="4">
        <f t="shared" si="59"/>
        <v>4.0999999999999996</v>
      </c>
      <c r="V151" s="79">
        <f t="shared" si="60"/>
        <v>5.76</v>
      </c>
      <c r="W151" s="10">
        <f t="shared" ca="1" si="51"/>
        <v>0</v>
      </c>
      <c r="X151" s="10">
        <f t="shared" ca="1" si="61"/>
        <v>0</v>
      </c>
      <c r="Y151" s="10">
        <f t="shared" ca="1" si="62"/>
        <v>0</v>
      </c>
      <c r="Z151" s="10">
        <f t="shared" ca="1" si="63"/>
        <v>1</v>
      </c>
      <c r="AA151" s="10">
        <f t="shared" ca="1" si="64"/>
        <v>0</v>
      </c>
      <c r="AB151" s="10">
        <f t="shared" ca="1" si="65"/>
        <v>0</v>
      </c>
      <c r="AC151" s="10">
        <f t="shared" ca="1" si="66"/>
        <v>1</v>
      </c>
      <c r="AF151" s="16">
        <f t="shared" ca="1" si="67"/>
        <v>0</v>
      </c>
    </row>
    <row r="152" spans="1:32" x14ac:dyDescent="0.25">
      <c r="A152" s="7" t="s">
        <v>1519</v>
      </c>
      <c r="B152" s="7" t="s">
        <v>1520</v>
      </c>
      <c r="C152" s="10">
        <f t="shared" ca="1" si="50"/>
        <v>0</v>
      </c>
      <c r="D152" s="4">
        <v>75.7</v>
      </c>
      <c r="E152" s="4">
        <v>60.1</v>
      </c>
      <c r="F152" s="4">
        <v>19.899999999999999</v>
      </c>
      <c r="G152" s="4">
        <v>8.1</v>
      </c>
      <c r="I152" s="5" t="s">
        <v>1374</v>
      </c>
      <c r="J152" s="3">
        <v>83600</v>
      </c>
      <c r="K152" s="3">
        <v>32120</v>
      </c>
      <c r="L152" s="5">
        <v>2335</v>
      </c>
      <c r="M152" s="2">
        <f t="shared" si="52"/>
        <v>19.63</v>
      </c>
      <c r="N152" s="3">
        <f t="shared" si="53"/>
        <v>172</v>
      </c>
      <c r="O152" s="4">
        <f t="shared" si="54"/>
        <v>37.200000000000003</v>
      </c>
      <c r="P152" s="2">
        <f t="shared" si="55"/>
        <v>1.76</v>
      </c>
      <c r="Q152" s="2">
        <f t="shared" si="43"/>
        <v>1.0900000000000001</v>
      </c>
      <c r="R152" s="2">
        <f t="shared" si="56"/>
        <v>3.8</v>
      </c>
      <c r="S152" s="64">
        <f t="shared" si="57"/>
        <v>8.9160000000000003E-2</v>
      </c>
      <c r="T152" s="2">
        <f t="shared" si="58"/>
        <v>10.39</v>
      </c>
      <c r="U152" s="4">
        <f t="shared" si="59"/>
        <v>4.5</v>
      </c>
      <c r="V152" s="79">
        <f t="shared" si="60"/>
        <v>5.72</v>
      </c>
      <c r="W152" s="10">
        <f t="shared" ca="1" si="51"/>
        <v>0</v>
      </c>
      <c r="X152" s="10">
        <f t="shared" ca="1" si="61"/>
        <v>0</v>
      </c>
      <c r="Y152" s="10">
        <f t="shared" ca="1" si="62"/>
        <v>0</v>
      </c>
      <c r="Z152" s="10">
        <f t="shared" ca="1" si="63"/>
        <v>1</v>
      </c>
      <c r="AA152" s="10">
        <f t="shared" ca="1" si="64"/>
        <v>0</v>
      </c>
      <c r="AB152" s="10">
        <f t="shared" ca="1" si="65"/>
        <v>0</v>
      </c>
      <c r="AC152" s="10">
        <f t="shared" ca="1" si="66"/>
        <v>1</v>
      </c>
      <c r="AF152" s="16">
        <f t="shared" ca="1" si="67"/>
        <v>0</v>
      </c>
    </row>
    <row r="153" spans="1:32" x14ac:dyDescent="0.25">
      <c r="A153" s="7" t="s">
        <v>1521</v>
      </c>
      <c r="B153" s="7" t="s">
        <v>1522</v>
      </c>
      <c r="C153" s="10">
        <f t="shared" ca="1" si="50"/>
        <v>0</v>
      </c>
      <c r="D153" s="4">
        <v>144</v>
      </c>
      <c r="E153" s="4">
        <v>98.5</v>
      </c>
      <c r="F153" s="4">
        <v>28.5</v>
      </c>
      <c r="G153" s="4">
        <v>13.1</v>
      </c>
      <c r="I153" s="5" t="s">
        <v>1523</v>
      </c>
      <c r="J153" s="3">
        <v>496032</v>
      </c>
      <c r="K153" s="3">
        <v>138888</v>
      </c>
      <c r="L153" s="3">
        <v>9693</v>
      </c>
      <c r="M153" s="2">
        <f t="shared" si="52"/>
        <v>24.9</v>
      </c>
      <c r="N153" s="3">
        <f t="shared" si="53"/>
        <v>232</v>
      </c>
      <c r="O153" s="4">
        <f t="shared" si="54"/>
        <v>79</v>
      </c>
      <c r="P153" s="2">
        <f t="shared" si="55"/>
        <v>1.39</v>
      </c>
      <c r="Q153" s="2">
        <f t="shared" si="43"/>
        <v>1.1200000000000001</v>
      </c>
      <c r="R153" s="2">
        <f t="shared" si="56"/>
        <v>5.05</v>
      </c>
      <c r="S153" s="64">
        <f t="shared" si="57"/>
        <v>2.9559999999999999E-2</v>
      </c>
      <c r="T153" s="2">
        <f t="shared" si="58"/>
        <v>13.3</v>
      </c>
      <c r="U153" s="4">
        <f t="shared" si="59"/>
        <v>9.6</v>
      </c>
      <c r="V153" s="79">
        <f t="shared" si="60"/>
        <v>10.199999999999999</v>
      </c>
      <c r="W153" s="10">
        <f t="shared" ca="1" si="51"/>
        <v>0.04</v>
      </c>
      <c r="X153" s="10">
        <f t="shared" ca="1" si="61"/>
        <v>0</v>
      </c>
      <c r="Y153" s="10">
        <f t="shared" ca="1" si="62"/>
        <v>0</v>
      </c>
      <c r="Z153" s="10">
        <f t="shared" ca="1" si="63"/>
        <v>1</v>
      </c>
      <c r="AA153" s="10">
        <f t="shared" ca="1" si="64"/>
        <v>0</v>
      </c>
      <c r="AB153" s="10">
        <f t="shared" ca="1" si="65"/>
        <v>0</v>
      </c>
      <c r="AC153" s="10">
        <f t="shared" ca="1" si="66"/>
        <v>1</v>
      </c>
      <c r="AF153" s="16">
        <f t="shared" ca="1" si="67"/>
        <v>0</v>
      </c>
    </row>
    <row r="154" spans="1:32" x14ac:dyDescent="0.25">
      <c r="A154" s="7" t="s">
        <v>1085</v>
      </c>
      <c r="B154" s="7" t="s">
        <v>1510</v>
      </c>
      <c r="C154" s="10">
        <f t="shared" ca="1" si="50"/>
        <v>0</v>
      </c>
      <c r="D154" s="4">
        <v>53.4</v>
      </c>
      <c r="E154" s="4">
        <v>47</v>
      </c>
      <c r="F154" s="4">
        <v>14.1</v>
      </c>
      <c r="G154" s="4">
        <v>6</v>
      </c>
      <c r="H154" s="5" t="s">
        <v>1061</v>
      </c>
      <c r="I154" s="5" t="s">
        <v>1374</v>
      </c>
      <c r="J154" s="3">
        <v>35500</v>
      </c>
      <c r="K154" s="3">
        <v>12500</v>
      </c>
      <c r="L154" s="3">
        <v>1209</v>
      </c>
      <c r="M154" s="2">
        <f t="shared" si="52"/>
        <v>17.98</v>
      </c>
      <c r="N154" s="3">
        <f t="shared" si="53"/>
        <v>153</v>
      </c>
      <c r="O154" s="4">
        <f t="shared" si="54"/>
        <v>33.1</v>
      </c>
      <c r="P154" s="2">
        <f t="shared" si="55"/>
        <v>1.66</v>
      </c>
      <c r="Q154" s="2">
        <f t="shared" si="43"/>
        <v>1.0900000000000001</v>
      </c>
      <c r="R154" s="2">
        <f t="shared" si="56"/>
        <v>3.79</v>
      </c>
      <c r="S154" s="64">
        <f t="shared" si="57"/>
        <v>7.4109999999999995E-2</v>
      </c>
      <c r="T154" s="2">
        <f t="shared" si="58"/>
        <v>9.19</v>
      </c>
      <c r="U154" s="4">
        <f t="shared" si="59"/>
        <v>4</v>
      </c>
      <c r="V154" s="79">
        <f t="shared" si="60"/>
        <v>6.04</v>
      </c>
      <c r="W154" s="10">
        <f t="shared" ca="1" si="51"/>
        <v>0</v>
      </c>
      <c r="X154" s="10">
        <f t="shared" ca="1" si="61"/>
        <v>0</v>
      </c>
      <c r="Y154" s="10">
        <f t="shared" ca="1" si="62"/>
        <v>0</v>
      </c>
      <c r="Z154" s="10">
        <f t="shared" ca="1" si="63"/>
        <v>1</v>
      </c>
      <c r="AA154" s="10">
        <f t="shared" ca="1" si="64"/>
        <v>0</v>
      </c>
      <c r="AB154" s="10">
        <f t="shared" ca="1" si="65"/>
        <v>0</v>
      </c>
      <c r="AC154" s="10">
        <f t="shared" ca="1" si="66"/>
        <v>1</v>
      </c>
      <c r="AF154" s="16">
        <f t="shared" ca="1" si="67"/>
        <v>0</v>
      </c>
    </row>
    <row r="155" spans="1:32" x14ac:dyDescent="0.25">
      <c r="A155" s="7" t="s">
        <v>1524</v>
      </c>
      <c r="B155" s="7" t="s">
        <v>1510</v>
      </c>
      <c r="C155" s="10">
        <f t="shared" ca="1" si="50"/>
        <v>0</v>
      </c>
      <c r="D155" s="4">
        <v>60</v>
      </c>
      <c r="E155" s="4">
        <v>56</v>
      </c>
      <c r="F155" s="4">
        <v>15.5</v>
      </c>
      <c r="G155" s="4">
        <v>6.8</v>
      </c>
      <c r="I155" s="5" t="s">
        <v>1374</v>
      </c>
      <c r="J155" s="3">
        <v>47000</v>
      </c>
      <c r="K155" s="3">
        <v>20000</v>
      </c>
      <c r="L155" s="5">
        <v>1394</v>
      </c>
      <c r="M155" s="2">
        <f t="shared" si="52"/>
        <v>17.2</v>
      </c>
      <c r="N155" s="3">
        <f t="shared" si="53"/>
        <v>119</v>
      </c>
      <c r="O155" s="4">
        <f t="shared" si="54"/>
        <v>33</v>
      </c>
      <c r="P155" s="2">
        <f t="shared" si="55"/>
        <v>1.66</v>
      </c>
      <c r="Q155" s="2">
        <f t="shared" si="43"/>
        <v>1.06</v>
      </c>
      <c r="R155" s="2">
        <f t="shared" si="56"/>
        <v>3.87</v>
      </c>
      <c r="S155" s="64">
        <f t="shared" si="57"/>
        <v>7.9439999999999997E-2</v>
      </c>
      <c r="T155" s="2">
        <f t="shared" si="58"/>
        <v>10.029999999999999</v>
      </c>
      <c r="U155" s="4">
        <f t="shared" si="59"/>
        <v>4.0999999999999996</v>
      </c>
      <c r="V155" s="79">
        <f t="shared" si="60"/>
        <v>5.91</v>
      </c>
      <c r="W155" s="10">
        <f t="shared" ca="1" si="51"/>
        <v>0</v>
      </c>
      <c r="X155" s="10">
        <f t="shared" ca="1" si="61"/>
        <v>0.33800000000000002</v>
      </c>
      <c r="Y155" s="10">
        <f t="shared" ca="1" si="62"/>
        <v>0</v>
      </c>
      <c r="Z155" s="10">
        <f t="shared" ca="1" si="63"/>
        <v>1</v>
      </c>
      <c r="AA155" s="10">
        <f t="shared" ca="1" si="64"/>
        <v>0</v>
      </c>
      <c r="AB155" s="10">
        <f t="shared" ca="1" si="65"/>
        <v>0</v>
      </c>
      <c r="AC155" s="10">
        <f t="shared" ca="1" si="66"/>
        <v>1</v>
      </c>
      <c r="AF155" s="16">
        <f t="shared" ca="1" si="67"/>
        <v>0</v>
      </c>
    </row>
    <row r="156" spans="1:32" x14ac:dyDescent="0.25">
      <c r="A156" s="7" t="s">
        <v>966</v>
      </c>
      <c r="B156" s="7" t="s">
        <v>1510</v>
      </c>
      <c r="C156" s="10">
        <f t="shared" ca="1" si="50"/>
        <v>0</v>
      </c>
      <c r="D156" s="4">
        <v>62</v>
      </c>
      <c r="E156" s="4">
        <v>56</v>
      </c>
      <c r="F156" s="4">
        <v>15.5</v>
      </c>
      <c r="G156" s="4">
        <v>6.9</v>
      </c>
      <c r="H156" s="5" t="s">
        <v>1456</v>
      </c>
      <c r="I156" s="5" t="s">
        <v>1374</v>
      </c>
      <c r="J156" s="3">
        <v>55000</v>
      </c>
      <c r="L156" s="3">
        <v>1416</v>
      </c>
      <c r="M156" s="2">
        <f t="shared" si="52"/>
        <v>15.74</v>
      </c>
      <c r="N156" s="3">
        <f t="shared" si="53"/>
        <v>140</v>
      </c>
      <c r="O156" s="4">
        <f t="shared" si="54"/>
        <v>38.200000000000003</v>
      </c>
      <c r="P156" s="2">
        <f t="shared" si="55"/>
        <v>1.58</v>
      </c>
      <c r="Q156" s="2">
        <f t="shared" si="43"/>
        <v>1.03</v>
      </c>
      <c r="R156" s="2">
        <f t="shared" si="56"/>
        <v>4</v>
      </c>
      <c r="S156" s="64">
        <f t="shared" si="57"/>
        <v>6.0449999999999997E-2</v>
      </c>
      <c r="T156" s="2">
        <f t="shared" si="58"/>
        <v>10.029999999999999</v>
      </c>
      <c r="U156" s="4">
        <f t="shared" si="59"/>
        <v>4.7</v>
      </c>
      <c r="V156" s="79">
        <f t="shared" si="60"/>
        <v>6.77</v>
      </c>
      <c r="W156" s="10">
        <f t="shared" ca="1" si="51"/>
        <v>0</v>
      </c>
      <c r="X156" s="10">
        <f t="shared" ca="1" si="61"/>
        <v>0</v>
      </c>
      <c r="Y156" s="10">
        <f t="shared" ca="1" si="62"/>
        <v>0</v>
      </c>
      <c r="Z156" s="10">
        <f t="shared" ca="1" si="63"/>
        <v>1</v>
      </c>
      <c r="AA156" s="10">
        <f t="shared" ca="1" si="64"/>
        <v>0</v>
      </c>
      <c r="AB156" s="10">
        <f t="shared" ca="1" si="65"/>
        <v>0</v>
      </c>
      <c r="AC156" s="10">
        <f t="shared" ca="1" si="66"/>
        <v>1</v>
      </c>
      <c r="AF156" s="16">
        <f t="shared" ca="1" si="67"/>
        <v>0</v>
      </c>
    </row>
    <row r="157" spans="1:32" x14ac:dyDescent="0.25">
      <c r="A157" s="7" t="s">
        <v>1525</v>
      </c>
      <c r="B157" s="7" t="s">
        <v>1510</v>
      </c>
      <c r="C157" s="10">
        <f t="shared" ca="1" si="50"/>
        <v>0</v>
      </c>
      <c r="D157" s="4">
        <v>42.4</v>
      </c>
      <c r="E157" s="4">
        <v>32.200000000000003</v>
      </c>
      <c r="F157" s="4">
        <v>12.6</v>
      </c>
      <c r="G157" s="4">
        <v>6.5</v>
      </c>
      <c r="H157" s="5" t="s">
        <v>1477</v>
      </c>
      <c r="I157" s="5" t="s">
        <v>1371</v>
      </c>
      <c r="J157" s="3">
        <v>19500</v>
      </c>
      <c r="K157" s="3">
        <v>6900</v>
      </c>
      <c r="L157" s="3">
        <v>779</v>
      </c>
      <c r="M157" s="2">
        <f t="shared" si="52"/>
        <v>17.27</v>
      </c>
      <c r="N157" s="3">
        <f t="shared" si="53"/>
        <v>261</v>
      </c>
      <c r="O157" s="4">
        <f t="shared" si="54"/>
        <v>29.3</v>
      </c>
      <c r="P157" s="2">
        <f t="shared" si="55"/>
        <v>1.81</v>
      </c>
      <c r="Q157" s="2">
        <f t="shared" si="43"/>
        <v>1.0900000000000001</v>
      </c>
      <c r="R157" s="2">
        <f t="shared" si="56"/>
        <v>3.37</v>
      </c>
      <c r="S157" s="64">
        <f t="shared" si="57"/>
        <v>8.8719999999999993E-2</v>
      </c>
      <c r="T157" s="2">
        <f t="shared" si="58"/>
        <v>7.6</v>
      </c>
      <c r="U157" s="4">
        <f t="shared" si="59"/>
        <v>3.4</v>
      </c>
      <c r="V157" s="79">
        <f t="shared" si="60"/>
        <v>5.44</v>
      </c>
      <c r="W157" s="10">
        <f t="shared" ca="1" si="51"/>
        <v>0</v>
      </c>
      <c r="X157" s="10">
        <f t="shared" ca="1" si="61"/>
        <v>0</v>
      </c>
      <c r="Y157" s="10">
        <f t="shared" ca="1" si="62"/>
        <v>0</v>
      </c>
      <c r="Z157" s="10">
        <f t="shared" ca="1" si="63"/>
        <v>1</v>
      </c>
      <c r="AA157" s="10">
        <f t="shared" ca="1" si="64"/>
        <v>0</v>
      </c>
      <c r="AB157" s="10">
        <f t="shared" ca="1" si="65"/>
        <v>0.72199999999999998</v>
      </c>
      <c r="AC157" s="10">
        <f t="shared" ca="1" si="66"/>
        <v>1</v>
      </c>
      <c r="AF157" s="16">
        <f t="shared" ca="1" si="67"/>
        <v>0</v>
      </c>
    </row>
    <row r="158" spans="1:32" x14ac:dyDescent="0.25">
      <c r="A158" s="7" t="s">
        <v>825</v>
      </c>
      <c r="B158" s="7" t="s">
        <v>824</v>
      </c>
      <c r="C158" s="10">
        <f t="shared" ca="1" si="50"/>
        <v>0</v>
      </c>
      <c r="D158" s="4">
        <v>45.7</v>
      </c>
      <c r="E158" s="4">
        <v>31.9</v>
      </c>
      <c r="F158" s="4">
        <v>12.9</v>
      </c>
      <c r="G158" s="4">
        <v>7</v>
      </c>
      <c r="J158" s="3">
        <v>23500</v>
      </c>
      <c r="K158" s="3">
        <v>9400</v>
      </c>
      <c r="L158" s="3">
        <v>815</v>
      </c>
      <c r="M158" s="2">
        <f t="shared" si="52"/>
        <v>15.96</v>
      </c>
      <c r="N158" s="3">
        <f t="shared" si="53"/>
        <v>323</v>
      </c>
      <c r="O158" s="4">
        <f t="shared" si="54"/>
        <v>33.4</v>
      </c>
      <c r="P158" s="2">
        <f t="shared" si="55"/>
        <v>1.74</v>
      </c>
      <c r="Q158" s="2">
        <f t="shared" si="43"/>
        <v>1.06</v>
      </c>
      <c r="R158" s="2">
        <f t="shared" si="56"/>
        <v>3.54</v>
      </c>
      <c r="S158" s="64">
        <f t="shared" si="57"/>
        <v>6.9529999999999995E-2</v>
      </c>
      <c r="T158" s="2">
        <f t="shared" si="58"/>
        <v>7.57</v>
      </c>
      <c r="U158" s="4">
        <f t="shared" si="59"/>
        <v>3.9</v>
      </c>
      <c r="V158" s="79">
        <f t="shared" si="60"/>
        <v>6.16</v>
      </c>
      <c r="W158" s="10">
        <f t="shared" ca="1" si="51"/>
        <v>0</v>
      </c>
      <c r="X158" s="10">
        <f t="shared" ca="1" si="61"/>
        <v>0</v>
      </c>
      <c r="Y158" s="10">
        <f t="shared" ca="1" si="62"/>
        <v>0</v>
      </c>
      <c r="Z158" s="10">
        <f t="shared" ca="1" si="63"/>
        <v>1</v>
      </c>
      <c r="AA158" s="10">
        <f t="shared" ca="1" si="64"/>
        <v>0</v>
      </c>
      <c r="AB158" s="10">
        <f t="shared" ca="1" si="65"/>
        <v>0</v>
      </c>
      <c r="AC158" s="10">
        <f t="shared" ca="1" si="66"/>
        <v>1</v>
      </c>
      <c r="AF158" s="16">
        <f t="shared" ca="1" si="67"/>
        <v>0</v>
      </c>
    </row>
    <row r="159" spans="1:32" x14ac:dyDescent="0.25">
      <c r="A159" s="7" t="s">
        <v>826</v>
      </c>
      <c r="B159" s="7" t="s">
        <v>824</v>
      </c>
      <c r="C159" s="10">
        <f t="shared" ca="1" si="50"/>
        <v>0</v>
      </c>
      <c r="D159" s="4">
        <v>57.4</v>
      </c>
      <c r="E159" s="4">
        <v>44.6</v>
      </c>
      <c r="F159" s="4">
        <v>14.7</v>
      </c>
      <c r="G159" s="4">
        <v>7</v>
      </c>
      <c r="J159" s="3">
        <v>42000</v>
      </c>
      <c r="K159" s="3">
        <v>17200</v>
      </c>
      <c r="L159" s="3">
        <v>1314</v>
      </c>
      <c r="M159" s="2">
        <f t="shared" si="52"/>
        <v>17.48</v>
      </c>
      <c r="N159" s="3">
        <f t="shared" si="53"/>
        <v>211</v>
      </c>
      <c r="O159" s="4">
        <f t="shared" si="54"/>
        <v>37.4</v>
      </c>
      <c r="P159" s="2">
        <f t="shared" si="55"/>
        <v>1.64</v>
      </c>
      <c r="Q159" s="2">
        <f t="shared" si="43"/>
        <v>1.07</v>
      </c>
      <c r="R159" s="2">
        <f t="shared" si="56"/>
        <v>3.9</v>
      </c>
      <c r="S159" s="64">
        <f t="shared" si="57"/>
        <v>6.1719999999999997E-2</v>
      </c>
      <c r="T159" s="2">
        <f t="shared" si="58"/>
        <v>8.9499999999999993</v>
      </c>
      <c r="U159" s="4">
        <f t="shared" si="59"/>
        <v>4.5</v>
      </c>
      <c r="V159" s="79">
        <f t="shared" si="60"/>
        <v>6.66</v>
      </c>
      <c r="W159" s="10">
        <f t="shared" ca="1" si="51"/>
        <v>0</v>
      </c>
      <c r="X159" s="10">
        <f t="shared" ca="1" si="61"/>
        <v>0</v>
      </c>
      <c r="Y159" s="10">
        <f t="shared" ca="1" si="62"/>
        <v>0</v>
      </c>
      <c r="Z159" s="10">
        <f t="shared" ca="1" si="63"/>
        <v>1</v>
      </c>
      <c r="AA159" s="10">
        <f t="shared" ca="1" si="64"/>
        <v>0</v>
      </c>
      <c r="AB159" s="10">
        <f t="shared" ca="1" si="65"/>
        <v>0</v>
      </c>
      <c r="AC159" s="10">
        <f t="shared" ca="1" si="66"/>
        <v>1</v>
      </c>
      <c r="AF159" s="16">
        <f t="shared" ca="1" si="67"/>
        <v>0</v>
      </c>
    </row>
    <row r="160" spans="1:32" x14ac:dyDescent="0.25">
      <c r="A160" s="7" t="s">
        <v>1086</v>
      </c>
      <c r="B160" s="7" t="s">
        <v>1526</v>
      </c>
      <c r="C160" s="10">
        <f t="shared" ca="1" si="50"/>
        <v>0</v>
      </c>
      <c r="D160" s="4">
        <v>34</v>
      </c>
      <c r="E160" s="4">
        <v>28.7</v>
      </c>
      <c r="F160" s="4">
        <v>11.3</v>
      </c>
      <c r="G160" s="4">
        <v>7.8</v>
      </c>
      <c r="H160" s="5" t="s">
        <v>1061</v>
      </c>
      <c r="I160" s="5" t="s">
        <v>1374</v>
      </c>
      <c r="J160" s="3">
        <v>6000</v>
      </c>
      <c r="K160" s="3">
        <v>2500</v>
      </c>
      <c r="L160" s="3">
        <v>850</v>
      </c>
      <c r="M160" s="2">
        <f t="shared" si="52"/>
        <v>41.31</v>
      </c>
      <c r="N160" s="3">
        <f t="shared" si="53"/>
        <v>113</v>
      </c>
      <c r="O160" s="4">
        <f t="shared" si="54"/>
        <v>12.1</v>
      </c>
      <c r="P160" s="2">
        <f t="shared" si="55"/>
        <v>2.41</v>
      </c>
      <c r="Q160" s="2">
        <f t="shared" si="43"/>
        <v>1.51</v>
      </c>
      <c r="R160" s="2">
        <f t="shared" si="56"/>
        <v>3.01</v>
      </c>
      <c r="S160" s="64">
        <f t="shared" si="57"/>
        <v>0.39407999999999999</v>
      </c>
      <c r="T160" s="2">
        <f t="shared" si="58"/>
        <v>7.18</v>
      </c>
      <c r="U160" s="4">
        <f t="shared" si="59"/>
        <v>1.5</v>
      </c>
      <c r="V160" s="79">
        <f t="shared" si="60"/>
        <v>2.5299999999999998</v>
      </c>
      <c r="W160" s="10">
        <f t="shared" ca="1" si="51"/>
        <v>0</v>
      </c>
      <c r="X160" s="10">
        <f t="shared" ca="1" si="61"/>
        <v>0.504</v>
      </c>
      <c r="Y160" s="10">
        <f t="shared" ca="1" si="62"/>
        <v>1</v>
      </c>
      <c r="Z160" s="10">
        <f t="shared" ca="1" si="63"/>
        <v>0.5</v>
      </c>
      <c r="AA160" s="10">
        <f t="shared" ca="1" si="64"/>
        <v>0</v>
      </c>
      <c r="AB160" s="10">
        <f t="shared" ca="1" si="65"/>
        <v>0.27800000000000002</v>
      </c>
      <c r="AC160" s="10">
        <f t="shared" ca="1" si="66"/>
        <v>1</v>
      </c>
      <c r="AF160" s="16">
        <f t="shared" ca="1" si="67"/>
        <v>0</v>
      </c>
    </row>
    <row r="161" spans="1:32" x14ac:dyDescent="0.25">
      <c r="A161" s="7" t="s">
        <v>1087</v>
      </c>
      <c r="B161" s="7" t="s">
        <v>1526</v>
      </c>
      <c r="C161" s="10">
        <f t="shared" ca="1" si="50"/>
        <v>0</v>
      </c>
      <c r="D161" s="4">
        <v>29.1</v>
      </c>
      <c r="E161" s="4">
        <v>24</v>
      </c>
      <c r="F161" s="4">
        <v>9.5</v>
      </c>
      <c r="G161" s="4">
        <v>6.3</v>
      </c>
      <c r="H161" s="5" t="s">
        <v>1061</v>
      </c>
      <c r="I161" s="5" t="s">
        <v>1374</v>
      </c>
      <c r="J161" s="3">
        <v>4000</v>
      </c>
      <c r="K161" s="3">
        <v>1800</v>
      </c>
      <c r="L161" s="3">
        <v>537</v>
      </c>
      <c r="M161" s="2">
        <f t="shared" si="52"/>
        <v>34.19</v>
      </c>
      <c r="N161" s="3">
        <f t="shared" si="53"/>
        <v>129</v>
      </c>
      <c r="O161" s="4">
        <f t="shared" si="54"/>
        <v>12.1</v>
      </c>
      <c r="P161" s="2">
        <f t="shared" si="55"/>
        <v>2.31</v>
      </c>
      <c r="Q161" s="2">
        <f t="shared" si="43"/>
        <v>1.43</v>
      </c>
      <c r="R161" s="2">
        <f t="shared" si="56"/>
        <v>3.06</v>
      </c>
      <c r="S161" s="64">
        <f t="shared" si="57"/>
        <v>0.30862000000000001</v>
      </c>
      <c r="T161" s="2">
        <f t="shared" si="58"/>
        <v>6.56</v>
      </c>
      <c r="U161" s="4">
        <f t="shared" si="59"/>
        <v>1.5</v>
      </c>
      <c r="V161" s="79">
        <f t="shared" si="60"/>
        <v>2.76</v>
      </c>
      <c r="W161" s="10">
        <f t="shared" ca="1" si="51"/>
        <v>0</v>
      </c>
      <c r="X161" s="10">
        <f t="shared" ca="1" si="61"/>
        <v>6.0999999999999999E-2</v>
      </c>
      <c r="Y161" s="10">
        <f t="shared" ca="1" si="62"/>
        <v>1</v>
      </c>
      <c r="Z161" s="10">
        <f t="shared" ca="1" si="63"/>
        <v>1</v>
      </c>
      <c r="AA161" s="10">
        <f t="shared" ca="1" si="64"/>
        <v>0</v>
      </c>
      <c r="AB161" s="10">
        <f t="shared" ca="1" si="65"/>
        <v>0.55600000000000005</v>
      </c>
      <c r="AC161" s="10">
        <f t="shared" ca="1" si="66"/>
        <v>1</v>
      </c>
      <c r="AF161" s="16">
        <f t="shared" ca="1" si="67"/>
        <v>0</v>
      </c>
    </row>
    <row r="162" spans="1:32" x14ac:dyDescent="0.25">
      <c r="A162" s="53" t="s">
        <v>605</v>
      </c>
      <c r="B162" s="53" t="s">
        <v>606</v>
      </c>
      <c r="C162" s="10">
        <f t="shared" ca="1" si="50"/>
        <v>0</v>
      </c>
      <c r="D162" s="4">
        <v>42</v>
      </c>
      <c r="E162" s="4">
        <v>33</v>
      </c>
      <c r="F162" s="4">
        <v>13</v>
      </c>
      <c r="G162" s="4">
        <v>6</v>
      </c>
      <c r="H162" s="5" t="s">
        <v>607</v>
      </c>
      <c r="I162" s="10" t="s">
        <v>1383</v>
      </c>
      <c r="J162" s="5">
        <v>26500</v>
      </c>
      <c r="K162" s="5">
        <v>6700</v>
      </c>
      <c r="L162" s="5">
        <v>860</v>
      </c>
      <c r="M162" s="2">
        <f t="shared" si="52"/>
        <v>15.54</v>
      </c>
      <c r="N162" s="3">
        <f t="shared" si="53"/>
        <v>329</v>
      </c>
      <c r="O162" s="4">
        <f t="shared" si="54"/>
        <v>37.700000000000003</v>
      </c>
      <c r="P162" s="2">
        <f t="shared" si="55"/>
        <v>1.69</v>
      </c>
      <c r="Q162" s="2">
        <f t="shared" si="43"/>
        <v>1.04</v>
      </c>
      <c r="R162" s="2">
        <f t="shared" si="56"/>
        <v>3.23</v>
      </c>
      <c r="S162" s="64">
        <f t="shared" si="57"/>
        <v>6.0560000000000003E-2</v>
      </c>
      <c r="T162" s="2">
        <f t="shared" si="58"/>
        <v>7.7</v>
      </c>
      <c r="U162" s="4">
        <f t="shared" si="59"/>
        <v>4.2</v>
      </c>
      <c r="V162" s="79">
        <f t="shared" si="60"/>
        <v>6.61</v>
      </c>
      <c r="W162" s="10">
        <f t="shared" ca="1" si="51"/>
        <v>0</v>
      </c>
      <c r="X162" s="10">
        <f t="shared" ca="1" si="61"/>
        <v>0</v>
      </c>
      <c r="Y162" s="10">
        <f t="shared" ca="1" si="62"/>
        <v>0</v>
      </c>
      <c r="Z162" s="10">
        <f t="shared" ca="1" si="63"/>
        <v>1</v>
      </c>
      <c r="AA162" s="10">
        <f t="shared" ca="1" si="64"/>
        <v>0</v>
      </c>
      <c r="AB162" s="10">
        <f t="shared" ca="1" si="65"/>
        <v>1</v>
      </c>
      <c r="AC162" s="10">
        <f t="shared" ca="1" si="66"/>
        <v>1</v>
      </c>
      <c r="AF162" s="16">
        <f t="shared" ca="1" si="67"/>
        <v>0</v>
      </c>
    </row>
    <row r="163" spans="1:32" ht="12" customHeight="1" x14ac:dyDescent="0.25">
      <c r="A163" s="7" t="s">
        <v>1527</v>
      </c>
      <c r="B163" s="7" t="s">
        <v>1528</v>
      </c>
      <c r="C163" s="10">
        <f t="shared" ca="1" si="50"/>
        <v>0</v>
      </c>
      <c r="D163" s="4">
        <v>25</v>
      </c>
      <c r="E163" s="4">
        <v>22.5</v>
      </c>
      <c r="F163" s="4">
        <v>8</v>
      </c>
      <c r="G163" s="4" t="s">
        <v>1529</v>
      </c>
      <c r="I163" s="5" t="s">
        <v>1374</v>
      </c>
      <c r="J163" s="3">
        <v>3800</v>
      </c>
      <c r="K163" s="3">
        <v>1600</v>
      </c>
      <c r="L163" s="3">
        <v>308</v>
      </c>
      <c r="M163" s="2">
        <f t="shared" si="52"/>
        <v>20.29</v>
      </c>
      <c r="N163" s="3">
        <f t="shared" si="53"/>
        <v>149</v>
      </c>
      <c r="O163" s="4">
        <f t="shared" si="54"/>
        <v>15.8</v>
      </c>
      <c r="P163" s="2">
        <f t="shared" si="55"/>
        <v>1.98</v>
      </c>
      <c r="Q163" s="2">
        <f t="shared" si="43"/>
        <v>1.2</v>
      </c>
      <c r="R163" s="2">
        <f t="shared" si="56"/>
        <v>3.13</v>
      </c>
      <c r="S163" s="64">
        <f t="shared" si="57"/>
        <v>0.14796000000000001</v>
      </c>
      <c r="T163" s="2">
        <f t="shared" si="58"/>
        <v>6.36</v>
      </c>
      <c r="U163" s="4">
        <f t="shared" si="59"/>
        <v>1.9</v>
      </c>
      <c r="V163" s="79">
        <f t="shared" si="60"/>
        <v>3.81</v>
      </c>
      <c r="W163" s="10">
        <f t="shared" ca="1" si="51"/>
        <v>0</v>
      </c>
      <c r="X163" s="10">
        <f t="shared" ca="1" si="61"/>
        <v>0</v>
      </c>
      <c r="Y163" s="10">
        <f t="shared" ca="1" si="62"/>
        <v>0.20499999999999999</v>
      </c>
      <c r="Z163" s="10">
        <f t="shared" ca="1" si="63"/>
        <v>1</v>
      </c>
      <c r="AA163" s="10">
        <f t="shared" ca="1" si="64"/>
        <v>0</v>
      </c>
      <c r="AB163" s="10">
        <f t="shared" ca="1" si="65"/>
        <v>0.94399999999999995</v>
      </c>
      <c r="AC163" s="10">
        <f t="shared" ca="1" si="66"/>
        <v>1</v>
      </c>
      <c r="AF163" s="16">
        <f t="shared" ca="1" si="67"/>
        <v>0</v>
      </c>
    </row>
    <row r="164" spans="1:32" x14ac:dyDescent="0.25">
      <c r="A164" s="7" t="s">
        <v>1530</v>
      </c>
      <c r="B164" s="7" t="s">
        <v>1379</v>
      </c>
      <c r="C164" s="10">
        <f t="shared" ca="1" si="50"/>
        <v>0</v>
      </c>
      <c r="D164" s="4">
        <v>44</v>
      </c>
      <c r="E164" s="4">
        <v>35</v>
      </c>
      <c r="F164" s="4">
        <v>13.5</v>
      </c>
      <c r="G164" s="4">
        <v>4.5</v>
      </c>
      <c r="H164" s="2"/>
      <c r="I164" s="2" t="s">
        <v>1374</v>
      </c>
      <c r="J164" s="3">
        <v>29000</v>
      </c>
      <c r="K164" s="3">
        <v>12000</v>
      </c>
      <c r="L164" s="3">
        <v>867</v>
      </c>
      <c r="M164" s="2">
        <f t="shared" si="52"/>
        <v>14.76</v>
      </c>
      <c r="N164" s="3">
        <f t="shared" si="53"/>
        <v>302</v>
      </c>
      <c r="O164" s="4">
        <f t="shared" si="54"/>
        <v>37.1</v>
      </c>
      <c r="P164" s="2">
        <f t="shared" si="55"/>
        <v>1.7</v>
      </c>
      <c r="Q164" s="2">
        <f t="shared" si="43"/>
        <v>1.02</v>
      </c>
      <c r="R164" s="2">
        <f t="shared" si="56"/>
        <v>3.26</v>
      </c>
      <c r="S164" s="64">
        <f t="shared" si="57"/>
        <v>6.6729999999999998E-2</v>
      </c>
      <c r="T164" s="2">
        <f t="shared" si="58"/>
        <v>7.93</v>
      </c>
      <c r="U164" s="4">
        <f t="shared" si="59"/>
        <v>4.0999999999999996</v>
      </c>
      <c r="V164" s="79">
        <f t="shared" si="60"/>
        <v>6.33</v>
      </c>
      <c r="W164" s="10">
        <f t="shared" ca="1" si="51"/>
        <v>0</v>
      </c>
      <c r="X164" s="10">
        <f t="shared" ca="1" si="61"/>
        <v>0</v>
      </c>
      <c r="Y164" s="10">
        <f t="shared" ca="1" si="62"/>
        <v>0</v>
      </c>
      <c r="Z164" s="10">
        <f t="shared" ca="1" si="63"/>
        <v>1</v>
      </c>
      <c r="AA164" s="10">
        <f t="shared" ca="1" si="64"/>
        <v>0</v>
      </c>
      <c r="AB164" s="10">
        <f t="shared" ca="1" si="65"/>
        <v>1</v>
      </c>
      <c r="AC164" s="10">
        <f t="shared" ca="1" si="66"/>
        <v>1</v>
      </c>
      <c r="AF164" s="16">
        <f t="shared" ca="1" si="67"/>
        <v>0</v>
      </c>
    </row>
    <row r="165" spans="1:32" x14ac:dyDescent="0.25">
      <c r="A165" s="7" t="s">
        <v>1531</v>
      </c>
      <c r="B165" s="7" t="s">
        <v>1379</v>
      </c>
      <c r="C165" s="10">
        <f t="shared" ca="1" si="50"/>
        <v>0</v>
      </c>
      <c r="D165" s="4">
        <v>45</v>
      </c>
      <c r="E165" s="4">
        <v>38</v>
      </c>
      <c r="F165" s="4">
        <v>13.9</v>
      </c>
      <c r="G165" s="4">
        <v>5.9</v>
      </c>
      <c r="I165" s="5" t="s">
        <v>1371</v>
      </c>
      <c r="J165" s="3">
        <v>39000</v>
      </c>
      <c r="K165" s="3">
        <v>12000</v>
      </c>
      <c r="L165" s="3">
        <v>1153</v>
      </c>
      <c r="M165" s="2">
        <f t="shared" si="52"/>
        <v>16.11</v>
      </c>
      <c r="N165" s="3">
        <f t="shared" si="53"/>
        <v>317</v>
      </c>
      <c r="O165" s="4">
        <f t="shared" si="54"/>
        <v>45.2</v>
      </c>
      <c r="P165" s="2">
        <f t="shared" si="55"/>
        <v>1.59</v>
      </c>
      <c r="Q165" s="2">
        <f t="shared" si="43"/>
        <v>1.04</v>
      </c>
      <c r="R165" s="2">
        <f t="shared" si="56"/>
        <v>3.24</v>
      </c>
      <c r="S165" s="64">
        <f t="shared" si="57"/>
        <v>4.8500000000000001E-2</v>
      </c>
      <c r="T165" s="2">
        <f t="shared" si="58"/>
        <v>8.26</v>
      </c>
      <c r="U165" s="4">
        <f t="shared" si="59"/>
        <v>4.9000000000000004</v>
      </c>
      <c r="V165" s="79">
        <f t="shared" si="60"/>
        <v>7.46</v>
      </c>
      <c r="W165" s="10">
        <f t="shared" ca="1" si="51"/>
        <v>0</v>
      </c>
      <c r="X165" s="10">
        <f t="shared" ca="1" si="61"/>
        <v>0</v>
      </c>
      <c r="Y165" s="10">
        <f t="shared" ca="1" si="62"/>
        <v>0</v>
      </c>
      <c r="Z165" s="10">
        <f t="shared" ca="1" si="63"/>
        <v>1</v>
      </c>
      <c r="AA165" s="10">
        <f t="shared" ca="1" si="64"/>
        <v>0</v>
      </c>
      <c r="AB165" s="10">
        <f t="shared" ca="1" si="65"/>
        <v>1</v>
      </c>
      <c r="AC165" s="10">
        <f t="shared" ca="1" si="66"/>
        <v>1</v>
      </c>
      <c r="AF165" s="16">
        <f t="shared" ca="1" si="67"/>
        <v>0</v>
      </c>
    </row>
    <row r="166" spans="1:32" ht="13.5" customHeight="1" x14ac:dyDescent="0.25">
      <c r="A166" s="7" t="s">
        <v>523</v>
      </c>
      <c r="B166" s="7" t="s">
        <v>1373</v>
      </c>
      <c r="C166" s="10">
        <f t="shared" ca="1" si="50"/>
        <v>0</v>
      </c>
      <c r="D166" s="4">
        <v>24</v>
      </c>
      <c r="E166" s="4">
        <v>18.7</v>
      </c>
      <c r="F166" s="4">
        <v>7.5</v>
      </c>
      <c r="G166" s="4">
        <v>3.4</v>
      </c>
      <c r="H166" s="5" t="s">
        <v>1386</v>
      </c>
      <c r="I166" s="5" t="s">
        <v>1461</v>
      </c>
      <c r="J166" s="3">
        <v>3944</v>
      </c>
      <c r="L166" s="3">
        <v>278</v>
      </c>
      <c r="M166" s="2">
        <f t="shared" si="52"/>
        <v>17.87</v>
      </c>
      <c r="N166" s="3">
        <f t="shared" si="53"/>
        <v>269</v>
      </c>
      <c r="O166" s="4">
        <f t="shared" si="54"/>
        <v>20.5</v>
      </c>
      <c r="P166" s="2">
        <f t="shared" si="55"/>
        <v>1.84</v>
      </c>
      <c r="Q166" s="2">
        <f t="shared" si="43"/>
        <v>1.1499999999999999</v>
      </c>
      <c r="R166" s="2">
        <f t="shared" si="56"/>
        <v>3.2</v>
      </c>
      <c r="S166" s="64">
        <f t="shared" si="57"/>
        <v>8.3460000000000006E-2</v>
      </c>
      <c r="T166" s="2">
        <f t="shared" si="58"/>
        <v>5.79</v>
      </c>
      <c r="U166" s="4">
        <f t="shared" si="59"/>
        <v>2.4</v>
      </c>
      <c r="V166" s="79">
        <f t="shared" si="60"/>
        <v>4.97</v>
      </c>
      <c r="W166" s="10">
        <f t="shared" ca="1" si="51"/>
        <v>0</v>
      </c>
      <c r="X166" s="10">
        <f t="shared" ca="1" si="61"/>
        <v>0</v>
      </c>
      <c r="Y166" s="10">
        <f t="shared" ca="1" si="62"/>
        <v>0</v>
      </c>
      <c r="Z166" s="10">
        <f t="shared" ca="1" si="63"/>
        <v>1</v>
      </c>
      <c r="AA166" s="10">
        <f t="shared" ca="1" si="64"/>
        <v>0</v>
      </c>
      <c r="AB166" s="10">
        <f t="shared" ca="1" si="65"/>
        <v>1</v>
      </c>
      <c r="AC166" s="10">
        <f t="shared" ca="1" si="66"/>
        <v>1</v>
      </c>
      <c r="AF166" s="16">
        <f t="shared" ca="1" si="67"/>
        <v>0</v>
      </c>
    </row>
    <row r="167" spans="1:32" x14ac:dyDescent="0.25">
      <c r="A167" s="7" t="s">
        <v>1532</v>
      </c>
      <c r="B167" s="7" t="s">
        <v>1392</v>
      </c>
      <c r="C167" s="10">
        <f t="shared" ca="1" si="50"/>
        <v>0</v>
      </c>
      <c r="D167" s="4">
        <v>19.5</v>
      </c>
      <c r="E167" s="4">
        <v>14.5</v>
      </c>
      <c r="F167" s="4">
        <v>6.5</v>
      </c>
      <c r="G167" s="4">
        <v>2.8</v>
      </c>
      <c r="H167" s="5" t="s">
        <v>1386</v>
      </c>
      <c r="I167" s="5" t="s">
        <v>1374</v>
      </c>
      <c r="J167" s="3">
        <v>2724</v>
      </c>
      <c r="K167" s="3">
        <v>1100</v>
      </c>
      <c r="L167" s="3">
        <v>186</v>
      </c>
      <c r="M167" s="2">
        <f t="shared" si="52"/>
        <v>15.3</v>
      </c>
      <c r="N167" s="3">
        <f t="shared" si="53"/>
        <v>399</v>
      </c>
      <c r="O167" s="4">
        <f t="shared" si="54"/>
        <v>21.7</v>
      </c>
      <c r="P167" s="2">
        <f t="shared" si="55"/>
        <v>1.8</v>
      </c>
      <c r="Q167" s="2">
        <f t="shared" si="43"/>
        <v>1.1100000000000001</v>
      </c>
      <c r="R167" s="2">
        <f t="shared" si="56"/>
        <v>3</v>
      </c>
      <c r="S167" s="64">
        <f t="shared" si="57"/>
        <v>5.9819999999999998E-2</v>
      </c>
      <c r="T167" s="2">
        <f t="shared" si="58"/>
        <v>5.0999999999999996</v>
      </c>
      <c r="U167" s="4">
        <f t="shared" si="59"/>
        <v>2.5</v>
      </c>
      <c r="V167" s="79">
        <f t="shared" si="60"/>
        <v>5.56</v>
      </c>
      <c r="W167" s="10">
        <f t="shared" ca="1" si="51"/>
        <v>0</v>
      </c>
      <c r="X167" s="10">
        <f t="shared" ca="1" si="61"/>
        <v>0</v>
      </c>
      <c r="Y167" s="10">
        <f t="shared" ca="1" si="62"/>
        <v>0</v>
      </c>
      <c r="Z167" s="10">
        <f t="shared" ca="1" si="63"/>
        <v>1</v>
      </c>
      <c r="AA167" s="10">
        <f t="shared" ca="1" si="64"/>
        <v>0</v>
      </c>
      <c r="AB167" s="10">
        <f t="shared" ca="1" si="65"/>
        <v>0.222</v>
      </c>
      <c r="AC167" s="10">
        <f t="shared" ca="1" si="66"/>
        <v>1</v>
      </c>
      <c r="AF167" s="16">
        <f t="shared" ca="1" si="67"/>
        <v>0</v>
      </c>
    </row>
    <row r="168" spans="1:32" x14ac:dyDescent="0.25">
      <c r="A168" s="7" t="s">
        <v>1533</v>
      </c>
      <c r="C168" s="10">
        <f t="shared" ca="1" si="50"/>
        <v>0</v>
      </c>
      <c r="D168" s="4">
        <v>24.6</v>
      </c>
      <c r="E168" s="4">
        <v>18.100000000000001</v>
      </c>
      <c r="F168" s="4">
        <v>8</v>
      </c>
      <c r="G168" s="4">
        <v>3.4</v>
      </c>
      <c r="I168" s="5" t="s">
        <v>1374</v>
      </c>
      <c r="J168" s="3">
        <v>5920</v>
      </c>
      <c r="K168" s="3">
        <v>3000</v>
      </c>
      <c r="L168" s="3">
        <v>296</v>
      </c>
      <c r="M168" s="2">
        <f t="shared" si="52"/>
        <v>14.52</v>
      </c>
      <c r="N168" s="3">
        <f t="shared" si="53"/>
        <v>446</v>
      </c>
      <c r="O168" s="4">
        <f t="shared" si="54"/>
        <v>28.6</v>
      </c>
      <c r="P168" s="2">
        <f t="shared" si="55"/>
        <v>1.71</v>
      </c>
      <c r="Q168" s="2">
        <f t="shared" si="43"/>
        <v>1.06</v>
      </c>
      <c r="R168" s="2">
        <f t="shared" si="56"/>
        <v>3.08</v>
      </c>
      <c r="S168" s="64">
        <f t="shared" si="57"/>
        <v>5.2159999999999998E-2</v>
      </c>
      <c r="T168" s="2">
        <f t="shared" si="58"/>
        <v>5.7</v>
      </c>
      <c r="U168" s="4">
        <f t="shared" si="59"/>
        <v>3.2</v>
      </c>
      <c r="V168" s="79">
        <f t="shared" si="60"/>
        <v>6.42</v>
      </c>
      <c r="W168" s="10">
        <f t="shared" ca="1" si="51"/>
        <v>0</v>
      </c>
      <c r="X168" s="10">
        <f t="shared" ca="1" si="61"/>
        <v>0</v>
      </c>
      <c r="Y168" s="10">
        <f t="shared" ca="1" si="62"/>
        <v>0</v>
      </c>
      <c r="Z168" s="10">
        <f t="shared" ca="1" si="63"/>
        <v>1</v>
      </c>
      <c r="AA168" s="10">
        <f t="shared" ca="1" si="64"/>
        <v>0</v>
      </c>
      <c r="AB168" s="10">
        <f t="shared" ca="1" si="65"/>
        <v>0.66700000000000004</v>
      </c>
      <c r="AC168" s="10">
        <f t="shared" ca="1" si="66"/>
        <v>1</v>
      </c>
      <c r="AF168" s="16">
        <f t="shared" ca="1" si="67"/>
        <v>0</v>
      </c>
    </row>
    <row r="169" spans="1:32" x14ac:dyDescent="0.25">
      <c r="A169" s="7" t="s">
        <v>1534</v>
      </c>
      <c r="B169" s="7" t="s">
        <v>1512</v>
      </c>
      <c r="C169" s="10">
        <f t="shared" ca="1" si="50"/>
        <v>0</v>
      </c>
      <c r="D169" s="4">
        <v>30</v>
      </c>
      <c r="E169" s="4">
        <v>22.7</v>
      </c>
      <c r="F169" s="4">
        <v>9.1999999999999993</v>
      </c>
      <c r="G169" s="4">
        <v>4.5</v>
      </c>
      <c r="H169" s="5" t="s">
        <v>1386</v>
      </c>
      <c r="I169" s="5" t="s">
        <v>1374</v>
      </c>
      <c r="J169" s="3">
        <v>8400</v>
      </c>
      <c r="K169" s="3">
        <v>3450</v>
      </c>
      <c r="L169" s="3">
        <v>402</v>
      </c>
      <c r="M169" s="2">
        <f t="shared" ref="M169:M200" si="68">L169/(J169/64)^0.666</f>
        <v>15.62</v>
      </c>
      <c r="N169" s="3">
        <f t="shared" si="53"/>
        <v>321</v>
      </c>
      <c r="O169" s="4">
        <f t="shared" si="54"/>
        <v>27.1</v>
      </c>
      <c r="P169" s="2">
        <f t="shared" si="55"/>
        <v>1.75</v>
      </c>
      <c r="Q169" s="2">
        <f t="shared" si="43"/>
        <v>1.08</v>
      </c>
      <c r="R169" s="2">
        <f t="shared" si="56"/>
        <v>3.26</v>
      </c>
      <c r="S169" s="64">
        <f t="shared" si="57"/>
        <v>6.8919999999999995E-2</v>
      </c>
      <c r="T169" s="2">
        <f t="shared" si="58"/>
        <v>6.38</v>
      </c>
      <c r="U169" s="4">
        <f t="shared" si="59"/>
        <v>3.1</v>
      </c>
      <c r="V169" s="79">
        <f t="shared" si="60"/>
        <v>5.8</v>
      </c>
      <c r="W169" s="10">
        <f t="shared" ref="W169:W200" ca="1" si="69">sddoc(M169,AJ$15,AJ$16,AJ$17,AJ$18)</f>
        <v>0</v>
      </c>
      <c r="X169" s="10">
        <f t="shared" ca="1" si="61"/>
        <v>0</v>
      </c>
      <c r="Y169" s="10">
        <f t="shared" ca="1" si="62"/>
        <v>0</v>
      </c>
      <c r="Z169" s="10">
        <f t="shared" ca="1" si="63"/>
        <v>1</v>
      </c>
      <c r="AA169" s="10">
        <f t="shared" ref="AA169:AA200" ca="1" si="70">vmvhdoc(Q169,AJ$43,AJ$44,AJ$45,AJ$46)</f>
        <v>0</v>
      </c>
      <c r="AB169" s="10">
        <f t="shared" ref="AB169:AB200" ca="1" si="71">lbdoc(R169,AJ$57,AJ$58,AJ$59,AJ$60)</f>
        <v>1</v>
      </c>
      <c r="AC169" s="10">
        <f t="shared" ca="1" si="66"/>
        <v>1</v>
      </c>
      <c r="AF169" s="16">
        <f t="shared" ca="1" si="67"/>
        <v>0</v>
      </c>
    </row>
    <row r="170" spans="1:32" x14ac:dyDescent="0.25">
      <c r="A170" s="7" t="s">
        <v>1535</v>
      </c>
      <c r="C170" s="10">
        <f t="shared" ca="1" si="50"/>
        <v>0</v>
      </c>
      <c r="D170" s="4">
        <v>31.1</v>
      </c>
      <c r="E170" s="4">
        <v>24.8</v>
      </c>
      <c r="F170" s="4">
        <v>10.199999999999999</v>
      </c>
      <c r="G170" s="4">
        <v>4.3</v>
      </c>
      <c r="H170" s="5" t="s">
        <v>1399</v>
      </c>
      <c r="I170" s="5" t="s">
        <v>1374</v>
      </c>
      <c r="J170" s="3">
        <v>11200</v>
      </c>
      <c r="K170" s="3">
        <v>4500</v>
      </c>
      <c r="L170" s="3">
        <v>474</v>
      </c>
      <c r="M170" s="2">
        <f t="shared" si="68"/>
        <v>15.2</v>
      </c>
      <c r="N170" s="3">
        <f t="shared" si="53"/>
        <v>328</v>
      </c>
      <c r="O170" s="4">
        <f t="shared" si="54"/>
        <v>29.4</v>
      </c>
      <c r="P170" s="2">
        <f t="shared" si="55"/>
        <v>1.76</v>
      </c>
      <c r="Q170" s="2">
        <f t="shared" si="43"/>
        <v>1.06</v>
      </c>
      <c r="R170" s="2">
        <f t="shared" si="56"/>
        <v>3.05</v>
      </c>
      <c r="S170" s="64">
        <f t="shared" si="57"/>
        <v>7.0629999999999998E-2</v>
      </c>
      <c r="T170" s="2">
        <f t="shared" si="58"/>
        <v>6.67</v>
      </c>
      <c r="U170" s="4">
        <f t="shared" si="59"/>
        <v>3.3</v>
      </c>
      <c r="V170" s="79">
        <f t="shared" si="60"/>
        <v>5.86</v>
      </c>
      <c r="W170" s="10">
        <f t="shared" ca="1" si="69"/>
        <v>0</v>
      </c>
      <c r="X170" s="10">
        <f t="shared" ca="1" si="61"/>
        <v>0</v>
      </c>
      <c r="Y170" s="10">
        <f t="shared" ca="1" si="62"/>
        <v>0</v>
      </c>
      <c r="Z170" s="10">
        <f t="shared" ca="1" si="63"/>
        <v>1</v>
      </c>
      <c r="AA170" s="10">
        <f t="shared" ca="1" si="70"/>
        <v>0</v>
      </c>
      <c r="AB170" s="10">
        <f t="shared" ca="1" si="71"/>
        <v>0.5</v>
      </c>
      <c r="AC170" s="10">
        <f t="shared" ca="1" si="66"/>
        <v>1</v>
      </c>
      <c r="AF170" s="16">
        <f t="shared" ca="1" si="67"/>
        <v>0</v>
      </c>
    </row>
    <row r="171" spans="1:32" x14ac:dyDescent="0.25">
      <c r="A171" s="7" t="s">
        <v>643</v>
      </c>
      <c r="B171" s="7" t="s">
        <v>1382</v>
      </c>
      <c r="C171" s="10">
        <f t="shared" ca="1" si="50"/>
        <v>0</v>
      </c>
      <c r="D171" s="4">
        <v>32.1</v>
      </c>
      <c r="E171" s="4">
        <v>22</v>
      </c>
      <c r="F171" s="4">
        <v>9.4</v>
      </c>
      <c r="G171" s="4">
        <v>4.7</v>
      </c>
      <c r="H171" s="5" t="s">
        <v>1386</v>
      </c>
      <c r="I171" s="5" t="s">
        <v>1374</v>
      </c>
      <c r="J171" s="3">
        <v>11300</v>
      </c>
      <c r="K171" s="3">
        <v>4000</v>
      </c>
      <c r="L171" s="3">
        <v>491</v>
      </c>
      <c r="M171" s="2">
        <f t="shared" si="68"/>
        <v>15.65</v>
      </c>
      <c r="N171" s="3">
        <f t="shared" si="53"/>
        <v>474</v>
      </c>
      <c r="O171" s="4">
        <f t="shared" si="54"/>
        <v>35.299999999999997</v>
      </c>
      <c r="P171" s="2">
        <f t="shared" si="55"/>
        <v>1.62</v>
      </c>
      <c r="Q171" s="2">
        <f t="shared" si="30"/>
        <v>1.07</v>
      </c>
      <c r="R171" s="2">
        <f t="shared" si="56"/>
        <v>3.41</v>
      </c>
      <c r="S171" s="64">
        <f t="shared" si="57"/>
        <v>4.2729999999999997E-2</v>
      </c>
      <c r="T171" s="2">
        <f t="shared" si="58"/>
        <v>6.29</v>
      </c>
      <c r="U171" s="4">
        <f t="shared" si="59"/>
        <v>4</v>
      </c>
      <c r="V171" s="79">
        <f t="shared" si="60"/>
        <v>7.4</v>
      </c>
      <c r="W171" s="10">
        <f t="shared" ca="1" si="69"/>
        <v>0</v>
      </c>
      <c r="X171" s="10">
        <f t="shared" ca="1" si="61"/>
        <v>0</v>
      </c>
      <c r="Y171" s="10">
        <f t="shared" ca="1" si="62"/>
        <v>0</v>
      </c>
      <c r="Z171" s="10">
        <f t="shared" ca="1" si="63"/>
        <v>1</v>
      </c>
      <c r="AA171" s="10">
        <f t="shared" ca="1" si="70"/>
        <v>0</v>
      </c>
      <c r="AB171" s="10">
        <f t="shared" ca="1" si="71"/>
        <v>0.5</v>
      </c>
      <c r="AC171" s="10">
        <f t="shared" ca="1" si="66"/>
        <v>1</v>
      </c>
      <c r="AF171" s="16">
        <f t="shared" ca="1" si="67"/>
        <v>0</v>
      </c>
    </row>
    <row r="172" spans="1:32" x14ac:dyDescent="0.25">
      <c r="A172" s="7" t="s">
        <v>1536</v>
      </c>
      <c r="B172" s="7" t="s">
        <v>1512</v>
      </c>
      <c r="C172" s="10">
        <f t="shared" ca="1" si="50"/>
        <v>0</v>
      </c>
      <c r="D172" s="4">
        <v>34.299999999999997</v>
      </c>
      <c r="E172" s="4">
        <v>26</v>
      </c>
      <c r="F172" s="4">
        <v>10.4</v>
      </c>
      <c r="G172" s="4">
        <v>5</v>
      </c>
      <c r="H172" s="5" t="s">
        <v>1386</v>
      </c>
      <c r="I172" s="5" t="s">
        <v>1374</v>
      </c>
      <c r="J172" s="3">
        <v>11500</v>
      </c>
      <c r="K172" s="55">
        <v>4715</v>
      </c>
      <c r="L172" s="3">
        <v>529</v>
      </c>
      <c r="M172" s="2">
        <f t="shared" si="68"/>
        <v>16.670000000000002</v>
      </c>
      <c r="N172" s="3">
        <f t="shared" si="53"/>
        <v>292</v>
      </c>
      <c r="O172" s="4">
        <f t="shared" si="54"/>
        <v>27.6</v>
      </c>
      <c r="P172" s="2">
        <f t="shared" si="55"/>
        <v>1.78</v>
      </c>
      <c r="Q172" s="2">
        <f t="shared" si="43"/>
        <v>1.0900000000000001</v>
      </c>
      <c r="R172" s="2">
        <f t="shared" si="56"/>
        <v>3.3</v>
      </c>
      <c r="S172" s="64">
        <f t="shared" si="57"/>
        <v>7.7200000000000005E-2</v>
      </c>
      <c r="T172" s="2">
        <f t="shared" si="58"/>
        <v>6.83</v>
      </c>
      <c r="U172" s="4">
        <f t="shared" si="59"/>
        <v>3.2</v>
      </c>
      <c r="V172" s="79">
        <f t="shared" si="60"/>
        <v>5.63</v>
      </c>
      <c r="W172" s="10">
        <f t="shared" ca="1" si="69"/>
        <v>0</v>
      </c>
      <c r="X172" s="10">
        <f t="shared" ca="1" si="61"/>
        <v>0</v>
      </c>
      <c r="Y172" s="10">
        <f t="shared" ca="1" si="62"/>
        <v>0</v>
      </c>
      <c r="Z172" s="10">
        <f t="shared" ca="1" si="63"/>
        <v>1</v>
      </c>
      <c r="AA172" s="10">
        <f t="shared" ca="1" si="70"/>
        <v>0</v>
      </c>
      <c r="AB172" s="10">
        <f t="shared" ca="1" si="71"/>
        <v>1</v>
      </c>
      <c r="AC172" s="10">
        <f t="shared" ca="1" si="66"/>
        <v>1</v>
      </c>
      <c r="AF172" s="16">
        <f t="shared" ca="1" si="67"/>
        <v>0</v>
      </c>
    </row>
    <row r="173" spans="1:32" x14ac:dyDescent="0.25">
      <c r="A173" s="7" t="s">
        <v>642</v>
      </c>
      <c r="B173" s="7" t="s">
        <v>1398</v>
      </c>
      <c r="C173" s="10">
        <f t="shared" ca="1" si="50"/>
        <v>0</v>
      </c>
      <c r="D173" s="4">
        <v>34.700000000000003</v>
      </c>
      <c r="E173" s="4">
        <v>23.8</v>
      </c>
      <c r="F173" s="4">
        <v>10</v>
      </c>
      <c r="G173" s="4">
        <v>5</v>
      </c>
      <c r="H173" s="5" t="s">
        <v>1386</v>
      </c>
      <c r="I173" s="5" t="s">
        <v>1374</v>
      </c>
      <c r="J173" s="3">
        <v>12500</v>
      </c>
      <c r="K173" s="3">
        <v>5200</v>
      </c>
      <c r="L173" s="3">
        <v>531</v>
      </c>
      <c r="M173" s="2">
        <f t="shared" si="68"/>
        <v>15.83</v>
      </c>
      <c r="N173" s="3">
        <f t="shared" si="53"/>
        <v>414</v>
      </c>
      <c r="O173" s="4">
        <f t="shared" si="54"/>
        <v>33.200000000000003</v>
      </c>
      <c r="P173" s="2">
        <f t="shared" si="55"/>
        <v>1.67</v>
      </c>
      <c r="Q173" s="2">
        <f>(1.88*E173^0.5*L173^0.333/J173^0.25)/T173</f>
        <v>1.07</v>
      </c>
      <c r="R173" s="2">
        <f t="shared" si="56"/>
        <v>3.47</v>
      </c>
      <c r="S173" s="64">
        <f t="shared" si="57"/>
        <v>5.1790000000000003E-2</v>
      </c>
      <c r="T173" s="2">
        <f t="shared" si="58"/>
        <v>6.54</v>
      </c>
      <c r="U173" s="4">
        <f t="shared" si="59"/>
        <v>3.8</v>
      </c>
      <c r="V173" s="79">
        <f t="shared" si="60"/>
        <v>6.82</v>
      </c>
      <c r="W173" s="10">
        <f t="shared" ca="1" si="69"/>
        <v>0</v>
      </c>
      <c r="X173" s="10">
        <f t="shared" ca="1" si="61"/>
        <v>0</v>
      </c>
      <c r="Y173" s="10">
        <f t="shared" ca="1" si="62"/>
        <v>0</v>
      </c>
      <c r="Z173" s="10">
        <f t="shared" ca="1" si="63"/>
        <v>1</v>
      </c>
      <c r="AA173" s="10">
        <f t="shared" ca="1" si="70"/>
        <v>0</v>
      </c>
      <c r="AB173" s="10">
        <f t="shared" ca="1" si="71"/>
        <v>0.16700000000000001</v>
      </c>
      <c r="AC173" s="10">
        <f t="shared" ca="1" si="66"/>
        <v>1</v>
      </c>
      <c r="AF173" s="16">
        <f t="shared" ca="1" si="67"/>
        <v>0</v>
      </c>
    </row>
    <row r="174" spans="1:32" x14ac:dyDescent="0.25">
      <c r="A174" s="7" t="s">
        <v>827</v>
      </c>
      <c r="C174" s="10">
        <f t="shared" ca="1" si="50"/>
        <v>0</v>
      </c>
      <c r="D174" s="4">
        <v>38.299999999999997</v>
      </c>
      <c r="E174" s="4">
        <v>30.6</v>
      </c>
      <c r="F174" s="4">
        <v>12.1</v>
      </c>
      <c r="G174" s="4">
        <v>4.5</v>
      </c>
      <c r="J174" s="3">
        <v>19200</v>
      </c>
      <c r="K174" s="3">
        <v>9000</v>
      </c>
      <c r="L174" s="3">
        <v>766</v>
      </c>
      <c r="M174" s="2">
        <f t="shared" si="68"/>
        <v>17.16</v>
      </c>
      <c r="N174" s="3">
        <f t="shared" si="53"/>
        <v>299</v>
      </c>
      <c r="O174" s="4">
        <f t="shared" si="54"/>
        <v>32.6</v>
      </c>
      <c r="P174" s="2">
        <f t="shared" si="55"/>
        <v>1.75</v>
      </c>
      <c r="Q174" s="2">
        <f t="shared" si="43"/>
        <v>1.0900000000000001</v>
      </c>
      <c r="R174" s="2">
        <f t="shared" si="56"/>
        <v>3.17</v>
      </c>
      <c r="S174" s="64">
        <f t="shared" si="57"/>
        <v>7.1010000000000004E-2</v>
      </c>
      <c r="T174" s="2">
        <f t="shared" si="58"/>
        <v>7.41</v>
      </c>
      <c r="U174" s="4">
        <f t="shared" si="59"/>
        <v>3.7</v>
      </c>
      <c r="V174" s="79">
        <f t="shared" si="60"/>
        <v>6.04</v>
      </c>
      <c r="W174" s="10">
        <f t="shared" ca="1" si="69"/>
        <v>0</v>
      </c>
      <c r="X174" s="10">
        <f t="shared" ca="1" si="61"/>
        <v>0</v>
      </c>
      <c r="Y174" s="10">
        <f t="shared" ca="1" si="62"/>
        <v>0</v>
      </c>
      <c r="Z174" s="10">
        <f t="shared" ca="1" si="63"/>
        <v>1</v>
      </c>
      <c r="AA174" s="10">
        <f t="shared" ca="1" si="70"/>
        <v>0</v>
      </c>
      <c r="AB174" s="10">
        <f t="shared" ca="1" si="71"/>
        <v>1</v>
      </c>
      <c r="AC174" s="10">
        <f t="shared" ca="1" si="66"/>
        <v>1</v>
      </c>
      <c r="AF174" s="16">
        <f t="shared" ca="1" si="67"/>
        <v>0</v>
      </c>
    </row>
    <row r="175" spans="1:32" x14ac:dyDescent="0.25">
      <c r="A175" s="7" t="s">
        <v>1537</v>
      </c>
      <c r="B175" s="7" t="s">
        <v>1382</v>
      </c>
      <c r="C175" s="10">
        <f t="shared" ca="1" si="50"/>
        <v>0</v>
      </c>
      <c r="D175" s="4">
        <v>40.1</v>
      </c>
      <c r="E175" s="4">
        <v>27.5</v>
      </c>
      <c r="F175" s="4">
        <v>10.8</v>
      </c>
      <c r="G175" s="4">
        <v>5.4</v>
      </c>
      <c r="H175" s="5" t="s">
        <v>1386</v>
      </c>
      <c r="I175" s="5" t="s">
        <v>1374</v>
      </c>
      <c r="J175" s="3">
        <v>17580</v>
      </c>
      <c r="K175" s="3">
        <v>6500</v>
      </c>
      <c r="L175" s="3">
        <v>694</v>
      </c>
      <c r="M175" s="2">
        <f t="shared" si="68"/>
        <v>16.489999999999998</v>
      </c>
      <c r="N175" s="3">
        <f t="shared" si="53"/>
        <v>377</v>
      </c>
      <c r="O175" s="4">
        <f t="shared" si="54"/>
        <v>36.5</v>
      </c>
      <c r="P175" s="2">
        <f t="shared" si="55"/>
        <v>1.61</v>
      </c>
      <c r="Q175" s="2">
        <f t="shared" si="43"/>
        <v>1.08</v>
      </c>
      <c r="R175" s="2">
        <f t="shared" si="56"/>
        <v>3.71</v>
      </c>
      <c r="S175" s="64">
        <f t="shared" si="57"/>
        <v>4.7239999999999997E-2</v>
      </c>
      <c r="T175" s="2">
        <f t="shared" si="58"/>
        <v>7.03</v>
      </c>
      <c r="U175" s="4">
        <f t="shared" si="59"/>
        <v>4.2</v>
      </c>
      <c r="V175" s="79">
        <f t="shared" si="60"/>
        <v>7.25</v>
      </c>
      <c r="W175" s="10">
        <f t="shared" ca="1" si="69"/>
        <v>0</v>
      </c>
      <c r="X175" s="10">
        <f t="shared" ca="1" si="61"/>
        <v>0</v>
      </c>
      <c r="Y175" s="10">
        <f t="shared" ca="1" si="62"/>
        <v>0</v>
      </c>
      <c r="Z175" s="10">
        <f t="shared" ca="1" si="63"/>
        <v>1</v>
      </c>
      <c r="AA175" s="10">
        <f t="shared" ca="1" si="70"/>
        <v>0</v>
      </c>
      <c r="AB175" s="10">
        <f t="shared" ca="1" si="71"/>
        <v>0</v>
      </c>
      <c r="AC175" s="10">
        <f t="shared" ca="1" si="66"/>
        <v>1</v>
      </c>
      <c r="AF175" s="16">
        <f t="shared" ca="1" si="67"/>
        <v>0</v>
      </c>
    </row>
    <row r="176" spans="1:32" x14ac:dyDescent="0.25">
      <c r="A176" s="7" t="s">
        <v>1538</v>
      </c>
      <c r="C176" s="10">
        <f t="shared" ca="1" si="50"/>
        <v>0</v>
      </c>
      <c r="D176" s="4">
        <v>41.1</v>
      </c>
      <c r="E176" s="4">
        <v>33.299999999999997</v>
      </c>
      <c r="F176" s="4">
        <v>13</v>
      </c>
      <c r="H176" s="5" t="s">
        <v>1456</v>
      </c>
      <c r="I176" s="5" t="s">
        <v>1374</v>
      </c>
      <c r="J176" s="3">
        <v>26530</v>
      </c>
      <c r="K176" s="3">
        <v>10500</v>
      </c>
      <c r="L176" s="3">
        <v>830</v>
      </c>
      <c r="M176" s="2">
        <f t="shared" si="68"/>
        <v>14.99</v>
      </c>
      <c r="N176" s="3">
        <f t="shared" si="53"/>
        <v>321</v>
      </c>
      <c r="O176" s="4">
        <f t="shared" si="54"/>
        <v>37.799999999999997</v>
      </c>
      <c r="P176" s="2">
        <f t="shared" si="55"/>
        <v>1.69</v>
      </c>
      <c r="Q176" s="2">
        <f t="shared" si="43"/>
        <v>1.03</v>
      </c>
      <c r="R176" s="2">
        <f t="shared" si="56"/>
        <v>3.16</v>
      </c>
      <c r="S176" s="64">
        <f t="shared" si="57"/>
        <v>6.0560000000000003E-2</v>
      </c>
      <c r="T176" s="2">
        <f t="shared" si="58"/>
        <v>7.73</v>
      </c>
      <c r="U176" s="4">
        <f t="shared" si="59"/>
        <v>4.2</v>
      </c>
      <c r="V176" s="79">
        <f t="shared" si="60"/>
        <v>6.61</v>
      </c>
      <c r="W176" s="10">
        <f t="shared" ca="1" si="69"/>
        <v>0</v>
      </c>
      <c r="X176" s="10">
        <f t="shared" ca="1" si="61"/>
        <v>0</v>
      </c>
      <c r="Y176" s="10">
        <f t="shared" ca="1" si="62"/>
        <v>0</v>
      </c>
      <c r="Z176" s="10">
        <f t="shared" ca="1" si="63"/>
        <v>1</v>
      </c>
      <c r="AA176" s="10">
        <f t="shared" ca="1" si="70"/>
        <v>0</v>
      </c>
      <c r="AB176" s="10">
        <f t="shared" ca="1" si="71"/>
        <v>1</v>
      </c>
      <c r="AC176" s="10">
        <f t="shared" ca="1" si="66"/>
        <v>1</v>
      </c>
      <c r="AF176" s="16">
        <f t="shared" ca="1" si="67"/>
        <v>0</v>
      </c>
    </row>
    <row r="177" spans="1:32" x14ac:dyDescent="0.25">
      <c r="A177" s="7" t="s">
        <v>1539</v>
      </c>
      <c r="B177" s="7" t="s">
        <v>1382</v>
      </c>
      <c r="C177" s="10">
        <f t="shared" ca="1" si="50"/>
        <v>0</v>
      </c>
      <c r="D177" s="4">
        <v>45.3</v>
      </c>
      <c r="E177" s="4">
        <v>37.299999999999997</v>
      </c>
      <c r="F177" s="4">
        <v>13.3</v>
      </c>
      <c r="H177" s="5" t="s">
        <v>1456</v>
      </c>
      <c r="I177" s="5" t="s">
        <v>1374</v>
      </c>
      <c r="J177" s="3">
        <v>34660</v>
      </c>
      <c r="K177" s="55">
        <v>13170</v>
      </c>
      <c r="L177" s="3">
        <v>1125</v>
      </c>
      <c r="M177" s="2">
        <f t="shared" si="68"/>
        <v>17</v>
      </c>
      <c r="N177" s="3">
        <f t="shared" si="53"/>
        <v>298</v>
      </c>
      <c r="O177" s="4">
        <f t="shared" si="54"/>
        <v>43</v>
      </c>
      <c r="P177" s="2">
        <f t="shared" si="55"/>
        <v>1.58</v>
      </c>
      <c r="Q177" s="2">
        <f t="shared" si="43"/>
        <v>1.07</v>
      </c>
      <c r="R177" s="2">
        <f t="shared" si="56"/>
        <v>3.41</v>
      </c>
      <c r="S177" s="64">
        <f t="shared" si="57"/>
        <v>4.7759999999999997E-2</v>
      </c>
      <c r="T177" s="2">
        <f t="shared" si="58"/>
        <v>8.18</v>
      </c>
      <c r="U177" s="4">
        <f t="shared" si="59"/>
        <v>4.8</v>
      </c>
      <c r="V177" s="79">
        <f t="shared" si="60"/>
        <v>7.47</v>
      </c>
      <c r="W177" s="10">
        <f t="shared" ca="1" si="69"/>
        <v>0</v>
      </c>
      <c r="X177" s="10">
        <f t="shared" ca="1" si="61"/>
        <v>0</v>
      </c>
      <c r="Y177" s="10">
        <f t="shared" ca="1" si="62"/>
        <v>0</v>
      </c>
      <c r="Z177" s="10">
        <f t="shared" ca="1" si="63"/>
        <v>1</v>
      </c>
      <c r="AA177" s="10">
        <f t="shared" ca="1" si="70"/>
        <v>0</v>
      </c>
      <c r="AB177" s="10">
        <f t="shared" ca="1" si="71"/>
        <v>0.5</v>
      </c>
      <c r="AC177" s="10">
        <f t="shared" ca="1" si="66"/>
        <v>1</v>
      </c>
      <c r="AF177" s="16">
        <f t="shared" ca="1" si="67"/>
        <v>0</v>
      </c>
    </row>
    <row r="178" spans="1:32" x14ac:dyDescent="0.25">
      <c r="A178" s="7" t="s">
        <v>993</v>
      </c>
      <c r="B178" s="7" t="s">
        <v>1726</v>
      </c>
      <c r="C178" s="10">
        <f t="shared" ca="1" si="50"/>
        <v>0</v>
      </c>
      <c r="D178" s="4">
        <v>53.3</v>
      </c>
      <c r="E178" s="4">
        <v>42</v>
      </c>
      <c r="F178" s="4">
        <v>15.1</v>
      </c>
      <c r="G178" s="4">
        <v>5.7</v>
      </c>
      <c r="H178" s="5" t="s">
        <v>994</v>
      </c>
      <c r="I178" s="5" t="s">
        <v>1383</v>
      </c>
      <c r="J178" s="3">
        <v>49313</v>
      </c>
      <c r="K178" s="3">
        <v>19500</v>
      </c>
      <c r="L178" s="3">
        <v>1400</v>
      </c>
      <c r="M178" s="2">
        <f t="shared" si="68"/>
        <v>16.73</v>
      </c>
      <c r="N178" s="3">
        <f t="shared" si="53"/>
        <v>297</v>
      </c>
      <c r="O178" s="4">
        <f t="shared" si="54"/>
        <v>45.2</v>
      </c>
      <c r="P178" s="2">
        <f t="shared" si="55"/>
        <v>1.59</v>
      </c>
      <c r="Q178" s="2">
        <f t="shared" si="43"/>
        <v>1.05</v>
      </c>
      <c r="R178" s="2">
        <f t="shared" si="56"/>
        <v>3.53</v>
      </c>
      <c r="S178" s="64">
        <f t="shared" si="57"/>
        <v>4.9700000000000001E-2</v>
      </c>
      <c r="T178" s="2">
        <f t="shared" si="58"/>
        <v>8.68</v>
      </c>
      <c r="U178" s="4">
        <f t="shared" si="59"/>
        <v>5.0999999999999996</v>
      </c>
      <c r="V178" s="79">
        <f t="shared" si="60"/>
        <v>7.45</v>
      </c>
      <c r="W178" s="10">
        <f t="shared" ca="1" si="69"/>
        <v>0</v>
      </c>
      <c r="X178" s="10">
        <f t="shared" ca="1" si="61"/>
        <v>0</v>
      </c>
      <c r="Y178" s="10">
        <f t="shared" ca="1" si="62"/>
        <v>0</v>
      </c>
      <c r="Z178" s="10">
        <f t="shared" ca="1" si="63"/>
        <v>1</v>
      </c>
      <c r="AA178" s="10">
        <f t="shared" ca="1" si="70"/>
        <v>0</v>
      </c>
      <c r="AB178" s="10">
        <f t="shared" ca="1" si="71"/>
        <v>0</v>
      </c>
      <c r="AC178" s="10">
        <f t="shared" ca="1" si="66"/>
        <v>1</v>
      </c>
      <c r="AF178" s="16">
        <f t="shared" ca="1" si="67"/>
        <v>0</v>
      </c>
    </row>
    <row r="179" spans="1:32" x14ac:dyDescent="0.25">
      <c r="A179" s="7" t="s">
        <v>995</v>
      </c>
      <c r="B179" s="7" t="s">
        <v>1726</v>
      </c>
      <c r="C179" s="10">
        <f t="shared" ca="1" si="50"/>
        <v>0</v>
      </c>
      <c r="D179" s="4">
        <v>56.5</v>
      </c>
      <c r="E179" s="4">
        <v>45.7</v>
      </c>
      <c r="F179" s="4">
        <v>15.5</v>
      </c>
      <c r="G179" s="4">
        <v>5.3</v>
      </c>
      <c r="H179" s="5" t="s">
        <v>994</v>
      </c>
      <c r="I179" s="5" t="s">
        <v>1383</v>
      </c>
      <c r="J179" s="3">
        <v>54000</v>
      </c>
      <c r="K179" s="3">
        <v>20500</v>
      </c>
      <c r="L179" s="3">
        <v>1500</v>
      </c>
      <c r="M179" s="2">
        <f t="shared" si="68"/>
        <v>16.87</v>
      </c>
      <c r="N179" s="3">
        <f t="shared" si="53"/>
        <v>253</v>
      </c>
      <c r="O179" s="4">
        <f t="shared" si="54"/>
        <v>44.3</v>
      </c>
      <c r="P179" s="2">
        <f t="shared" si="55"/>
        <v>1.59</v>
      </c>
      <c r="Q179" s="2">
        <f t="shared" si="43"/>
        <v>1.05</v>
      </c>
      <c r="R179" s="2">
        <f t="shared" si="56"/>
        <v>3.65</v>
      </c>
      <c r="S179" s="64">
        <f t="shared" si="57"/>
        <v>5.1339999999999997E-2</v>
      </c>
      <c r="T179" s="2">
        <f t="shared" si="58"/>
        <v>9.06</v>
      </c>
      <c r="U179" s="4">
        <f t="shared" si="59"/>
        <v>5.0999999999999996</v>
      </c>
      <c r="V179" s="79">
        <f t="shared" si="60"/>
        <v>7.35</v>
      </c>
      <c r="W179" s="10">
        <f t="shared" ca="1" si="69"/>
        <v>0</v>
      </c>
      <c r="X179" s="10">
        <f t="shared" ca="1" si="61"/>
        <v>0</v>
      </c>
      <c r="Y179" s="10">
        <f t="shared" ca="1" si="62"/>
        <v>0</v>
      </c>
      <c r="Z179" s="10">
        <f t="shared" ca="1" si="63"/>
        <v>1</v>
      </c>
      <c r="AA179" s="10">
        <f t="shared" ca="1" si="70"/>
        <v>0</v>
      </c>
      <c r="AB179" s="10">
        <f t="shared" ca="1" si="71"/>
        <v>0</v>
      </c>
      <c r="AC179" s="10">
        <f t="shared" ca="1" si="66"/>
        <v>1</v>
      </c>
      <c r="AF179" s="16">
        <f t="shared" ca="1" si="67"/>
        <v>0</v>
      </c>
    </row>
    <row r="180" spans="1:32" x14ac:dyDescent="0.25">
      <c r="A180" s="7" t="s">
        <v>1540</v>
      </c>
      <c r="B180" s="7" t="s">
        <v>1451</v>
      </c>
      <c r="C180" s="10">
        <f t="shared" ca="1" si="50"/>
        <v>0</v>
      </c>
      <c r="D180" s="4">
        <v>37.700000000000003</v>
      </c>
      <c r="E180" s="4">
        <v>26.3</v>
      </c>
      <c r="F180" s="4">
        <v>10.1</v>
      </c>
      <c r="G180" s="4">
        <v>4.9000000000000004</v>
      </c>
      <c r="H180" s="2"/>
      <c r="I180" s="2" t="s">
        <v>1371</v>
      </c>
      <c r="J180" s="3">
        <v>14000</v>
      </c>
      <c r="K180" s="3">
        <v>4800</v>
      </c>
      <c r="L180" s="3">
        <v>575</v>
      </c>
      <c r="M180" s="2">
        <f t="shared" si="68"/>
        <v>15.9</v>
      </c>
      <c r="N180" s="3">
        <f t="shared" si="53"/>
        <v>344</v>
      </c>
      <c r="O180" s="4">
        <f t="shared" si="54"/>
        <v>33.5</v>
      </c>
      <c r="P180" s="2">
        <f t="shared" si="55"/>
        <v>1.62</v>
      </c>
      <c r="Q180" s="2">
        <f t="shared" si="43"/>
        <v>1.07</v>
      </c>
      <c r="R180" s="2">
        <f t="shared" si="56"/>
        <v>3.73</v>
      </c>
      <c r="S180" s="64">
        <f t="shared" si="57"/>
        <v>4.9869999999999998E-2</v>
      </c>
      <c r="T180" s="2">
        <f t="shared" si="58"/>
        <v>6.87</v>
      </c>
      <c r="U180" s="4">
        <f t="shared" si="59"/>
        <v>3.9</v>
      </c>
      <c r="V180" s="79">
        <f t="shared" si="60"/>
        <v>6.96</v>
      </c>
      <c r="W180" s="10">
        <f t="shared" ca="1" si="69"/>
        <v>0</v>
      </c>
      <c r="X180" s="10">
        <f t="shared" ca="1" si="61"/>
        <v>0</v>
      </c>
      <c r="Y180" s="10">
        <f t="shared" ca="1" si="62"/>
        <v>0</v>
      </c>
      <c r="Z180" s="10">
        <f t="shared" ca="1" si="63"/>
        <v>1</v>
      </c>
      <c r="AA180" s="10">
        <f t="shared" ca="1" si="70"/>
        <v>0</v>
      </c>
      <c r="AB180" s="10">
        <f t="shared" ca="1" si="71"/>
        <v>0</v>
      </c>
      <c r="AC180" s="10">
        <f t="shared" ca="1" si="66"/>
        <v>1</v>
      </c>
      <c r="AF180" s="16">
        <f t="shared" ca="1" si="67"/>
        <v>0</v>
      </c>
    </row>
    <row r="181" spans="1:32" ht="12" customHeight="1" x14ac:dyDescent="0.25">
      <c r="A181" s="7" t="s">
        <v>1541</v>
      </c>
      <c r="B181" s="7" t="s">
        <v>1542</v>
      </c>
      <c r="C181" s="10">
        <f t="shared" ca="1" si="50"/>
        <v>0</v>
      </c>
      <c r="D181" s="4">
        <v>62.9</v>
      </c>
      <c r="E181" s="4">
        <v>60</v>
      </c>
      <c r="F181" s="4">
        <v>17</v>
      </c>
      <c r="G181" s="4">
        <v>12</v>
      </c>
      <c r="I181" s="5" t="s">
        <v>1374</v>
      </c>
      <c r="J181" s="3">
        <v>29762</v>
      </c>
      <c r="L181" s="5">
        <v>4487</v>
      </c>
      <c r="M181" s="2">
        <f t="shared" si="68"/>
        <v>75.06</v>
      </c>
      <c r="N181" s="3">
        <f t="shared" si="53"/>
        <v>62</v>
      </c>
      <c r="O181" s="4">
        <f t="shared" si="54"/>
        <v>17.399999999999999</v>
      </c>
      <c r="P181" s="2">
        <f t="shared" si="55"/>
        <v>2.12</v>
      </c>
      <c r="Q181" s="2">
        <f t="shared" si="43"/>
        <v>1.76</v>
      </c>
      <c r="R181" s="2">
        <f t="shared" si="56"/>
        <v>3.7</v>
      </c>
      <c r="S181" s="64">
        <f t="shared" si="57"/>
        <v>0.28272000000000003</v>
      </c>
      <c r="T181" s="2">
        <f t="shared" si="58"/>
        <v>10.38</v>
      </c>
      <c r="U181" s="4">
        <f t="shared" si="59"/>
        <v>2.2999999999999998</v>
      </c>
      <c r="V181" s="79">
        <f t="shared" si="60"/>
        <v>3.17</v>
      </c>
      <c r="W181" s="10">
        <f t="shared" ca="1" si="69"/>
        <v>0</v>
      </c>
      <c r="X181" s="10">
        <f t="shared" ca="1" si="61"/>
        <v>1</v>
      </c>
      <c r="Y181" s="10">
        <f t="shared" ca="1" si="62"/>
        <v>0</v>
      </c>
      <c r="Z181" s="10">
        <f t="shared" ca="1" si="63"/>
        <v>1</v>
      </c>
      <c r="AA181" s="10">
        <f t="shared" ca="1" si="70"/>
        <v>0</v>
      </c>
      <c r="AB181" s="10">
        <f t="shared" ca="1" si="71"/>
        <v>0</v>
      </c>
      <c r="AC181" s="10">
        <f t="shared" ca="1" si="66"/>
        <v>1</v>
      </c>
      <c r="AF181" s="16">
        <f t="shared" ca="1" si="67"/>
        <v>0</v>
      </c>
    </row>
    <row r="182" spans="1:32" ht="13.5" customHeight="1" x14ac:dyDescent="0.25">
      <c r="A182" s="7" t="s">
        <v>828</v>
      </c>
      <c r="B182" s="7" t="s">
        <v>0</v>
      </c>
      <c r="C182" s="10">
        <f t="shared" ca="1" si="50"/>
        <v>0</v>
      </c>
      <c r="D182" s="4">
        <v>55.7</v>
      </c>
      <c r="E182" s="4">
        <v>50.8</v>
      </c>
      <c r="F182" s="4">
        <v>16.600000000000001</v>
      </c>
      <c r="J182" s="3">
        <v>65000</v>
      </c>
      <c r="K182" s="3">
        <v>0</v>
      </c>
      <c r="L182" s="3">
        <v>1420</v>
      </c>
      <c r="M182" s="2">
        <f t="shared" si="68"/>
        <v>14.12</v>
      </c>
      <c r="N182" s="3">
        <f t="shared" si="53"/>
        <v>221</v>
      </c>
      <c r="O182" s="4">
        <f t="shared" si="54"/>
        <v>45.6</v>
      </c>
      <c r="P182" s="2">
        <f t="shared" si="55"/>
        <v>1.6</v>
      </c>
      <c r="Q182" s="2">
        <f t="shared" si="43"/>
        <v>0.99</v>
      </c>
      <c r="R182" s="2">
        <f t="shared" si="56"/>
        <v>3.36</v>
      </c>
      <c r="S182" s="64">
        <f t="shared" si="57"/>
        <v>5.586E-2</v>
      </c>
      <c r="T182" s="2">
        <f t="shared" si="58"/>
        <v>9.5500000000000007</v>
      </c>
      <c r="U182" s="4">
        <f t="shared" si="59"/>
        <v>5.0999999999999996</v>
      </c>
      <c r="V182" s="79">
        <f t="shared" si="60"/>
        <v>7.1</v>
      </c>
      <c r="W182" s="10">
        <f t="shared" ca="1" si="69"/>
        <v>0</v>
      </c>
      <c r="X182" s="10">
        <f t="shared" ca="1" si="61"/>
        <v>0</v>
      </c>
      <c r="Y182" s="10">
        <f t="shared" ca="1" si="62"/>
        <v>0</v>
      </c>
      <c r="Z182" s="10">
        <f t="shared" ca="1" si="63"/>
        <v>1</v>
      </c>
      <c r="AA182" s="10">
        <f t="shared" ca="1" si="70"/>
        <v>0</v>
      </c>
      <c r="AB182" s="10">
        <f t="shared" ca="1" si="71"/>
        <v>0.77800000000000002</v>
      </c>
      <c r="AC182" s="10">
        <f t="shared" ca="1" si="66"/>
        <v>1</v>
      </c>
      <c r="AF182" s="16">
        <f t="shared" ca="1" si="67"/>
        <v>0</v>
      </c>
    </row>
    <row r="183" spans="1:32" x14ac:dyDescent="0.25">
      <c r="A183" s="7" t="s">
        <v>975</v>
      </c>
      <c r="B183" s="7" t="s">
        <v>75</v>
      </c>
      <c r="C183" s="10">
        <f t="shared" ca="1" si="50"/>
        <v>0</v>
      </c>
      <c r="D183" s="4">
        <v>42.1</v>
      </c>
      <c r="E183" s="4">
        <v>32.5</v>
      </c>
      <c r="F183" s="4">
        <v>12.7</v>
      </c>
      <c r="G183" s="4">
        <v>5.5</v>
      </c>
      <c r="H183" s="5" t="s">
        <v>1456</v>
      </c>
      <c r="I183" s="5" t="s">
        <v>1374</v>
      </c>
      <c r="J183" s="3">
        <v>22000</v>
      </c>
      <c r="L183" s="3">
        <v>850</v>
      </c>
      <c r="M183" s="2">
        <f t="shared" si="68"/>
        <v>17.39</v>
      </c>
      <c r="N183" s="3">
        <f t="shared" si="53"/>
        <v>286</v>
      </c>
      <c r="O183" s="4">
        <f t="shared" si="54"/>
        <v>32.6</v>
      </c>
      <c r="P183" s="2">
        <f t="shared" si="55"/>
        <v>1.75</v>
      </c>
      <c r="Q183" s="2">
        <f t="shared" si="43"/>
        <v>1.0900000000000001</v>
      </c>
      <c r="R183" s="2">
        <f t="shared" si="56"/>
        <v>3.31</v>
      </c>
      <c r="S183" s="64">
        <f t="shared" si="57"/>
        <v>7.5689999999999993E-2</v>
      </c>
      <c r="T183" s="2">
        <f t="shared" si="58"/>
        <v>7.64</v>
      </c>
      <c r="U183" s="4">
        <f t="shared" si="59"/>
        <v>3.7</v>
      </c>
      <c r="V183" s="79">
        <f t="shared" si="60"/>
        <v>5.89</v>
      </c>
      <c r="W183" s="10">
        <f t="shared" ca="1" si="69"/>
        <v>0</v>
      </c>
      <c r="X183" s="10">
        <f t="shared" ca="1" si="61"/>
        <v>0</v>
      </c>
      <c r="Y183" s="10">
        <f t="shared" ca="1" si="62"/>
        <v>0</v>
      </c>
      <c r="Z183" s="10">
        <f t="shared" ca="1" si="63"/>
        <v>1</v>
      </c>
      <c r="AA183" s="10">
        <f t="shared" ca="1" si="70"/>
        <v>0</v>
      </c>
      <c r="AB183" s="10">
        <f t="shared" ca="1" si="71"/>
        <v>1</v>
      </c>
      <c r="AC183" s="10">
        <f t="shared" ca="1" si="66"/>
        <v>1</v>
      </c>
      <c r="AF183" s="16">
        <f t="shared" ca="1" si="67"/>
        <v>0</v>
      </c>
    </row>
    <row r="184" spans="1:32" x14ac:dyDescent="0.25">
      <c r="A184" s="7" t="s">
        <v>1543</v>
      </c>
      <c r="B184" s="7" t="s">
        <v>1544</v>
      </c>
      <c r="C184" s="10">
        <f t="shared" ca="1" si="50"/>
        <v>0</v>
      </c>
      <c r="D184" s="4">
        <v>67</v>
      </c>
      <c r="E184" s="4">
        <v>55</v>
      </c>
      <c r="F184" s="4">
        <v>17.3</v>
      </c>
      <c r="G184" s="4">
        <v>9.5</v>
      </c>
      <c r="I184" s="5" t="s">
        <v>1371</v>
      </c>
      <c r="J184" s="3">
        <v>76000</v>
      </c>
      <c r="K184" s="3">
        <v>24000</v>
      </c>
      <c r="L184" s="3">
        <v>1932</v>
      </c>
      <c r="M184" s="2">
        <f t="shared" si="68"/>
        <v>17.309999999999999</v>
      </c>
      <c r="N184" s="3">
        <f t="shared" si="53"/>
        <v>204</v>
      </c>
      <c r="O184" s="4">
        <f t="shared" si="54"/>
        <v>45</v>
      </c>
      <c r="P184" s="2">
        <f t="shared" si="55"/>
        <v>1.58</v>
      </c>
      <c r="Q184" s="2">
        <f t="shared" si="43"/>
        <v>1.05</v>
      </c>
      <c r="R184" s="2">
        <f t="shared" si="56"/>
        <v>3.87</v>
      </c>
      <c r="S184" s="64">
        <f t="shared" si="57"/>
        <v>5.4379999999999998E-2</v>
      </c>
      <c r="T184" s="2">
        <f t="shared" si="58"/>
        <v>9.94</v>
      </c>
      <c r="U184" s="4">
        <f t="shared" si="59"/>
        <v>5.3</v>
      </c>
      <c r="V184" s="79">
        <f t="shared" si="60"/>
        <v>7.23</v>
      </c>
      <c r="W184" s="10">
        <f t="shared" ca="1" si="69"/>
        <v>0</v>
      </c>
      <c r="X184" s="10">
        <f t="shared" ca="1" si="61"/>
        <v>0</v>
      </c>
      <c r="Y184" s="10">
        <f t="shared" ca="1" si="62"/>
        <v>0</v>
      </c>
      <c r="Z184" s="10">
        <f t="shared" ca="1" si="63"/>
        <v>1</v>
      </c>
      <c r="AA184" s="10">
        <f t="shared" ca="1" si="70"/>
        <v>0</v>
      </c>
      <c r="AB184" s="10">
        <f t="shared" ca="1" si="71"/>
        <v>0</v>
      </c>
      <c r="AC184" s="10">
        <f t="shared" ca="1" si="66"/>
        <v>1</v>
      </c>
      <c r="AF184" s="16">
        <f t="shared" ca="1" si="67"/>
        <v>0</v>
      </c>
    </row>
    <row r="185" spans="1:32" x14ac:dyDescent="0.25">
      <c r="A185" s="7" t="s">
        <v>938</v>
      </c>
      <c r="B185" s="7" t="s">
        <v>1455</v>
      </c>
      <c r="C185" s="10">
        <f t="shared" ca="1" si="50"/>
        <v>0</v>
      </c>
      <c r="D185" s="4">
        <v>29.3</v>
      </c>
      <c r="E185" s="4">
        <v>24.5</v>
      </c>
      <c r="F185" s="4">
        <v>10.3</v>
      </c>
      <c r="G185" s="4">
        <v>4</v>
      </c>
      <c r="H185" s="5" t="s">
        <v>939</v>
      </c>
      <c r="I185" s="5" t="s">
        <v>1374</v>
      </c>
      <c r="J185" s="3">
        <v>6800</v>
      </c>
      <c r="K185" s="3">
        <v>2850</v>
      </c>
      <c r="L185" s="3">
        <v>381</v>
      </c>
      <c r="M185" s="2">
        <f t="shared" si="68"/>
        <v>17.04</v>
      </c>
      <c r="N185" s="3">
        <f t="shared" si="53"/>
        <v>206</v>
      </c>
      <c r="O185" s="4">
        <f t="shared" si="54"/>
        <v>18.100000000000001</v>
      </c>
      <c r="P185" s="2">
        <f t="shared" si="55"/>
        <v>2.1</v>
      </c>
      <c r="Q185" s="2">
        <f t="shared" si="43"/>
        <v>1.1200000000000001</v>
      </c>
      <c r="R185" s="2">
        <f t="shared" si="56"/>
        <v>2.84</v>
      </c>
      <c r="S185" s="64">
        <f t="shared" si="57"/>
        <v>0.17684</v>
      </c>
      <c r="T185" s="2">
        <f t="shared" si="58"/>
        <v>6.63</v>
      </c>
      <c r="U185" s="4">
        <f t="shared" si="59"/>
        <v>2.1</v>
      </c>
      <c r="V185" s="79">
        <f t="shared" si="60"/>
        <v>3.71</v>
      </c>
      <c r="W185" s="10">
        <f t="shared" ca="1" si="69"/>
        <v>0</v>
      </c>
      <c r="X185" s="10">
        <f t="shared" ca="1" si="61"/>
        <v>0</v>
      </c>
      <c r="Y185" s="10">
        <f t="shared" ca="1" si="62"/>
        <v>0</v>
      </c>
      <c r="Z185" s="10">
        <f t="shared" ca="1" si="63"/>
        <v>1</v>
      </c>
      <c r="AA185" s="10">
        <f t="shared" ca="1" si="70"/>
        <v>0</v>
      </c>
      <c r="AB185" s="10">
        <f t="shared" ca="1" si="71"/>
        <v>0</v>
      </c>
      <c r="AC185" s="10">
        <f t="shared" ca="1" si="66"/>
        <v>1</v>
      </c>
      <c r="AF185" s="16">
        <f t="shared" ca="1" si="67"/>
        <v>0</v>
      </c>
    </row>
    <row r="186" spans="1:32" x14ac:dyDescent="0.25">
      <c r="A186" s="7" t="s">
        <v>940</v>
      </c>
      <c r="B186" s="7" t="s">
        <v>1688</v>
      </c>
      <c r="C186" s="10">
        <f t="shared" ca="1" si="50"/>
        <v>0</v>
      </c>
      <c r="D186" s="4">
        <v>30</v>
      </c>
      <c r="E186" s="4">
        <v>26.3</v>
      </c>
      <c r="F186" s="4">
        <v>10.199999999999999</v>
      </c>
      <c r="G186" s="4">
        <v>5.6</v>
      </c>
      <c r="H186" s="5" t="s">
        <v>941</v>
      </c>
      <c r="I186" s="5" t="s">
        <v>1374</v>
      </c>
      <c r="J186" s="3">
        <v>10000</v>
      </c>
      <c r="K186" s="3">
        <v>3500</v>
      </c>
      <c r="L186" s="3">
        <v>462</v>
      </c>
      <c r="M186" s="2">
        <f t="shared" si="68"/>
        <v>15.98</v>
      </c>
      <c r="N186" s="3">
        <f t="shared" si="53"/>
        <v>245</v>
      </c>
      <c r="O186" s="4">
        <f t="shared" si="54"/>
        <v>25.6</v>
      </c>
      <c r="P186" s="2">
        <f t="shared" si="55"/>
        <v>1.83</v>
      </c>
      <c r="Q186" s="2">
        <f t="shared" si="43"/>
        <v>1.08</v>
      </c>
      <c r="R186" s="2">
        <f t="shared" si="56"/>
        <v>2.94</v>
      </c>
      <c r="S186" s="64">
        <f t="shared" si="57"/>
        <v>9.146E-2</v>
      </c>
      <c r="T186" s="2">
        <f t="shared" si="58"/>
        <v>6.87</v>
      </c>
      <c r="U186" s="4">
        <f t="shared" si="59"/>
        <v>2.9</v>
      </c>
      <c r="V186" s="79">
        <f t="shared" si="60"/>
        <v>5.15</v>
      </c>
      <c r="W186" s="10">
        <f t="shared" ca="1" si="69"/>
        <v>0</v>
      </c>
      <c r="X186" s="10">
        <f t="shared" ca="1" si="61"/>
        <v>0</v>
      </c>
      <c r="Y186" s="10">
        <f t="shared" ca="1" si="62"/>
        <v>0</v>
      </c>
      <c r="Z186" s="10">
        <f t="shared" ca="1" si="63"/>
        <v>1</v>
      </c>
      <c r="AA186" s="10">
        <f t="shared" ca="1" si="70"/>
        <v>0</v>
      </c>
      <c r="AB186" s="10">
        <f t="shared" ca="1" si="71"/>
        <v>0</v>
      </c>
      <c r="AC186" s="10">
        <f t="shared" ca="1" si="66"/>
        <v>1</v>
      </c>
      <c r="AF186" s="16">
        <f t="shared" ca="1" si="67"/>
        <v>0</v>
      </c>
    </row>
    <row r="187" spans="1:32" x14ac:dyDescent="0.25">
      <c r="A187" s="7" t="s">
        <v>1545</v>
      </c>
      <c r="B187" s="7" t="s">
        <v>1546</v>
      </c>
      <c r="C187" s="10">
        <f t="shared" ca="1" si="50"/>
        <v>0</v>
      </c>
      <c r="D187" s="4">
        <v>35</v>
      </c>
      <c r="E187" s="4">
        <v>33.299999999999997</v>
      </c>
      <c r="F187" s="4">
        <v>11.3</v>
      </c>
      <c r="G187" s="4">
        <v>5.5</v>
      </c>
      <c r="H187" s="5" t="s">
        <v>1386</v>
      </c>
      <c r="I187" s="5" t="s">
        <v>1547</v>
      </c>
      <c r="J187" s="3">
        <v>28700</v>
      </c>
      <c r="L187" s="3">
        <v>878</v>
      </c>
      <c r="M187" s="2">
        <f t="shared" si="68"/>
        <v>15.05</v>
      </c>
      <c r="N187" s="3">
        <f t="shared" si="53"/>
        <v>347</v>
      </c>
      <c r="O187" s="4">
        <f t="shared" si="54"/>
        <v>51.9</v>
      </c>
      <c r="P187" s="2">
        <f t="shared" si="55"/>
        <v>1.43</v>
      </c>
      <c r="Q187" s="2">
        <f t="shared" si="43"/>
        <v>1.03</v>
      </c>
      <c r="R187" s="2">
        <f t="shared" si="56"/>
        <v>3.1</v>
      </c>
      <c r="S187" s="64">
        <f t="shared" si="57"/>
        <v>2.9309999999999999E-2</v>
      </c>
      <c r="T187" s="2">
        <f t="shared" si="58"/>
        <v>7.73</v>
      </c>
      <c r="U187" s="4">
        <f t="shared" si="59"/>
        <v>5.5</v>
      </c>
      <c r="V187" s="79">
        <f t="shared" si="60"/>
        <v>9.2799999999999994</v>
      </c>
      <c r="W187" s="10">
        <f t="shared" ca="1" si="69"/>
        <v>0</v>
      </c>
      <c r="X187" s="10">
        <f t="shared" ca="1" si="61"/>
        <v>0</v>
      </c>
      <c r="Y187" s="10">
        <f t="shared" ca="1" si="62"/>
        <v>0</v>
      </c>
      <c r="Z187" s="10">
        <f t="shared" ca="1" si="63"/>
        <v>1</v>
      </c>
      <c r="AA187" s="10">
        <f t="shared" ca="1" si="70"/>
        <v>0</v>
      </c>
      <c r="AB187" s="10">
        <f t="shared" ca="1" si="71"/>
        <v>0.77800000000000002</v>
      </c>
      <c r="AC187" s="10">
        <f t="shared" ca="1" si="66"/>
        <v>1</v>
      </c>
      <c r="AF187" s="16">
        <f t="shared" ca="1" si="67"/>
        <v>0</v>
      </c>
    </row>
    <row r="188" spans="1:32" x14ac:dyDescent="0.25">
      <c r="A188" s="7" t="s">
        <v>1548</v>
      </c>
      <c r="B188" s="7" t="s">
        <v>1549</v>
      </c>
      <c r="C188" s="10">
        <f t="shared" ca="1" si="50"/>
        <v>0</v>
      </c>
      <c r="D188" s="4">
        <v>36.4</v>
      </c>
      <c r="E188" s="4">
        <v>31.5</v>
      </c>
      <c r="F188" s="4">
        <v>12</v>
      </c>
      <c r="G188" s="4">
        <v>7.3</v>
      </c>
      <c r="H188" s="5" t="s">
        <v>1550</v>
      </c>
      <c r="I188" s="5" t="s">
        <v>1374</v>
      </c>
      <c r="J188" s="3">
        <v>10900</v>
      </c>
      <c r="K188" s="3">
        <v>4200</v>
      </c>
      <c r="L188" s="3">
        <v>705</v>
      </c>
      <c r="M188" s="2">
        <f t="shared" si="68"/>
        <v>23.02</v>
      </c>
      <c r="N188" s="3">
        <f t="shared" si="53"/>
        <v>156</v>
      </c>
      <c r="O188" s="4">
        <f t="shared" si="54"/>
        <v>18.7</v>
      </c>
      <c r="P188" s="2">
        <f t="shared" si="55"/>
        <v>2.09</v>
      </c>
      <c r="Q188" s="2">
        <f t="shared" si="43"/>
        <v>1.22</v>
      </c>
      <c r="R188" s="2">
        <f t="shared" si="56"/>
        <v>3.03</v>
      </c>
      <c r="S188" s="64">
        <f t="shared" si="57"/>
        <v>0.19864999999999999</v>
      </c>
      <c r="T188" s="2">
        <f t="shared" si="58"/>
        <v>7.52</v>
      </c>
      <c r="U188" s="4">
        <f t="shared" si="59"/>
        <v>2.2000000000000002</v>
      </c>
      <c r="V188" s="79">
        <f t="shared" si="60"/>
        <v>3.6</v>
      </c>
      <c r="W188" s="10">
        <f t="shared" ca="1" si="69"/>
        <v>0</v>
      </c>
      <c r="X188" s="10">
        <f t="shared" ca="1" si="61"/>
        <v>0</v>
      </c>
      <c r="Y188" s="10">
        <f t="shared" ca="1" si="62"/>
        <v>0</v>
      </c>
      <c r="Z188" s="10">
        <f t="shared" ca="1" si="63"/>
        <v>1</v>
      </c>
      <c r="AA188" s="10">
        <f t="shared" ca="1" si="70"/>
        <v>0</v>
      </c>
      <c r="AB188" s="10">
        <f t="shared" ca="1" si="71"/>
        <v>0.38900000000000001</v>
      </c>
      <c r="AC188" s="10">
        <f t="shared" ca="1" si="66"/>
        <v>1</v>
      </c>
      <c r="AF188" s="16">
        <f t="shared" ca="1" si="67"/>
        <v>0</v>
      </c>
    </row>
    <row r="189" spans="1:32" x14ac:dyDescent="0.25">
      <c r="A189" s="7" t="s">
        <v>501</v>
      </c>
      <c r="B189" s="7" t="s">
        <v>1552</v>
      </c>
      <c r="C189" s="10">
        <f t="shared" ca="1" si="50"/>
        <v>0</v>
      </c>
      <c r="D189" s="4">
        <v>40</v>
      </c>
      <c r="E189" s="4">
        <v>35.5</v>
      </c>
      <c r="F189" s="4">
        <v>13.1</v>
      </c>
      <c r="G189" s="4">
        <v>8</v>
      </c>
      <c r="H189" s="5" t="s">
        <v>1407</v>
      </c>
      <c r="I189" s="5" t="s">
        <v>1374</v>
      </c>
      <c r="J189" s="3">
        <v>14100</v>
      </c>
      <c r="K189" s="3">
        <v>5500</v>
      </c>
      <c r="L189" s="3">
        <v>846</v>
      </c>
      <c r="M189" s="2">
        <f t="shared" si="68"/>
        <v>23.28</v>
      </c>
      <c r="N189" s="3">
        <f t="shared" si="53"/>
        <v>141</v>
      </c>
      <c r="O189" s="4">
        <f t="shared" si="54"/>
        <v>19.2</v>
      </c>
      <c r="P189" s="2">
        <f t="shared" si="55"/>
        <v>2.1</v>
      </c>
      <c r="Q189" s="2">
        <f t="shared" si="43"/>
        <v>1.22</v>
      </c>
      <c r="R189" s="2">
        <f t="shared" si="56"/>
        <v>3.05</v>
      </c>
      <c r="S189" s="64">
        <f t="shared" si="57"/>
        <v>0.20397000000000001</v>
      </c>
      <c r="T189" s="2">
        <f t="shared" si="58"/>
        <v>7.98</v>
      </c>
      <c r="U189" s="4">
        <f t="shared" si="59"/>
        <v>2.2999999999999998</v>
      </c>
      <c r="V189" s="79">
        <f t="shared" si="60"/>
        <v>3.61</v>
      </c>
      <c r="W189" s="10">
        <f t="shared" ca="1" si="69"/>
        <v>0</v>
      </c>
      <c r="X189" s="10">
        <f t="shared" ca="1" si="61"/>
        <v>0</v>
      </c>
      <c r="Y189" s="10">
        <f t="shared" ca="1" si="62"/>
        <v>0</v>
      </c>
      <c r="Z189" s="10">
        <f t="shared" ca="1" si="63"/>
        <v>1</v>
      </c>
      <c r="AA189" s="10">
        <f t="shared" ca="1" si="70"/>
        <v>0</v>
      </c>
      <c r="AB189" s="10">
        <f t="shared" ca="1" si="71"/>
        <v>0.5</v>
      </c>
      <c r="AC189" s="10">
        <f t="shared" ca="1" si="66"/>
        <v>1</v>
      </c>
      <c r="AF189" s="16">
        <f t="shared" ca="1" si="67"/>
        <v>0</v>
      </c>
    </row>
    <row r="190" spans="1:32" x14ac:dyDescent="0.25">
      <c r="A190" s="7" t="s">
        <v>632</v>
      </c>
      <c r="B190" s="7" t="s">
        <v>1552</v>
      </c>
      <c r="C190" s="10">
        <f t="shared" ca="1" si="50"/>
        <v>0</v>
      </c>
      <c r="D190" s="4">
        <v>28.5</v>
      </c>
      <c r="E190" s="4">
        <v>22.3</v>
      </c>
      <c r="F190" s="4">
        <v>9.4</v>
      </c>
      <c r="G190" s="4">
        <v>5.3</v>
      </c>
      <c r="H190" s="5" t="s">
        <v>1456</v>
      </c>
      <c r="I190" s="5" t="s">
        <v>1374</v>
      </c>
      <c r="J190" s="3">
        <v>6700</v>
      </c>
      <c r="K190" s="3">
        <v>2700</v>
      </c>
      <c r="L190" s="3">
        <v>395</v>
      </c>
      <c r="M190" s="2">
        <f t="shared" si="68"/>
        <v>17.84</v>
      </c>
      <c r="N190" s="3">
        <f t="shared" si="53"/>
        <v>270</v>
      </c>
      <c r="O190" s="4">
        <f t="shared" si="54"/>
        <v>21.7</v>
      </c>
      <c r="P190" s="2">
        <f t="shared" si="55"/>
        <v>1.93</v>
      </c>
      <c r="Q190" s="2">
        <f t="shared" si="43"/>
        <v>1.1399999999999999</v>
      </c>
      <c r="R190" s="2">
        <f t="shared" si="56"/>
        <v>3.03</v>
      </c>
      <c r="S190" s="64">
        <f t="shared" si="57"/>
        <v>0.10939</v>
      </c>
      <c r="T190" s="2">
        <f t="shared" si="58"/>
        <v>6.33</v>
      </c>
      <c r="U190" s="4">
        <f t="shared" si="59"/>
        <v>2.5</v>
      </c>
      <c r="V190" s="79">
        <f t="shared" si="60"/>
        <v>4.63</v>
      </c>
      <c r="W190" s="10">
        <f t="shared" ca="1" si="69"/>
        <v>0</v>
      </c>
      <c r="X190" s="10">
        <f t="shared" ca="1" si="61"/>
        <v>0</v>
      </c>
      <c r="Y190" s="10">
        <f t="shared" ca="1" si="62"/>
        <v>0</v>
      </c>
      <c r="Z190" s="10">
        <f t="shared" ca="1" si="63"/>
        <v>1</v>
      </c>
      <c r="AA190" s="10">
        <f t="shared" ca="1" si="70"/>
        <v>0</v>
      </c>
      <c r="AB190" s="10">
        <f t="shared" ca="1" si="71"/>
        <v>0.38900000000000001</v>
      </c>
      <c r="AC190" s="10">
        <f t="shared" ca="1" si="66"/>
        <v>1</v>
      </c>
      <c r="AF190" s="16">
        <f t="shared" ca="1" si="67"/>
        <v>0</v>
      </c>
    </row>
    <row r="191" spans="1:32" x14ac:dyDescent="0.25">
      <c r="A191" s="7" t="s">
        <v>1551</v>
      </c>
      <c r="B191" s="7" t="s">
        <v>1552</v>
      </c>
      <c r="C191" s="10">
        <f t="shared" ca="1" si="50"/>
        <v>0</v>
      </c>
      <c r="D191" s="4">
        <v>30</v>
      </c>
      <c r="E191" s="4">
        <v>25.8</v>
      </c>
      <c r="F191" s="4">
        <v>10.8</v>
      </c>
      <c r="G191" s="4">
        <v>5.8</v>
      </c>
      <c r="H191" s="2"/>
      <c r="I191" s="2" t="s">
        <v>1374</v>
      </c>
      <c r="J191" s="3">
        <v>8275</v>
      </c>
      <c r="K191" s="3">
        <v>3150</v>
      </c>
      <c r="L191" s="3">
        <v>466</v>
      </c>
      <c r="M191" s="2">
        <f t="shared" si="68"/>
        <v>18.28</v>
      </c>
      <c r="N191" s="3">
        <f t="shared" si="53"/>
        <v>215</v>
      </c>
      <c r="O191" s="4">
        <f t="shared" si="54"/>
        <v>19.899999999999999</v>
      </c>
      <c r="P191" s="2">
        <f t="shared" si="55"/>
        <v>2.0699999999999998</v>
      </c>
      <c r="Q191" s="2">
        <f t="shared" si="43"/>
        <v>1.1399999999999999</v>
      </c>
      <c r="R191" s="2">
        <f t="shared" si="56"/>
        <v>2.78</v>
      </c>
      <c r="S191" s="64">
        <f t="shared" si="57"/>
        <v>0.15751999999999999</v>
      </c>
      <c r="T191" s="2">
        <f t="shared" si="58"/>
        <v>6.81</v>
      </c>
      <c r="U191" s="4">
        <f t="shared" si="59"/>
        <v>2.2999999999999998</v>
      </c>
      <c r="V191" s="79">
        <f t="shared" si="60"/>
        <v>3.97</v>
      </c>
      <c r="W191" s="10">
        <f t="shared" ca="1" si="69"/>
        <v>0</v>
      </c>
      <c r="X191" s="10">
        <f t="shared" ca="1" si="61"/>
        <v>0</v>
      </c>
      <c r="Y191" s="10">
        <f t="shared" ca="1" si="62"/>
        <v>0</v>
      </c>
      <c r="Z191" s="10">
        <f t="shared" ca="1" si="63"/>
        <v>1</v>
      </c>
      <c r="AA191" s="10">
        <f t="shared" ca="1" si="70"/>
        <v>0</v>
      </c>
      <c r="AB191" s="10">
        <f t="shared" ca="1" si="71"/>
        <v>0</v>
      </c>
      <c r="AC191" s="10">
        <f t="shared" ca="1" si="66"/>
        <v>1</v>
      </c>
      <c r="AF191" s="16">
        <f t="shared" ca="1" si="67"/>
        <v>0</v>
      </c>
    </row>
    <row r="192" spans="1:32" x14ac:dyDescent="0.25">
      <c r="A192" s="7" t="s">
        <v>640</v>
      </c>
      <c r="B192" s="7" t="s">
        <v>1552</v>
      </c>
      <c r="C192" s="10">
        <f t="shared" ca="1" si="50"/>
        <v>0</v>
      </c>
      <c r="D192" s="4">
        <v>39.5</v>
      </c>
      <c r="E192" s="4">
        <v>31.9</v>
      </c>
      <c r="F192" s="4">
        <v>12.6</v>
      </c>
      <c r="G192" s="4">
        <v>7.2</v>
      </c>
      <c r="H192" s="5" t="s">
        <v>1456</v>
      </c>
      <c r="I192" s="5" t="s">
        <v>1374</v>
      </c>
      <c r="J192" s="3">
        <v>16000</v>
      </c>
      <c r="K192" s="3">
        <v>6300</v>
      </c>
      <c r="L192" s="3">
        <v>777</v>
      </c>
      <c r="M192" s="2">
        <f t="shared" si="68"/>
        <v>19.649999999999999</v>
      </c>
      <c r="N192" s="3">
        <f t="shared" si="53"/>
        <v>220</v>
      </c>
      <c r="O192" s="4">
        <f t="shared" si="54"/>
        <v>24.8</v>
      </c>
      <c r="P192" s="2">
        <f t="shared" si="55"/>
        <v>1.93</v>
      </c>
      <c r="Q192" s="2">
        <f t="shared" si="43"/>
        <v>1.1399999999999999</v>
      </c>
      <c r="R192" s="2">
        <f t="shared" si="56"/>
        <v>3.13</v>
      </c>
      <c r="S192" s="64">
        <f t="shared" si="57"/>
        <v>0.12195</v>
      </c>
      <c r="T192" s="2">
        <f t="shared" si="58"/>
        <v>7.57</v>
      </c>
      <c r="U192" s="4">
        <f t="shared" si="59"/>
        <v>2.9</v>
      </c>
      <c r="V192" s="79">
        <f t="shared" si="60"/>
        <v>4.6399999999999997</v>
      </c>
      <c r="W192" s="10">
        <f t="shared" ca="1" si="69"/>
        <v>0</v>
      </c>
      <c r="X192" s="10">
        <f t="shared" ca="1" si="61"/>
        <v>0</v>
      </c>
      <c r="Y192" s="10">
        <f t="shared" ca="1" si="62"/>
        <v>0</v>
      </c>
      <c r="Z192" s="10">
        <f t="shared" ca="1" si="63"/>
        <v>1</v>
      </c>
      <c r="AA192" s="10">
        <f t="shared" ca="1" si="70"/>
        <v>0</v>
      </c>
      <c r="AB192" s="10">
        <f t="shared" ca="1" si="71"/>
        <v>0.94399999999999995</v>
      </c>
      <c r="AC192" s="10">
        <f t="shared" ca="1" si="66"/>
        <v>1</v>
      </c>
      <c r="AF192" s="16">
        <f t="shared" ca="1" si="67"/>
        <v>0</v>
      </c>
    </row>
    <row r="193" spans="1:32" x14ac:dyDescent="0.25">
      <c r="A193" s="7" t="s">
        <v>658</v>
      </c>
      <c r="B193" s="7" t="s">
        <v>1554</v>
      </c>
      <c r="C193" s="10">
        <f t="shared" ca="1" si="50"/>
        <v>0</v>
      </c>
      <c r="D193" s="4">
        <v>39.700000000000003</v>
      </c>
      <c r="E193" s="4">
        <v>31.3</v>
      </c>
      <c r="F193" s="4">
        <v>12.3</v>
      </c>
      <c r="G193" s="4">
        <v>7</v>
      </c>
      <c r="H193" s="5" t="s">
        <v>1407</v>
      </c>
      <c r="I193" s="5" t="s">
        <v>1374</v>
      </c>
      <c r="J193" s="3">
        <v>17800</v>
      </c>
      <c r="K193" s="3">
        <v>7900</v>
      </c>
      <c r="L193" s="3">
        <v>743</v>
      </c>
      <c r="M193" s="2">
        <f t="shared" si="68"/>
        <v>17.5</v>
      </c>
      <c r="N193" s="3">
        <f t="shared" si="53"/>
        <v>259</v>
      </c>
      <c r="O193" s="4">
        <f t="shared" si="54"/>
        <v>28.8</v>
      </c>
      <c r="P193" s="2">
        <f t="shared" si="55"/>
        <v>1.82</v>
      </c>
      <c r="Q193" s="2">
        <f t="shared" si="43"/>
        <v>1.1000000000000001</v>
      </c>
      <c r="R193" s="2">
        <f t="shared" si="56"/>
        <v>3.23</v>
      </c>
      <c r="S193" s="64">
        <f t="shared" si="57"/>
        <v>9.1230000000000006E-2</v>
      </c>
      <c r="T193" s="2">
        <f t="shared" si="58"/>
        <v>7.5</v>
      </c>
      <c r="U193" s="4">
        <f t="shared" si="59"/>
        <v>3.3</v>
      </c>
      <c r="V193" s="79">
        <f t="shared" si="60"/>
        <v>5.34</v>
      </c>
      <c r="W193" s="10">
        <f t="shared" ca="1" si="69"/>
        <v>0</v>
      </c>
      <c r="X193" s="10">
        <f t="shared" ca="1" si="61"/>
        <v>0</v>
      </c>
      <c r="Y193" s="10">
        <f t="shared" ca="1" si="62"/>
        <v>0</v>
      </c>
      <c r="Z193" s="10">
        <f t="shared" ca="1" si="63"/>
        <v>1</v>
      </c>
      <c r="AA193" s="10">
        <f t="shared" ca="1" si="70"/>
        <v>0</v>
      </c>
      <c r="AB193" s="10">
        <f t="shared" ca="1" si="71"/>
        <v>1</v>
      </c>
      <c r="AC193" s="10">
        <f t="shared" ca="1" si="66"/>
        <v>1</v>
      </c>
      <c r="AF193" s="16">
        <f t="shared" ca="1" si="67"/>
        <v>0</v>
      </c>
    </row>
    <row r="194" spans="1:32" ht="12" customHeight="1" x14ac:dyDescent="0.25">
      <c r="A194" s="7" t="s">
        <v>1553</v>
      </c>
      <c r="B194" s="7" t="s">
        <v>1554</v>
      </c>
      <c r="C194" s="10">
        <f t="shared" ca="1" si="50"/>
        <v>0</v>
      </c>
      <c r="D194" s="4">
        <v>51.6</v>
      </c>
      <c r="E194" s="4">
        <v>43.9</v>
      </c>
      <c r="F194" s="4">
        <v>15.6</v>
      </c>
      <c r="G194" s="4">
        <v>5.9</v>
      </c>
      <c r="H194" s="5" t="s">
        <v>1399</v>
      </c>
      <c r="I194" s="5" t="s">
        <v>1374</v>
      </c>
      <c r="J194" s="3">
        <v>33900</v>
      </c>
      <c r="K194" s="3">
        <v>15800</v>
      </c>
      <c r="L194" s="3">
        <v>1343</v>
      </c>
      <c r="M194" s="2">
        <f t="shared" si="68"/>
        <v>20.6</v>
      </c>
      <c r="N194" s="3">
        <f t="shared" si="53"/>
        <v>179</v>
      </c>
      <c r="O194" s="4">
        <f t="shared" si="54"/>
        <v>29.2</v>
      </c>
      <c r="P194" s="2">
        <f t="shared" si="55"/>
        <v>1.87</v>
      </c>
      <c r="Q194" s="2">
        <f t="shared" si="43"/>
        <v>1.1399999999999999</v>
      </c>
      <c r="R194" s="2">
        <f t="shared" si="56"/>
        <v>3.31</v>
      </c>
      <c r="S194" s="64">
        <f t="shared" si="57"/>
        <v>0.11644</v>
      </c>
      <c r="T194" s="2">
        <f t="shared" si="58"/>
        <v>8.8800000000000008</v>
      </c>
      <c r="U194" s="4">
        <f t="shared" si="59"/>
        <v>3.4</v>
      </c>
      <c r="V194" s="79">
        <f t="shared" si="60"/>
        <v>4.88</v>
      </c>
      <c r="W194" s="10">
        <f t="shared" ca="1" si="69"/>
        <v>0</v>
      </c>
      <c r="X194" s="10">
        <f t="shared" ca="1" si="61"/>
        <v>0</v>
      </c>
      <c r="Y194" s="10">
        <f t="shared" ca="1" si="62"/>
        <v>0</v>
      </c>
      <c r="Z194" s="10">
        <f t="shared" ca="1" si="63"/>
        <v>1</v>
      </c>
      <c r="AA194" s="10">
        <f t="shared" ca="1" si="70"/>
        <v>0</v>
      </c>
      <c r="AB194" s="10">
        <f t="shared" ca="1" si="71"/>
        <v>1</v>
      </c>
      <c r="AC194" s="10">
        <f t="shared" ca="1" si="66"/>
        <v>1</v>
      </c>
      <c r="AF194" s="16">
        <f t="shared" ca="1" si="67"/>
        <v>0</v>
      </c>
    </row>
    <row r="195" spans="1:32" x14ac:dyDescent="0.25">
      <c r="A195" s="7" t="s">
        <v>1555</v>
      </c>
      <c r="B195" s="7" t="s">
        <v>1552</v>
      </c>
      <c r="C195" s="10">
        <f t="shared" ca="1" si="50"/>
        <v>0</v>
      </c>
      <c r="D195" s="4">
        <v>51.7</v>
      </c>
      <c r="E195" s="4">
        <v>43.9</v>
      </c>
      <c r="F195" s="4">
        <v>15.7</v>
      </c>
      <c r="G195" s="4">
        <v>6</v>
      </c>
      <c r="I195" s="5" t="s">
        <v>1374</v>
      </c>
      <c r="J195" s="3">
        <v>37400</v>
      </c>
      <c r="K195" s="3">
        <v>15300</v>
      </c>
      <c r="L195" s="3">
        <v>1170</v>
      </c>
      <c r="M195" s="2">
        <f t="shared" si="68"/>
        <v>16.809999999999999</v>
      </c>
      <c r="N195" s="3">
        <f t="shared" si="53"/>
        <v>197</v>
      </c>
      <c r="O195" s="4">
        <f t="shared" si="54"/>
        <v>31.9</v>
      </c>
      <c r="P195" s="2">
        <f t="shared" si="55"/>
        <v>1.82</v>
      </c>
      <c r="Q195" s="2">
        <f t="shared" si="43"/>
        <v>1.06</v>
      </c>
      <c r="R195" s="2">
        <f t="shared" si="56"/>
        <v>3.29</v>
      </c>
      <c r="S195" s="64">
        <f t="shared" si="57"/>
        <v>9.9099999999999994E-2</v>
      </c>
      <c r="T195" s="2">
        <f t="shared" si="58"/>
        <v>8.8800000000000008</v>
      </c>
      <c r="U195" s="4">
        <f t="shared" si="59"/>
        <v>3.7</v>
      </c>
      <c r="V195" s="79">
        <f t="shared" si="60"/>
        <v>5.3</v>
      </c>
      <c r="W195" s="10">
        <f t="shared" ca="1" si="69"/>
        <v>0</v>
      </c>
      <c r="X195" s="10">
        <f t="shared" ca="1" si="61"/>
        <v>0</v>
      </c>
      <c r="Y195" s="10">
        <f t="shared" ca="1" si="62"/>
        <v>0</v>
      </c>
      <c r="Z195" s="10">
        <f t="shared" ca="1" si="63"/>
        <v>1</v>
      </c>
      <c r="AA195" s="10">
        <f t="shared" ca="1" si="70"/>
        <v>0</v>
      </c>
      <c r="AB195" s="10">
        <f t="shared" ca="1" si="71"/>
        <v>1</v>
      </c>
      <c r="AC195" s="10">
        <f t="shared" ca="1" si="66"/>
        <v>1</v>
      </c>
      <c r="AF195" s="16">
        <f t="shared" ca="1" si="67"/>
        <v>0</v>
      </c>
    </row>
    <row r="196" spans="1:32" x14ac:dyDescent="0.25">
      <c r="A196" s="7" t="s">
        <v>512</v>
      </c>
      <c r="C196" s="10">
        <f t="shared" ca="1" si="50"/>
        <v>0</v>
      </c>
      <c r="D196" s="4">
        <v>32.5</v>
      </c>
      <c r="E196" s="4">
        <v>28.4</v>
      </c>
      <c r="F196" s="4">
        <v>10.8</v>
      </c>
      <c r="G196" s="4">
        <v>5.8</v>
      </c>
      <c r="H196" s="5" t="s">
        <v>1407</v>
      </c>
      <c r="I196" s="5" t="s">
        <v>1374</v>
      </c>
      <c r="J196" s="3">
        <v>8800</v>
      </c>
      <c r="L196" s="3">
        <v>558</v>
      </c>
      <c r="M196" s="2">
        <f t="shared" si="68"/>
        <v>21.01</v>
      </c>
      <c r="N196" s="3">
        <f t="shared" si="53"/>
        <v>172</v>
      </c>
      <c r="O196" s="4">
        <f t="shared" si="54"/>
        <v>19.3</v>
      </c>
      <c r="P196" s="2">
        <f t="shared" si="55"/>
        <v>2.02</v>
      </c>
      <c r="Q196" s="2">
        <f t="shared" si="43"/>
        <v>1.19</v>
      </c>
      <c r="R196" s="2">
        <f t="shared" si="56"/>
        <v>3.01</v>
      </c>
      <c r="S196" s="64">
        <f t="shared" si="57"/>
        <v>0.15751999999999999</v>
      </c>
      <c r="T196" s="2">
        <f t="shared" si="58"/>
        <v>7.14</v>
      </c>
      <c r="U196" s="4">
        <f t="shared" si="59"/>
        <v>2.2999999999999998</v>
      </c>
      <c r="V196" s="79">
        <f t="shared" si="60"/>
        <v>3.97</v>
      </c>
      <c r="W196" s="10">
        <f t="shared" ca="1" si="69"/>
        <v>0</v>
      </c>
      <c r="X196" s="10">
        <f t="shared" ca="1" si="61"/>
        <v>0</v>
      </c>
      <c r="Y196" s="10">
        <f t="shared" ca="1" si="62"/>
        <v>0</v>
      </c>
      <c r="Z196" s="10">
        <f t="shared" ca="1" si="63"/>
        <v>1</v>
      </c>
      <c r="AA196" s="10">
        <f t="shared" ca="1" si="70"/>
        <v>0</v>
      </c>
      <c r="AB196" s="10">
        <f t="shared" ca="1" si="71"/>
        <v>0.27800000000000002</v>
      </c>
      <c r="AC196" s="10">
        <f t="shared" ca="1" si="66"/>
        <v>1</v>
      </c>
      <c r="AF196" s="16">
        <f t="shared" ca="1" si="67"/>
        <v>0</v>
      </c>
    </row>
    <row r="197" spans="1:32" ht="12.75" customHeight="1" x14ac:dyDescent="0.25">
      <c r="A197" s="7" t="s">
        <v>512</v>
      </c>
      <c r="B197" s="7" t="s">
        <v>1552</v>
      </c>
      <c r="C197" s="10">
        <f t="shared" ca="1" si="50"/>
        <v>0</v>
      </c>
      <c r="D197" s="4">
        <v>33.5</v>
      </c>
      <c r="E197" s="4">
        <v>29.1</v>
      </c>
      <c r="F197" s="4">
        <v>10.8</v>
      </c>
      <c r="G197" s="4">
        <v>6</v>
      </c>
      <c r="H197" s="5" t="s">
        <v>112</v>
      </c>
      <c r="I197" s="5" t="s">
        <v>1374</v>
      </c>
      <c r="J197" s="3">
        <v>9265</v>
      </c>
      <c r="K197" s="3">
        <v>3200</v>
      </c>
      <c r="L197" s="3">
        <v>562</v>
      </c>
      <c r="M197" s="2">
        <f t="shared" si="68"/>
        <v>20.45</v>
      </c>
      <c r="N197" s="3">
        <f t="shared" si="53"/>
        <v>168</v>
      </c>
      <c r="O197" s="4">
        <f t="shared" si="54"/>
        <v>19.8</v>
      </c>
      <c r="P197" s="2">
        <f t="shared" si="55"/>
        <v>1.99</v>
      </c>
      <c r="Q197" s="2">
        <f t="shared" si="43"/>
        <v>1.18</v>
      </c>
      <c r="R197" s="2">
        <f t="shared" si="56"/>
        <v>3.1</v>
      </c>
      <c r="S197" s="64">
        <f t="shared" si="57"/>
        <v>0.14466000000000001</v>
      </c>
      <c r="T197" s="2">
        <f t="shared" si="58"/>
        <v>7.23</v>
      </c>
      <c r="U197" s="4">
        <f t="shared" si="59"/>
        <v>2.4</v>
      </c>
      <c r="V197" s="79">
        <f t="shared" si="60"/>
        <v>4.1399999999999997</v>
      </c>
      <c r="W197" s="10">
        <f t="shared" ca="1" si="69"/>
        <v>0</v>
      </c>
      <c r="X197" s="10">
        <f t="shared" ca="1" si="61"/>
        <v>0</v>
      </c>
      <c r="Y197" s="10">
        <f t="shared" ca="1" si="62"/>
        <v>0</v>
      </c>
      <c r="Z197" s="10">
        <f t="shared" ca="1" si="63"/>
        <v>1</v>
      </c>
      <c r="AA197" s="10">
        <f t="shared" ca="1" si="70"/>
        <v>0</v>
      </c>
      <c r="AB197" s="10">
        <f t="shared" ca="1" si="71"/>
        <v>0.77800000000000002</v>
      </c>
      <c r="AC197" s="10">
        <f t="shared" ca="1" si="66"/>
        <v>1</v>
      </c>
      <c r="AF197" s="16">
        <f t="shared" ca="1" si="67"/>
        <v>0</v>
      </c>
    </row>
    <row r="198" spans="1:32" x14ac:dyDescent="0.25">
      <c r="A198" s="7" t="s">
        <v>1556</v>
      </c>
      <c r="B198" s="7" t="s">
        <v>1552</v>
      </c>
      <c r="C198" s="10">
        <f t="shared" ca="1" si="50"/>
        <v>0</v>
      </c>
      <c r="D198" s="4">
        <v>37.6</v>
      </c>
      <c r="E198" s="4">
        <v>30.2</v>
      </c>
      <c r="F198" s="4">
        <v>12</v>
      </c>
      <c r="G198" s="4">
        <v>4.9000000000000004</v>
      </c>
      <c r="H198" s="3"/>
      <c r="I198" s="3" t="s">
        <v>1374</v>
      </c>
      <c r="J198" s="5">
        <v>16700</v>
      </c>
      <c r="K198" s="5">
        <v>6500</v>
      </c>
      <c r="L198" s="3">
        <v>649</v>
      </c>
      <c r="M198" s="2">
        <f t="shared" si="68"/>
        <v>15.95</v>
      </c>
      <c r="N198" s="3">
        <f t="shared" si="53"/>
        <v>271</v>
      </c>
      <c r="O198" s="4">
        <f t="shared" si="54"/>
        <v>29.1</v>
      </c>
      <c r="P198" s="2">
        <f t="shared" si="55"/>
        <v>1.82</v>
      </c>
      <c r="Q198" s="2">
        <f t="shared" si="43"/>
        <v>1.07</v>
      </c>
      <c r="R198" s="2">
        <f t="shared" si="56"/>
        <v>3.13</v>
      </c>
      <c r="S198" s="64">
        <f t="shared" si="57"/>
        <v>8.8289999999999993E-2</v>
      </c>
      <c r="T198" s="2">
        <f t="shared" si="58"/>
        <v>7.36</v>
      </c>
      <c r="U198" s="4">
        <f t="shared" si="59"/>
        <v>3.3</v>
      </c>
      <c r="V198" s="79">
        <f t="shared" si="60"/>
        <v>5.41</v>
      </c>
      <c r="W198" s="10">
        <f t="shared" ca="1" si="69"/>
        <v>0</v>
      </c>
      <c r="X198" s="10">
        <f t="shared" ca="1" si="61"/>
        <v>0</v>
      </c>
      <c r="Y198" s="10">
        <f t="shared" ca="1" si="62"/>
        <v>0</v>
      </c>
      <c r="Z198" s="10">
        <f t="shared" ca="1" si="63"/>
        <v>1</v>
      </c>
      <c r="AA198" s="10">
        <f t="shared" ca="1" si="70"/>
        <v>0</v>
      </c>
      <c r="AB198" s="10">
        <f t="shared" ca="1" si="71"/>
        <v>0.94399999999999995</v>
      </c>
      <c r="AC198" s="10">
        <f t="shared" ca="1" si="66"/>
        <v>1</v>
      </c>
      <c r="AF198" s="16">
        <f t="shared" ca="1" si="67"/>
        <v>0</v>
      </c>
    </row>
    <row r="199" spans="1:32" x14ac:dyDescent="0.25">
      <c r="A199" s="7" t="s">
        <v>1557</v>
      </c>
      <c r="B199" s="7" t="s">
        <v>1558</v>
      </c>
      <c r="C199" s="10">
        <f t="shared" ca="1" si="50"/>
        <v>0</v>
      </c>
      <c r="D199" s="4">
        <v>34</v>
      </c>
      <c r="E199" s="4">
        <v>26.8</v>
      </c>
      <c r="F199" s="4">
        <v>11</v>
      </c>
      <c r="G199" s="4">
        <v>4.9000000000000004</v>
      </c>
      <c r="H199" s="2"/>
      <c r="I199" s="2" t="s">
        <v>1371</v>
      </c>
      <c r="J199" s="3">
        <v>15500</v>
      </c>
      <c r="K199" s="3">
        <v>5800</v>
      </c>
      <c r="L199" s="3">
        <v>588</v>
      </c>
      <c r="M199" s="2">
        <f t="shared" si="68"/>
        <v>15.19</v>
      </c>
      <c r="N199" s="3">
        <f t="shared" si="53"/>
        <v>359</v>
      </c>
      <c r="O199" s="4">
        <f t="shared" si="54"/>
        <v>33.9</v>
      </c>
      <c r="P199" s="2">
        <f t="shared" si="55"/>
        <v>1.71</v>
      </c>
      <c r="Q199" s="2">
        <f t="shared" si="43"/>
        <v>1.05</v>
      </c>
      <c r="R199" s="2">
        <f t="shared" si="56"/>
        <v>3.09</v>
      </c>
      <c r="S199" s="64">
        <f t="shared" si="57"/>
        <v>6.2429999999999999E-2</v>
      </c>
      <c r="T199" s="2">
        <f t="shared" si="58"/>
        <v>6.94</v>
      </c>
      <c r="U199" s="4">
        <f t="shared" si="59"/>
        <v>3.7</v>
      </c>
      <c r="V199" s="79">
        <f t="shared" si="60"/>
        <v>6.33</v>
      </c>
      <c r="W199" s="10">
        <f t="shared" ca="1" si="69"/>
        <v>0</v>
      </c>
      <c r="X199" s="10">
        <f t="shared" ca="1" si="61"/>
        <v>0</v>
      </c>
      <c r="Y199" s="10">
        <f t="shared" ca="1" si="62"/>
        <v>0</v>
      </c>
      <c r="Z199" s="10">
        <f t="shared" ca="1" si="63"/>
        <v>1</v>
      </c>
      <c r="AA199" s="10">
        <f t="shared" ca="1" si="70"/>
        <v>0</v>
      </c>
      <c r="AB199" s="10">
        <f t="shared" ca="1" si="71"/>
        <v>0.72199999999999998</v>
      </c>
      <c r="AC199" s="10">
        <f t="shared" ca="1" si="66"/>
        <v>1</v>
      </c>
      <c r="AF199" s="16">
        <f t="shared" ca="1" si="67"/>
        <v>0</v>
      </c>
    </row>
    <row r="200" spans="1:32" x14ac:dyDescent="0.25">
      <c r="A200" s="7" t="s">
        <v>905</v>
      </c>
      <c r="B200" s="7" t="s">
        <v>1558</v>
      </c>
      <c r="C200" s="10">
        <f t="shared" ref="C200:C230" ca="1" si="72">MIN(W200,Z200,Y200,X200,AA200,AC200,AB200)</f>
        <v>0</v>
      </c>
      <c r="D200" s="4">
        <v>38.6</v>
      </c>
      <c r="E200" s="4">
        <v>26.9</v>
      </c>
      <c r="F200" s="4">
        <v>11</v>
      </c>
      <c r="G200" s="4">
        <v>4.9000000000000004</v>
      </c>
      <c r="H200" s="5" t="s">
        <v>1386</v>
      </c>
      <c r="I200" s="5" t="s">
        <v>1371</v>
      </c>
      <c r="J200" s="3">
        <v>17100</v>
      </c>
      <c r="K200" s="3">
        <v>5900</v>
      </c>
      <c r="L200" s="3">
        <v>654</v>
      </c>
      <c r="M200" s="2">
        <f t="shared" si="68"/>
        <v>15.82</v>
      </c>
      <c r="N200" s="3">
        <f t="shared" si="53"/>
        <v>392</v>
      </c>
      <c r="O200" s="4">
        <f t="shared" si="54"/>
        <v>35.6</v>
      </c>
      <c r="P200" s="2">
        <f t="shared" si="55"/>
        <v>1.65</v>
      </c>
      <c r="Q200" s="2">
        <f t="shared" si="43"/>
        <v>1.06</v>
      </c>
      <c r="R200" s="2">
        <f t="shared" si="56"/>
        <v>3.51</v>
      </c>
      <c r="S200" s="64">
        <f t="shared" si="57"/>
        <v>5.0840000000000003E-2</v>
      </c>
      <c r="T200" s="2">
        <f t="shared" si="58"/>
        <v>6.95</v>
      </c>
      <c r="U200" s="4">
        <f t="shared" si="59"/>
        <v>4.0999999999999996</v>
      </c>
      <c r="V200" s="79">
        <f t="shared" si="60"/>
        <v>7.01</v>
      </c>
      <c r="W200" s="10">
        <f t="shared" ca="1" si="69"/>
        <v>0</v>
      </c>
      <c r="X200" s="10">
        <f t="shared" ca="1" si="61"/>
        <v>0</v>
      </c>
      <c r="Y200" s="10">
        <f t="shared" ca="1" si="62"/>
        <v>0</v>
      </c>
      <c r="Z200" s="10">
        <f t="shared" ca="1" si="63"/>
        <v>1</v>
      </c>
      <c r="AA200" s="10">
        <f t="shared" ca="1" si="70"/>
        <v>0</v>
      </c>
      <c r="AB200" s="10">
        <f t="shared" ca="1" si="71"/>
        <v>0</v>
      </c>
      <c r="AC200" s="10">
        <f t="shared" ca="1" si="66"/>
        <v>1</v>
      </c>
      <c r="AF200" s="16">
        <f t="shared" ca="1" si="67"/>
        <v>0</v>
      </c>
    </row>
    <row r="201" spans="1:32" x14ac:dyDescent="0.25">
      <c r="A201" s="7" t="s">
        <v>1559</v>
      </c>
      <c r="B201" s="7" t="s">
        <v>1558</v>
      </c>
      <c r="C201" s="10">
        <f t="shared" ca="1" si="72"/>
        <v>0</v>
      </c>
      <c r="D201" s="4">
        <v>41</v>
      </c>
      <c r="E201" s="4">
        <v>29.2</v>
      </c>
      <c r="F201" s="4">
        <v>11.5</v>
      </c>
      <c r="G201" s="4">
        <v>5</v>
      </c>
      <c r="I201" s="5" t="s">
        <v>1371</v>
      </c>
      <c r="J201" s="3">
        <v>21000</v>
      </c>
      <c r="K201" s="3">
        <v>7800</v>
      </c>
      <c r="L201" s="3">
        <v>788</v>
      </c>
      <c r="M201" s="2">
        <f t="shared" ref="M201:M264" si="73">L201/(J201/64)^0.666</f>
        <v>16.63</v>
      </c>
      <c r="N201" s="3">
        <f t="shared" ref="N201:N264" si="74">(J201/2240)/(0.01*E201)^3</f>
        <v>377</v>
      </c>
      <c r="O201" s="4">
        <f t="shared" ref="O201:O264" si="75">J201/(0.65*(0.7*E201+0.3*D201)*F201^1.33)</f>
        <v>38.299999999999997</v>
      </c>
      <c r="P201" s="2">
        <f t="shared" ref="P201:P264" si="76">F201/(J201/(0.9*64))^0.333</f>
        <v>1.61</v>
      </c>
      <c r="Q201" s="2">
        <f t="shared" ref="Q201:Q264" si="77">(1.88*E201^0.5*L201^0.333/J201^0.25)/T201</f>
        <v>1.07</v>
      </c>
      <c r="R201" s="2">
        <f t="shared" ref="R201:R264" si="78">D201/F201</f>
        <v>3.57</v>
      </c>
      <c r="S201" s="64">
        <f t="shared" ref="S201:S264" si="79">(((2*3.14)/U201)^2*((F201/2)-1.5)*(10*3.14/180)/32.2)</f>
        <v>4.6899999999999997E-2</v>
      </c>
      <c r="T201" s="2">
        <f t="shared" ref="T201:T264" si="80">1.34*(E201^0.5)</f>
        <v>7.24</v>
      </c>
      <c r="U201" s="4">
        <f t="shared" ref="U201:U264" si="81">2*PI()*(((J201^1.744/35.5)/(0.04*32.2*E201*64*(0.82*F201)^3))^0.5)</f>
        <v>4.4000000000000004</v>
      </c>
      <c r="V201" s="79">
        <f t="shared" ref="V201:V264" si="82">U201*(32.2/F201)^0.5</f>
        <v>7.36</v>
      </c>
      <c r="W201" s="10">
        <f t="shared" ref="W201:W264" ca="1" si="83">sddoc(M201,AJ$15,AJ$16,AJ$17,AJ$18)</f>
        <v>0</v>
      </c>
      <c r="X201" s="10">
        <f t="shared" ref="X201:X264" ca="1" si="84">dldoc(N201,AJ$36,AJ$37,AJ$38,AJ$39)</f>
        <v>0</v>
      </c>
      <c r="Y201" s="10">
        <f t="shared" ref="Y201:Y264" ca="1" si="85">cfdoc(O201,AJ$29,AJ$30,AJ$31,AJ$32)</f>
        <v>0</v>
      </c>
      <c r="Z201" s="10">
        <f t="shared" ref="Z201:Z264" ca="1" si="86">crdoc(P201,AJ$24,AJ$25)</f>
        <v>1</v>
      </c>
      <c r="AA201" s="10">
        <f t="shared" ref="AA201:AA264" ca="1" si="87">vmvhdoc(Q201,AJ$43,AJ$44,AJ$45,AJ$46)</f>
        <v>0</v>
      </c>
      <c r="AB201" s="10">
        <f t="shared" ref="AB201:AB264" ca="1" si="88">lbdoc(R201,AJ$57,AJ$58,AJ$59,AJ$60)</f>
        <v>0</v>
      </c>
      <c r="AC201" s="10">
        <f t="shared" ref="AC201:AC264" ca="1" si="89">aceldoc(S201,AJ$52,AJ$53)</f>
        <v>1</v>
      </c>
      <c r="AF201" s="16">
        <f t="shared" ref="AF201:AF264" ca="1" si="90">C201</f>
        <v>0</v>
      </c>
    </row>
    <row r="202" spans="1:32" x14ac:dyDescent="0.25">
      <c r="A202" s="7" t="s">
        <v>663</v>
      </c>
      <c r="B202" s="7" t="s">
        <v>1558</v>
      </c>
      <c r="C202" s="10">
        <f t="shared" ca="1" si="72"/>
        <v>0</v>
      </c>
      <c r="D202" s="4">
        <v>41</v>
      </c>
      <c r="E202" s="4">
        <v>29.2</v>
      </c>
      <c r="F202" s="4">
        <v>11.5</v>
      </c>
      <c r="G202" s="4">
        <v>5.0999999999999996</v>
      </c>
      <c r="I202" s="5" t="s">
        <v>1371</v>
      </c>
      <c r="J202" s="3">
        <v>22500</v>
      </c>
      <c r="K202" s="3">
        <v>8300</v>
      </c>
      <c r="L202" s="3">
        <v>763</v>
      </c>
      <c r="M202" s="2">
        <f t="shared" si="73"/>
        <v>15.38</v>
      </c>
      <c r="N202" s="3">
        <f t="shared" si="74"/>
        <v>403</v>
      </c>
      <c r="O202" s="4">
        <f t="shared" si="75"/>
        <v>41.1</v>
      </c>
      <c r="P202" s="2">
        <f t="shared" si="76"/>
        <v>1.58</v>
      </c>
      <c r="Q202" s="2">
        <f t="shared" si="77"/>
        <v>1.04</v>
      </c>
      <c r="R202" s="2">
        <f t="shared" si="78"/>
        <v>3.57</v>
      </c>
      <c r="S202" s="64">
        <f t="shared" si="79"/>
        <v>4.2909999999999997E-2</v>
      </c>
      <c r="T202" s="2">
        <f t="shared" si="80"/>
        <v>7.24</v>
      </c>
      <c r="U202" s="4">
        <f t="shared" si="81"/>
        <v>4.5999999999999996</v>
      </c>
      <c r="V202" s="79">
        <f t="shared" si="82"/>
        <v>7.7</v>
      </c>
      <c r="W202" s="10">
        <f t="shared" ca="1" si="83"/>
        <v>0</v>
      </c>
      <c r="X202" s="10">
        <f t="shared" ca="1" si="84"/>
        <v>0</v>
      </c>
      <c r="Y202" s="10">
        <f t="shared" ca="1" si="85"/>
        <v>0</v>
      </c>
      <c r="Z202" s="10">
        <f t="shared" ca="1" si="86"/>
        <v>1</v>
      </c>
      <c r="AA202" s="10">
        <f t="shared" ca="1" si="87"/>
        <v>0</v>
      </c>
      <c r="AB202" s="10">
        <f t="shared" ca="1" si="88"/>
        <v>0</v>
      </c>
      <c r="AC202" s="10">
        <f t="shared" ca="1" si="89"/>
        <v>1</v>
      </c>
      <c r="AF202" s="16">
        <f t="shared" ca="1" si="90"/>
        <v>0</v>
      </c>
    </row>
    <row r="203" spans="1:32" x14ac:dyDescent="0.25">
      <c r="A203" s="7" t="s">
        <v>513</v>
      </c>
      <c r="B203" s="7" t="s">
        <v>1510</v>
      </c>
      <c r="C203" s="10">
        <f t="shared" ca="1" si="72"/>
        <v>0</v>
      </c>
      <c r="D203" s="4">
        <v>43</v>
      </c>
      <c r="E203" s="4">
        <v>32.200000000000003</v>
      </c>
      <c r="F203" s="4">
        <v>12.7</v>
      </c>
      <c r="G203" s="4">
        <v>5.3</v>
      </c>
      <c r="H203" s="5" t="s">
        <v>1386</v>
      </c>
      <c r="I203" s="5" t="s">
        <v>1371</v>
      </c>
      <c r="J203" s="3">
        <v>25290</v>
      </c>
      <c r="K203" s="3">
        <v>11250</v>
      </c>
      <c r="L203" s="3">
        <v>909</v>
      </c>
      <c r="M203" s="2">
        <f t="shared" si="73"/>
        <v>16.95</v>
      </c>
      <c r="N203" s="3">
        <f t="shared" si="74"/>
        <v>338</v>
      </c>
      <c r="O203" s="4">
        <f t="shared" si="75"/>
        <v>37.4</v>
      </c>
      <c r="P203" s="2">
        <f t="shared" si="76"/>
        <v>1.67</v>
      </c>
      <c r="Q203" s="2">
        <f t="shared" si="77"/>
        <v>1.08</v>
      </c>
      <c r="R203" s="2">
        <f t="shared" si="78"/>
        <v>3.39</v>
      </c>
      <c r="S203" s="64">
        <f t="shared" si="79"/>
        <v>5.8740000000000001E-2</v>
      </c>
      <c r="T203" s="2">
        <f t="shared" si="80"/>
        <v>7.6</v>
      </c>
      <c r="U203" s="4">
        <f t="shared" si="81"/>
        <v>4.2</v>
      </c>
      <c r="V203" s="79">
        <f t="shared" si="82"/>
        <v>6.69</v>
      </c>
      <c r="W203" s="10">
        <f t="shared" ca="1" si="83"/>
        <v>0</v>
      </c>
      <c r="X203" s="10">
        <f t="shared" ca="1" si="84"/>
        <v>0</v>
      </c>
      <c r="Y203" s="10">
        <f t="shared" ca="1" si="85"/>
        <v>0</v>
      </c>
      <c r="Z203" s="10">
        <f t="shared" ca="1" si="86"/>
        <v>1</v>
      </c>
      <c r="AA203" s="10">
        <f t="shared" ca="1" si="87"/>
        <v>0</v>
      </c>
      <c r="AB203" s="10">
        <f t="shared" ca="1" si="88"/>
        <v>0.61099999999999999</v>
      </c>
      <c r="AC203" s="10">
        <f t="shared" ca="1" si="89"/>
        <v>1</v>
      </c>
      <c r="AF203" s="16">
        <f t="shared" ca="1" si="90"/>
        <v>0</v>
      </c>
    </row>
    <row r="204" spans="1:32" x14ac:dyDescent="0.25">
      <c r="A204" s="7" t="s">
        <v>795</v>
      </c>
      <c r="B204" s="7" t="s">
        <v>1510</v>
      </c>
      <c r="C204" s="10">
        <f t="shared" ca="1" si="72"/>
        <v>0</v>
      </c>
      <c r="D204" s="4">
        <v>44.5</v>
      </c>
      <c r="E204" s="4">
        <v>32</v>
      </c>
      <c r="F204" s="4">
        <v>12.7</v>
      </c>
      <c r="G204" s="4">
        <v>5.3</v>
      </c>
      <c r="H204" s="5" t="s">
        <v>620</v>
      </c>
      <c r="I204" s="5" t="s">
        <v>1371</v>
      </c>
      <c r="J204" s="3">
        <v>26900</v>
      </c>
      <c r="K204" s="3">
        <v>10400</v>
      </c>
      <c r="L204" s="3">
        <v>931</v>
      </c>
      <c r="M204" s="2">
        <f t="shared" si="73"/>
        <v>16.66</v>
      </c>
      <c r="N204" s="3">
        <f t="shared" si="74"/>
        <v>366</v>
      </c>
      <c r="O204" s="4">
        <f t="shared" si="75"/>
        <v>39.4</v>
      </c>
      <c r="P204" s="2">
        <f t="shared" si="76"/>
        <v>1.64</v>
      </c>
      <c r="Q204" s="2">
        <f t="shared" si="77"/>
        <v>1.07</v>
      </c>
      <c r="R204" s="2">
        <f t="shared" si="78"/>
        <v>3.5</v>
      </c>
      <c r="S204" s="64">
        <f t="shared" si="79"/>
        <v>5.117E-2</v>
      </c>
      <c r="T204" s="2">
        <f t="shared" si="80"/>
        <v>7.58</v>
      </c>
      <c r="U204" s="4">
        <f t="shared" si="81"/>
        <v>4.5</v>
      </c>
      <c r="V204" s="79">
        <f t="shared" si="82"/>
        <v>7.17</v>
      </c>
      <c r="W204" s="10">
        <f t="shared" ca="1" si="83"/>
        <v>0</v>
      </c>
      <c r="X204" s="10">
        <f t="shared" ca="1" si="84"/>
        <v>0</v>
      </c>
      <c r="Y204" s="10">
        <f t="shared" ca="1" si="85"/>
        <v>0</v>
      </c>
      <c r="Z204" s="10">
        <f t="shared" ca="1" si="86"/>
        <v>1</v>
      </c>
      <c r="AA204" s="10">
        <f t="shared" ca="1" si="87"/>
        <v>0</v>
      </c>
      <c r="AB204" s="10">
        <f t="shared" ca="1" si="88"/>
        <v>0</v>
      </c>
      <c r="AC204" s="10">
        <f t="shared" ca="1" si="89"/>
        <v>1</v>
      </c>
      <c r="AF204" s="16">
        <f t="shared" ca="1" si="90"/>
        <v>0</v>
      </c>
    </row>
    <row r="205" spans="1:32" x14ac:dyDescent="0.25">
      <c r="A205" s="7" t="s">
        <v>1560</v>
      </c>
      <c r="B205" s="7" t="s">
        <v>1558</v>
      </c>
      <c r="C205" s="10">
        <f t="shared" ca="1" si="72"/>
        <v>0</v>
      </c>
      <c r="D205" s="4">
        <v>45</v>
      </c>
      <c r="E205" s="4">
        <v>35</v>
      </c>
      <c r="F205" s="4">
        <v>13.1</v>
      </c>
      <c r="G205" s="4">
        <v>6</v>
      </c>
      <c r="I205" s="5" t="s">
        <v>1383</v>
      </c>
      <c r="J205" s="3">
        <v>35600</v>
      </c>
      <c r="K205" s="3">
        <v>13500</v>
      </c>
      <c r="L205" s="5">
        <v>1103</v>
      </c>
      <c r="M205" s="2">
        <f t="shared" si="73"/>
        <v>16.38</v>
      </c>
      <c r="N205" s="3">
        <f t="shared" si="74"/>
        <v>371</v>
      </c>
      <c r="O205" s="4">
        <f t="shared" si="75"/>
        <v>47.1</v>
      </c>
      <c r="P205" s="2">
        <f t="shared" si="76"/>
        <v>1.54</v>
      </c>
      <c r="Q205" s="2">
        <f t="shared" si="77"/>
        <v>1.05</v>
      </c>
      <c r="R205" s="2">
        <f t="shared" si="78"/>
        <v>3.44</v>
      </c>
      <c r="S205" s="64">
        <f t="shared" si="79"/>
        <v>3.9899999999999998E-2</v>
      </c>
      <c r="T205" s="2">
        <f t="shared" si="80"/>
        <v>7.93</v>
      </c>
      <c r="U205" s="4">
        <f t="shared" si="81"/>
        <v>5.2</v>
      </c>
      <c r="V205" s="79">
        <f t="shared" si="82"/>
        <v>8.15</v>
      </c>
      <c r="W205" s="10">
        <f t="shared" ca="1" si="83"/>
        <v>0</v>
      </c>
      <c r="X205" s="10">
        <f t="shared" ca="1" si="84"/>
        <v>0</v>
      </c>
      <c r="Y205" s="10">
        <f t="shared" ca="1" si="85"/>
        <v>0</v>
      </c>
      <c r="Z205" s="10">
        <f t="shared" ca="1" si="86"/>
        <v>1</v>
      </c>
      <c r="AA205" s="10">
        <f t="shared" ca="1" si="87"/>
        <v>0</v>
      </c>
      <c r="AB205" s="10">
        <f t="shared" ca="1" si="88"/>
        <v>0.33300000000000002</v>
      </c>
      <c r="AC205" s="10">
        <f t="shared" ca="1" si="89"/>
        <v>1</v>
      </c>
      <c r="AF205" s="16">
        <f t="shared" ca="1" si="90"/>
        <v>0</v>
      </c>
    </row>
    <row r="206" spans="1:32" x14ac:dyDescent="0.25">
      <c r="A206" s="7" t="s">
        <v>1561</v>
      </c>
      <c r="B206" s="7" t="s">
        <v>1562</v>
      </c>
      <c r="C206" s="10">
        <f t="shared" ca="1" si="72"/>
        <v>0</v>
      </c>
      <c r="D206" s="4">
        <v>20</v>
      </c>
      <c r="E206" s="4">
        <v>18</v>
      </c>
      <c r="F206" s="4">
        <v>7</v>
      </c>
      <c r="G206" s="4">
        <v>3.4</v>
      </c>
      <c r="H206" s="5" t="s">
        <v>1563</v>
      </c>
      <c r="I206" s="5" t="s">
        <v>1374</v>
      </c>
      <c r="J206" s="3">
        <v>1950</v>
      </c>
      <c r="K206" s="3">
        <v>900</v>
      </c>
      <c r="L206" s="3">
        <v>196</v>
      </c>
      <c r="M206" s="2">
        <f t="shared" si="73"/>
        <v>20.14</v>
      </c>
      <c r="N206" s="3">
        <f t="shared" si="74"/>
        <v>149</v>
      </c>
      <c r="O206" s="4">
        <f t="shared" si="75"/>
        <v>12.1</v>
      </c>
      <c r="P206" s="2">
        <f t="shared" si="76"/>
        <v>2.17</v>
      </c>
      <c r="Q206" s="2">
        <f t="shared" si="77"/>
        <v>1.22</v>
      </c>
      <c r="R206" s="2">
        <f t="shared" si="78"/>
        <v>2.86</v>
      </c>
      <c r="S206" s="64">
        <f t="shared" si="79"/>
        <v>0.18992000000000001</v>
      </c>
      <c r="T206" s="2">
        <f t="shared" si="80"/>
        <v>5.69</v>
      </c>
      <c r="U206" s="4">
        <f t="shared" si="81"/>
        <v>1.5</v>
      </c>
      <c r="V206" s="79">
        <f t="shared" si="82"/>
        <v>3.22</v>
      </c>
      <c r="W206" s="10">
        <f t="shared" ca="1" si="83"/>
        <v>0</v>
      </c>
      <c r="X206" s="10">
        <f t="shared" ca="1" si="84"/>
        <v>0</v>
      </c>
      <c r="Y206" s="10">
        <f t="shared" ca="1" si="85"/>
        <v>1</v>
      </c>
      <c r="Z206" s="10">
        <f t="shared" ca="1" si="86"/>
        <v>1</v>
      </c>
      <c r="AA206" s="10">
        <f t="shared" ca="1" si="87"/>
        <v>0</v>
      </c>
      <c r="AB206" s="10">
        <f t="shared" ca="1" si="88"/>
        <v>0</v>
      </c>
      <c r="AC206" s="10">
        <f t="shared" ca="1" si="89"/>
        <v>1</v>
      </c>
      <c r="AF206" s="16">
        <f t="shared" ca="1" si="90"/>
        <v>0</v>
      </c>
    </row>
    <row r="207" spans="1:32" x14ac:dyDescent="0.25">
      <c r="A207" s="7" t="s">
        <v>726</v>
      </c>
      <c r="B207" s="7" t="s">
        <v>1562</v>
      </c>
      <c r="C207" s="10">
        <f t="shared" ca="1" si="72"/>
        <v>0</v>
      </c>
      <c r="D207" s="4">
        <v>29</v>
      </c>
      <c r="E207" s="4">
        <v>24</v>
      </c>
      <c r="F207" s="4">
        <v>9.3000000000000007</v>
      </c>
      <c r="G207" s="4">
        <v>4.5</v>
      </c>
      <c r="H207" s="5" t="s">
        <v>1386</v>
      </c>
      <c r="I207" s="5" t="s">
        <v>1374</v>
      </c>
      <c r="J207" s="3">
        <v>8000</v>
      </c>
      <c r="K207" s="3">
        <v>3350</v>
      </c>
      <c r="L207" s="3">
        <v>424</v>
      </c>
      <c r="M207" s="2">
        <f t="shared" si="73"/>
        <v>17.010000000000002</v>
      </c>
      <c r="N207" s="3">
        <f t="shared" si="74"/>
        <v>258</v>
      </c>
      <c r="O207" s="4">
        <f t="shared" si="75"/>
        <v>24.9</v>
      </c>
      <c r="P207" s="2">
        <f t="shared" si="76"/>
        <v>1.8</v>
      </c>
      <c r="Q207" s="2">
        <f t="shared" si="77"/>
        <v>1.1100000000000001</v>
      </c>
      <c r="R207" s="2">
        <f t="shared" si="78"/>
        <v>3.12</v>
      </c>
      <c r="S207" s="64">
        <f t="shared" si="79"/>
        <v>8.0030000000000004E-2</v>
      </c>
      <c r="T207" s="2">
        <f t="shared" si="80"/>
        <v>6.56</v>
      </c>
      <c r="U207" s="4">
        <f t="shared" si="81"/>
        <v>2.9</v>
      </c>
      <c r="V207" s="79">
        <f t="shared" si="82"/>
        <v>5.4</v>
      </c>
      <c r="W207" s="10">
        <f t="shared" ca="1" si="83"/>
        <v>0</v>
      </c>
      <c r="X207" s="10">
        <f t="shared" ca="1" si="84"/>
        <v>0</v>
      </c>
      <c r="Y207" s="10">
        <f t="shared" ca="1" si="85"/>
        <v>0</v>
      </c>
      <c r="Z207" s="10">
        <f t="shared" ca="1" si="86"/>
        <v>1</v>
      </c>
      <c r="AA207" s="10">
        <f t="shared" ca="1" si="87"/>
        <v>0</v>
      </c>
      <c r="AB207" s="10">
        <f t="shared" ca="1" si="88"/>
        <v>0.88900000000000001</v>
      </c>
      <c r="AC207" s="10">
        <f t="shared" ca="1" si="89"/>
        <v>1</v>
      </c>
      <c r="AF207" s="16">
        <f t="shared" ca="1" si="90"/>
        <v>0</v>
      </c>
    </row>
    <row r="208" spans="1:32" x14ac:dyDescent="0.25">
      <c r="A208" s="7" t="s">
        <v>1564</v>
      </c>
      <c r="B208" s="7" t="s">
        <v>1562</v>
      </c>
      <c r="C208" s="10">
        <f t="shared" ca="1" si="72"/>
        <v>0</v>
      </c>
      <c r="D208" s="4">
        <v>45.5</v>
      </c>
      <c r="E208" s="4">
        <v>37.5</v>
      </c>
      <c r="F208" s="4">
        <v>12.5</v>
      </c>
      <c r="G208" s="4">
        <v>5</v>
      </c>
      <c r="H208" s="5" t="s">
        <v>1456</v>
      </c>
      <c r="I208" s="5" t="s">
        <v>1374</v>
      </c>
      <c r="J208" s="3">
        <v>30000</v>
      </c>
      <c r="K208" s="3">
        <v>8000</v>
      </c>
      <c r="L208" s="3">
        <v>744</v>
      </c>
      <c r="M208" s="2">
        <f t="shared" si="73"/>
        <v>12.38</v>
      </c>
      <c r="N208" s="3">
        <f t="shared" si="74"/>
        <v>254</v>
      </c>
      <c r="O208" s="4">
        <f t="shared" si="75"/>
        <v>40.200000000000003</v>
      </c>
      <c r="P208" s="2">
        <f t="shared" si="76"/>
        <v>1.56</v>
      </c>
      <c r="Q208" s="2">
        <f t="shared" si="77"/>
        <v>0.96</v>
      </c>
      <c r="R208" s="2">
        <f t="shared" si="78"/>
        <v>3.64</v>
      </c>
      <c r="S208" s="64">
        <f t="shared" si="79"/>
        <v>4.7960000000000003E-2</v>
      </c>
      <c r="T208" s="2">
        <f t="shared" si="80"/>
        <v>8.2100000000000009</v>
      </c>
      <c r="U208" s="4">
        <f t="shared" si="81"/>
        <v>4.5999999999999996</v>
      </c>
      <c r="V208" s="79">
        <f t="shared" si="82"/>
        <v>7.38</v>
      </c>
      <c r="W208" s="10">
        <f t="shared" ca="1" si="83"/>
        <v>0</v>
      </c>
      <c r="X208" s="10">
        <f t="shared" ca="1" si="84"/>
        <v>0</v>
      </c>
      <c r="Y208" s="10">
        <f t="shared" ca="1" si="85"/>
        <v>0</v>
      </c>
      <c r="Z208" s="10">
        <f t="shared" ca="1" si="86"/>
        <v>1</v>
      </c>
      <c r="AA208" s="10">
        <f t="shared" ca="1" si="87"/>
        <v>0</v>
      </c>
      <c r="AB208" s="10">
        <f t="shared" ca="1" si="88"/>
        <v>0</v>
      </c>
      <c r="AC208" s="10">
        <f t="shared" ca="1" si="89"/>
        <v>1</v>
      </c>
      <c r="AF208" s="16">
        <f t="shared" ca="1" si="90"/>
        <v>0</v>
      </c>
    </row>
    <row r="209" spans="1:32" x14ac:dyDescent="0.25">
      <c r="A209" s="7" t="s">
        <v>1565</v>
      </c>
      <c r="B209" s="7" t="s">
        <v>1562</v>
      </c>
      <c r="C209" s="10">
        <f t="shared" ca="1" si="72"/>
        <v>0</v>
      </c>
      <c r="D209" s="4">
        <v>25</v>
      </c>
      <c r="E209" s="4">
        <v>20</v>
      </c>
      <c r="F209" s="4">
        <v>8</v>
      </c>
      <c r="G209" s="4">
        <v>4</v>
      </c>
      <c r="H209" s="5" t="s">
        <v>1407</v>
      </c>
      <c r="I209" s="5" t="s">
        <v>1374</v>
      </c>
      <c r="J209" s="3">
        <v>4000</v>
      </c>
      <c r="K209" s="3">
        <v>1700</v>
      </c>
      <c r="L209" s="3">
        <v>285</v>
      </c>
      <c r="M209" s="2">
        <f t="shared" si="73"/>
        <v>18.149999999999999</v>
      </c>
      <c r="N209" s="3">
        <f t="shared" si="74"/>
        <v>223</v>
      </c>
      <c r="O209" s="4">
        <f t="shared" si="75"/>
        <v>18</v>
      </c>
      <c r="P209" s="2">
        <f t="shared" si="76"/>
        <v>1.95</v>
      </c>
      <c r="Q209" s="2">
        <f t="shared" si="77"/>
        <v>1.1599999999999999</v>
      </c>
      <c r="R209" s="2">
        <f t="shared" si="78"/>
        <v>3.13</v>
      </c>
      <c r="S209" s="64">
        <f t="shared" si="79"/>
        <v>0.12112000000000001</v>
      </c>
      <c r="T209" s="2">
        <f t="shared" si="80"/>
        <v>5.99</v>
      </c>
      <c r="U209" s="4">
        <f t="shared" si="81"/>
        <v>2.1</v>
      </c>
      <c r="V209" s="79">
        <f t="shared" si="82"/>
        <v>4.21</v>
      </c>
      <c r="W209" s="10">
        <f t="shared" ca="1" si="83"/>
        <v>0</v>
      </c>
      <c r="X209" s="10">
        <f t="shared" ca="1" si="84"/>
        <v>0</v>
      </c>
      <c r="Y209" s="10">
        <f t="shared" ca="1" si="85"/>
        <v>0</v>
      </c>
      <c r="Z209" s="10">
        <f t="shared" ca="1" si="86"/>
        <v>1</v>
      </c>
      <c r="AA209" s="10">
        <f t="shared" ca="1" si="87"/>
        <v>0</v>
      </c>
      <c r="AB209" s="10">
        <f t="shared" ca="1" si="88"/>
        <v>0.94399999999999995</v>
      </c>
      <c r="AC209" s="10">
        <f t="shared" ca="1" si="89"/>
        <v>1</v>
      </c>
      <c r="AF209" s="16">
        <f t="shared" ca="1" si="90"/>
        <v>0</v>
      </c>
    </row>
    <row r="210" spans="1:32" x14ac:dyDescent="0.25">
      <c r="A210" s="7" t="s">
        <v>1566</v>
      </c>
      <c r="B210" s="7" t="s">
        <v>1562</v>
      </c>
      <c r="C210" s="10">
        <f t="shared" ca="1" si="72"/>
        <v>0</v>
      </c>
      <c r="D210" s="4">
        <v>33</v>
      </c>
      <c r="E210" s="4">
        <v>27.5</v>
      </c>
      <c r="F210" s="4">
        <v>11.3</v>
      </c>
      <c r="H210" s="5" t="s">
        <v>1456</v>
      </c>
      <c r="I210" s="5" t="s">
        <v>1374</v>
      </c>
      <c r="J210" s="3">
        <v>10800</v>
      </c>
      <c r="K210" s="3">
        <v>4475</v>
      </c>
      <c r="L210" s="3">
        <v>553</v>
      </c>
      <c r="M210" s="2">
        <f t="shared" si="73"/>
        <v>18.170000000000002</v>
      </c>
      <c r="N210" s="3">
        <f t="shared" si="74"/>
        <v>232</v>
      </c>
      <c r="O210" s="4">
        <f t="shared" si="75"/>
        <v>22.7</v>
      </c>
      <c r="P210" s="2">
        <f t="shared" si="76"/>
        <v>1.98</v>
      </c>
      <c r="Q210" s="2">
        <f t="shared" si="77"/>
        <v>1.1299999999999999</v>
      </c>
      <c r="R210" s="2">
        <f t="shared" si="78"/>
        <v>2.92</v>
      </c>
      <c r="S210" s="64">
        <f t="shared" si="79"/>
        <v>0.13117000000000001</v>
      </c>
      <c r="T210" s="2">
        <f t="shared" si="80"/>
        <v>7.03</v>
      </c>
      <c r="U210" s="4">
        <f t="shared" si="81"/>
        <v>2.6</v>
      </c>
      <c r="V210" s="79">
        <f t="shared" si="82"/>
        <v>4.3899999999999997</v>
      </c>
      <c r="W210" s="10">
        <f t="shared" ca="1" si="83"/>
        <v>0</v>
      </c>
      <c r="X210" s="10">
        <f t="shared" ca="1" si="84"/>
        <v>0</v>
      </c>
      <c r="Y210" s="10">
        <f t="shared" ca="1" si="85"/>
        <v>0</v>
      </c>
      <c r="Z210" s="10">
        <f t="shared" ca="1" si="86"/>
        <v>1</v>
      </c>
      <c r="AA210" s="10">
        <f t="shared" ca="1" si="87"/>
        <v>0</v>
      </c>
      <c r="AB210" s="10">
        <f t="shared" ca="1" si="88"/>
        <v>0</v>
      </c>
      <c r="AC210" s="10">
        <f t="shared" ca="1" si="89"/>
        <v>1</v>
      </c>
      <c r="AF210" s="16">
        <f t="shared" ca="1" si="90"/>
        <v>0</v>
      </c>
    </row>
    <row r="211" spans="1:32" x14ac:dyDescent="0.25">
      <c r="A211" s="7" t="s">
        <v>1567</v>
      </c>
      <c r="B211" s="7" t="s">
        <v>1562</v>
      </c>
      <c r="C211" s="10">
        <f t="shared" ca="1" si="72"/>
        <v>0</v>
      </c>
      <c r="D211" s="4">
        <v>39</v>
      </c>
      <c r="E211" s="4">
        <v>31.7</v>
      </c>
      <c r="F211" s="4">
        <v>12.6</v>
      </c>
      <c r="G211" s="4">
        <v>7</v>
      </c>
      <c r="H211" s="3"/>
      <c r="I211" s="3" t="s">
        <v>1374</v>
      </c>
      <c r="J211" s="5">
        <v>17500</v>
      </c>
      <c r="K211" s="5">
        <v>7000</v>
      </c>
      <c r="L211" s="3">
        <v>750</v>
      </c>
      <c r="M211" s="2">
        <f t="shared" si="73"/>
        <v>17.87</v>
      </c>
      <c r="N211" s="3">
        <f t="shared" si="74"/>
        <v>245</v>
      </c>
      <c r="O211" s="4">
        <f t="shared" si="75"/>
        <v>27.3</v>
      </c>
      <c r="P211" s="2">
        <f t="shared" si="76"/>
        <v>1.88</v>
      </c>
      <c r="Q211" s="2">
        <f t="shared" si="77"/>
        <v>1.1100000000000001</v>
      </c>
      <c r="R211" s="2">
        <f t="shared" si="78"/>
        <v>3.1</v>
      </c>
      <c r="S211" s="64">
        <f t="shared" si="79"/>
        <v>0.10672</v>
      </c>
      <c r="T211" s="2">
        <f t="shared" si="80"/>
        <v>7.54</v>
      </c>
      <c r="U211" s="4">
        <f t="shared" si="81"/>
        <v>3.1</v>
      </c>
      <c r="V211" s="79">
        <f t="shared" si="82"/>
        <v>4.96</v>
      </c>
      <c r="W211" s="10">
        <f t="shared" ca="1" si="83"/>
        <v>0</v>
      </c>
      <c r="X211" s="10">
        <f t="shared" ca="1" si="84"/>
        <v>0</v>
      </c>
      <c r="Y211" s="10">
        <f t="shared" ca="1" si="85"/>
        <v>0</v>
      </c>
      <c r="Z211" s="10">
        <f t="shared" ca="1" si="86"/>
        <v>1</v>
      </c>
      <c r="AA211" s="10">
        <f t="shared" ca="1" si="87"/>
        <v>0</v>
      </c>
      <c r="AB211" s="10">
        <f t="shared" ca="1" si="88"/>
        <v>0.77800000000000002</v>
      </c>
      <c r="AC211" s="10">
        <f t="shared" ca="1" si="89"/>
        <v>1</v>
      </c>
      <c r="AF211" s="16">
        <f t="shared" ca="1" si="90"/>
        <v>0</v>
      </c>
    </row>
    <row r="212" spans="1:32" x14ac:dyDescent="0.25">
      <c r="A212" s="7" t="s">
        <v>489</v>
      </c>
      <c r="B212" s="7" t="s">
        <v>1562</v>
      </c>
      <c r="C212" s="10">
        <f t="shared" ca="1" si="72"/>
        <v>0</v>
      </c>
      <c r="D212" s="4">
        <v>39.299999999999997</v>
      </c>
      <c r="E212" s="4">
        <v>31.1</v>
      </c>
      <c r="F212" s="4">
        <v>10.9</v>
      </c>
      <c r="G212" s="4">
        <v>5.5</v>
      </c>
      <c r="H212" s="5" t="s">
        <v>1684</v>
      </c>
      <c r="I212" s="5" t="s">
        <v>1374</v>
      </c>
      <c r="J212" s="3">
        <v>17362</v>
      </c>
      <c r="K212" s="3">
        <v>6000</v>
      </c>
      <c r="L212" s="3">
        <v>702</v>
      </c>
      <c r="M212" s="2">
        <f t="shared" si="73"/>
        <v>16.809999999999999</v>
      </c>
      <c r="N212" s="3">
        <f t="shared" si="74"/>
        <v>258</v>
      </c>
      <c r="O212" s="4">
        <f t="shared" si="75"/>
        <v>33.200000000000003</v>
      </c>
      <c r="P212" s="2">
        <f t="shared" si="76"/>
        <v>1.63</v>
      </c>
      <c r="Q212" s="2">
        <f t="shared" si="77"/>
        <v>1.08</v>
      </c>
      <c r="R212" s="2">
        <f t="shared" si="78"/>
        <v>3.61</v>
      </c>
      <c r="S212" s="64">
        <f t="shared" si="79"/>
        <v>5.5489999999999998E-2</v>
      </c>
      <c r="T212" s="2">
        <f t="shared" si="80"/>
        <v>7.47</v>
      </c>
      <c r="U212" s="4">
        <f t="shared" si="81"/>
        <v>3.9</v>
      </c>
      <c r="V212" s="79">
        <f t="shared" si="82"/>
        <v>6.7</v>
      </c>
      <c r="W212" s="10">
        <f t="shared" ca="1" si="83"/>
        <v>0</v>
      </c>
      <c r="X212" s="10">
        <f t="shared" ca="1" si="84"/>
        <v>0</v>
      </c>
      <c r="Y212" s="10">
        <f t="shared" ca="1" si="85"/>
        <v>0</v>
      </c>
      <c r="Z212" s="10">
        <f t="shared" ca="1" si="86"/>
        <v>1</v>
      </c>
      <c r="AA212" s="10">
        <f t="shared" ca="1" si="87"/>
        <v>0</v>
      </c>
      <c r="AB212" s="10">
        <f t="shared" ca="1" si="88"/>
        <v>0</v>
      </c>
      <c r="AC212" s="10">
        <f t="shared" ca="1" si="89"/>
        <v>1</v>
      </c>
      <c r="AF212" s="16">
        <f t="shared" ca="1" si="90"/>
        <v>0</v>
      </c>
    </row>
    <row r="213" spans="1:32" x14ac:dyDescent="0.25">
      <c r="A213" s="7" t="s">
        <v>829</v>
      </c>
      <c r="C213" s="10">
        <f t="shared" ca="1" si="72"/>
        <v>0</v>
      </c>
      <c r="D213" s="4">
        <v>47.8</v>
      </c>
      <c r="E213" s="4">
        <v>35</v>
      </c>
      <c r="F213" s="4">
        <v>12</v>
      </c>
      <c r="G213" s="4">
        <v>6.5</v>
      </c>
      <c r="J213" s="3">
        <v>25000</v>
      </c>
      <c r="K213" s="3">
        <v>9500</v>
      </c>
      <c r="L213" s="3">
        <v>1040</v>
      </c>
      <c r="M213" s="2">
        <f t="shared" si="73"/>
        <v>19.54</v>
      </c>
      <c r="N213" s="3">
        <f t="shared" si="74"/>
        <v>260</v>
      </c>
      <c r="O213" s="4">
        <f t="shared" si="75"/>
        <v>36.299999999999997</v>
      </c>
      <c r="P213" s="2">
        <f t="shared" si="76"/>
        <v>1.59</v>
      </c>
      <c r="Q213" s="2">
        <f t="shared" si="77"/>
        <v>1.1299999999999999</v>
      </c>
      <c r="R213" s="2">
        <f t="shared" si="78"/>
        <v>3.98</v>
      </c>
      <c r="S213" s="64">
        <f t="shared" si="79"/>
        <v>4.9660000000000003E-2</v>
      </c>
      <c r="T213" s="2">
        <f t="shared" si="80"/>
        <v>7.93</v>
      </c>
      <c r="U213" s="4">
        <f t="shared" si="81"/>
        <v>4.4000000000000004</v>
      </c>
      <c r="V213" s="79">
        <f t="shared" si="82"/>
        <v>7.21</v>
      </c>
      <c r="W213" s="10">
        <f t="shared" ca="1" si="83"/>
        <v>0</v>
      </c>
      <c r="X213" s="10">
        <f t="shared" ca="1" si="84"/>
        <v>0</v>
      </c>
      <c r="Y213" s="10">
        <f t="shared" ca="1" si="85"/>
        <v>0</v>
      </c>
      <c r="Z213" s="10">
        <f t="shared" ca="1" si="86"/>
        <v>1</v>
      </c>
      <c r="AA213" s="10">
        <f t="shared" ca="1" si="87"/>
        <v>0</v>
      </c>
      <c r="AB213" s="10">
        <f t="shared" ca="1" si="88"/>
        <v>0</v>
      </c>
      <c r="AC213" s="10">
        <f t="shared" ca="1" si="89"/>
        <v>1</v>
      </c>
      <c r="AF213" s="16">
        <f t="shared" ca="1" si="90"/>
        <v>0</v>
      </c>
    </row>
    <row r="214" spans="1:32" x14ac:dyDescent="0.25">
      <c r="A214" s="7" t="s">
        <v>830</v>
      </c>
      <c r="C214" s="10">
        <f t="shared" ca="1" si="72"/>
        <v>0</v>
      </c>
      <c r="D214" s="4">
        <v>50</v>
      </c>
      <c r="E214" s="4">
        <v>42.5</v>
      </c>
      <c r="F214" s="4">
        <v>14.8</v>
      </c>
      <c r="G214" s="4">
        <v>7.3</v>
      </c>
      <c r="J214" s="3">
        <v>35000</v>
      </c>
      <c r="K214" s="3">
        <v>11000</v>
      </c>
      <c r="L214" s="3">
        <v>1164</v>
      </c>
      <c r="M214" s="2">
        <f t="shared" si="73"/>
        <v>17.48</v>
      </c>
      <c r="N214" s="3">
        <f t="shared" si="74"/>
        <v>204</v>
      </c>
      <c r="O214" s="4">
        <f t="shared" si="75"/>
        <v>33.4</v>
      </c>
      <c r="P214" s="2">
        <f t="shared" si="76"/>
        <v>1.75</v>
      </c>
      <c r="Q214" s="2">
        <f t="shared" si="77"/>
        <v>1.08</v>
      </c>
      <c r="R214" s="2">
        <f t="shared" si="78"/>
        <v>3.38</v>
      </c>
      <c r="S214" s="64">
        <f t="shared" si="79"/>
        <v>8.2879999999999995E-2</v>
      </c>
      <c r="T214" s="2">
        <f t="shared" si="80"/>
        <v>8.74</v>
      </c>
      <c r="U214" s="4">
        <f t="shared" si="81"/>
        <v>3.9</v>
      </c>
      <c r="V214" s="79">
        <f t="shared" si="82"/>
        <v>5.75</v>
      </c>
      <c r="W214" s="10">
        <f t="shared" ca="1" si="83"/>
        <v>0</v>
      </c>
      <c r="X214" s="10">
        <f t="shared" ca="1" si="84"/>
        <v>0</v>
      </c>
      <c r="Y214" s="10">
        <f t="shared" ca="1" si="85"/>
        <v>0</v>
      </c>
      <c r="Z214" s="10">
        <f t="shared" ca="1" si="86"/>
        <v>1</v>
      </c>
      <c r="AA214" s="10">
        <f t="shared" ca="1" si="87"/>
        <v>0</v>
      </c>
      <c r="AB214" s="10">
        <f t="shared" ca="1" si="88"/>
        <v>0.66700000000000004</v>
      </c>
      <c r="AC214" s="10">
        <f t="shared" ca="1" si="89"/>
        <v>1</v>
      </c>
      <c r="AF214" s="16">
        <f t="shared" ca="1" si="90"/>
        <v>0</v>
      </c>
    </row>
    <row r="215" spans="1:32" x14ac:dyDescent="0.25">
      <c r="A215" s="7" t="s">
        <v>1568</v>
      </c>
      <c r="B215" s="7" t="s">
        <v>1569</v>
      </c>
      <c r="C215" s="10">
        <f t="shared" ca="1" si="72"/>
        <v>0</v>
      </c>
      <c r="D215" s="4">
        <v>32.5</v>
      </c>
      <c r="E215" s="4">
        <v>25.5</v>
      </c>
      <c r="F215" s="4">
        <v>10.9</v>
      </c>
      <c r="G215" s="4">
        <v>4.0999999999999996</v>
      </c>
      <c r="I215" s="5" t="s">
        <v>1374</v>
      </c>
      <c r="J215" s="3">
        <v>11000</v>
      </c>
      <c r="K215" s="3">
        <v>4000</v>
      </c>
      <c r="L215" s="3">
        <v>427</v>
      </c>
      <c r="M215" s="2">
        <f t="shared" si="73"/>
        <v>13.86</v>
      </c>
      <c r="N215" s="3">
        <f t="shared" si="74"/>
        <v>296</v>
      </c>
      <c r="O215" s="4">
        <f t="shared" si="75"/>
        <v>25.6</v>
      </c>
      <c r="P215" s="2">
        <f t="shared" si="76"/>
        <v>1.9</v>
      </c>
      <c r="Q215" s="2">
        <f t="shared" si="77"/>
        <v>1.03</v>
      </c>
      <c r="R215" s="2">
        <f t="shared" si="78"/>
        <v>2.98</v>
      </c>
      <c r="S215" s="64">
        <f t="shared" si="79"/>
        <v>0.10034999999999999</v>
      </c>
      <c r="T215" s="2">
        <f t="shared" si="80"/>
        <v>6.77</v>
      </c>
      <c r="U215" s="4">
        <f t="shared" si="81"/>
        <v>2.9</v>
      </c>
      <c r="V215" s="79">
        <f t="shared" si="82"/>
        <v>4.9800000000000004</v>
      </c>
      <c r="W215" s="10">
        <f t="shared" ca="1" si="83"/>
        <v>0</v>
      </c>
      <c r="X215" s="10">
        <f t="shared" ca="1" si="84"/>
        <v>0</v>
      </c>
      <c r="Y215" s="10">
        <f t="shared" ca="1" si="85"/>
        <v>0</v>
      </c>
      <c r="Z215" s="10">
        <f t="shared" ca="1" si="86"/>
        <v>1</v>
      </c>
      <c r="AA215" s="10">
        <f t="shared" ca="1" si="87"/>
        <v>0</v>
      </c>
      <c r="AB215" s="10">
        <f t="shared" ca="1" si="88"/>
        <v>0.111</v>
      </c>
      <c r="AC215" s="10">
        <f t="shared" ca="1" si="89"/>
        <v>1</v>
      </c>
      <c r="AF215" s="16">
        <f t="shared" ca="1" si="90"/>
        <v>0</v>
      </c>
    </row>
    <row r="216" spans="1:32" x14ac:dyDescent="0.25">
      <c r="A216" s="7" t="s">
        <v>1570</v>
      </c>
      <c r="B216" s="7" t="s">
        <v>1569</v>
      </c>
      <c r="C216" s="10">
        <f t="shared" ca="1" si="72"/>
        <v>0</v>
      </c>
      <c r="D216" s="4">
        <v>35.799999999999997</v>
      </c>
      <c r="E216" s="4">
        <v>29.8</v>
      </c>
      <c r="F216" s="4">
        <v>11.4</v>
      </c>
      <c r="G216" s="4">
        <v>4.5</v>
      </c>
      <c r="H216" s="3"/>
      <c r="I216" s="3" t="s">
        <v>1374</v>
      </c>
      <c r="J216" s="5">
        <v>13100</v>
      </c>
      <c r="K216" s="5">
        <v>6100</v>
      </c>
      <c r="L216" s="3">
        <v>563</v>
      </c>
      <c r="M216" s="2">
        <f t="shared" si="73"/>
        <v>16.27</v>
      </c>
      <c r="N216" s="3">
        <f t="shared" si="74"/>
        <v>221</v>
      </c>
      <c r="O216" s="4">
        <f t="shared" si="75"/>
        <v>25.1</v>
      </c>
      <c r="P216" s="2">
        <f t="shared" si="76"/>
        <v>1.87</v>
      </c>
      <c r="Q216" s="2">
        <f t="shared" si="77"/>
        <v>1.08</v>
      </c>
      <c r="R216" s="2">
        <f t="shared" si="78"/>
        <v>3.14</v>
      </c>
      <c r="S216" s="64">
        <f t="shared" si="79"/>
        <v>0.1067</v>
      </c>
      <c r="T216" s="2">
        <f t="shared" si="80"/>
        <v>7.31</v>
      </c>
      <c r="U216" s="4">
        <f t="shared" si="81"/>
        <v>2.9</v>
      </c>
      <c r="V216" s="79">
        <f t="shared" si="82"/>
        <v>4.87</v>
      </c>
      <c r="W216" s="10">
        <f t="shared" ca="1" si="83"/>
        <v>0</v>
      </c>
      <c r="X216" s="10">
        <f t="shared" ca="1" si="84"/>
        <v>0</v>
      </c>
      <c r="Y216" s="10">
        <f t="shared" ca="1" si="85"/>
        <v>0</v>
      </c>
      <c r="Z216" s="10">
        <f t="shared" ca="1" si="86"/>
        <v>1</v>
      </c>
      <c r="AA216" s="10">
        <f t="shared" ca="1" si="87"/>
        <v>0</v>
      </c>
      <c r="AB216" s="10">
        <f t="shared" ca="1" si="88"/>
        <v>1</v>
      </c>
      <c r="AC216" s="10">
        <f t="shared" ca="1" si="89"/>
        <v>1</v>
      </c>
      <c r="AF216" s="16">
        <f t="shared" ca="1" si="90"/>
        <v>0</v>
      </c>
    </row>
    <row r="217" spans="1:32" x14ac:dyDescent="0.25">
      <c r="A217" s="7" t="s">
        <v>1571</v>
      </c>
      <c r="B217" s="7" t="s">
        <v>1569</v>
      </c>
      <c r="C217" s="10">
        <f t="shared" ca="1" si="72"/>
        <v>0</v>
      </c>
      <c r="D217" s="4">
        <v>35.700000000000003</v>
      </c>
      <c r="E217" s="4">
        <v>29.9</v>
      </c>
      <c r="F217" s="4">
        <v>11.3</v>
      </c>
      <c r="G217" s="4">
        <v>4.5</v>
      </c>
      <c r="I217" s="5" t="s">
        <v>1371</v>
      </c>
      <c r="J217" s="3">
        <v>13100</v>
      </c>
      <c r="K217" s="3">
        <v>6100</v>
      </c>
      <c r="L217" s="3">
        <v>563</v>
      </c>
      <c r="M217" s="2">
        <f t="shared" si="73"/>
        <v>16.27</v>
      </c>
      <c r="N217" s="3">
        <f t="shared" si="74"/>
        <v>219</v>
      </c>
      <c r="O217" s="4">
        <f t="shared" si="75"/>
        <v>25.3</v>
      </c>
      <c r="P217" s="2">
        <f t="shared" si="76"/>
        <v>1.85</v>
      </c>
      <c r="Q217" s="2">
        <f t="shared" si="77"/>
        <v>1.08</v>
      </c>
      <c r="R217" s="2">
        <f t="shared" si="78"/>
        <v>3.16</v>
      </c>
      <c r="S217" s="64">
        <f t="shared" si="79"/>
        <v>0.10543</v>
      </c>
      <c r="T217" s="2">
        <f t="shared" si="80"/>
        <v>7.33</v>
      </c>
      <c r="U217" s="4">
        <f t="shared" si="81"/>
        <v>2.9</v>
      </c>
      <c r="V217" s="79">
        <f t="shared" si="82"/>
        <v>4.9000000000000004</v>
      </c>
      <c r="W217" s="10">
        <f t="shared" ca="1" si="83"/>
        <v>0</v>
      </c>
      <c r="X217" s="10">
        <f t="shared" ca="1" si="84"/>
        <v>0</v>
      </c>
      <c r="Y217" s="10">
        <f t="shared" ca="1" si="85"/>
        <v>0</v>
      </c>
      <c r="Z217" s="10">
        <f t="shared" ca="1" si="86"/>
        <v>1</v>
      </c>
      <c r="AA217" s="10">
        <f t="shared" ca="1" si="87"/>
        <v>0</v>
      </c>
      <c r="AB217" s="10">
        <f t="shared" ca="1" si="88"/>
        <v>1</v>
      </c>
      <c r="AC217" s="10">
        <f t="shared" ca="1" si="89"/>
        <v>1</v>
      </c>
      <c r="AF217" s="16">
        <f t="shared" ca="1" si="90"/>
        <v>0</v>
      </c>
    </row>
    <row r="218" spans="1:32" x14ac:dyDescent="0.25">
      <c r="A218" s="7" t="s">
        <v>1572</v>
      </c>
      <c r="B218" s="7" t="s">
        <v>1569</v>
      </c>
      <c r="C218" s="10">
        <f t="shared" ca="1" si="72"/>
        <v>0</v>
      </c>
      <c r="D218" s="4">
        <v>38</v>
      </c>
      <c r="E218" s="4">
        <v>32</v>
      </c>
      <c r="F218" s="4">
        <v>12.7</v>
      </c>
      <c r="G218" s="4">
        <v>5</v>
      </c>
      <c r="I218" s="5" t="s">
        <v>1374</v>
      </c>
      <c r="J218" s="3">
        <v>22000</v>
      </c>
      <c r="K218" s="3">
        <v>9500</v>
      </c>
      <c r="L218" s="3">
        <v>700</v>
      </c>
      <c r="M218" s="2">
        <f t="shared" si="73"/>
        <v>14.32</v>
      </c>
      <c r="N218" s="3">
        <f t="shared" si="74"/>
        <v>300</v>
      </c>
      <c r="O218" s="4">
        <f t="shared" si="75"/>
        <v>34.1</v>
      </c>
      <c r="P218" s="2">
        <f t="shared" si="76"/>
        <v>1.75</v>
      </c>
      <c r="Q218" s="2">
        <f t="shared" si="77"/>
        <v>1.02</v>
      </c>
      <c r="R218" s="2">
        <f t="shared" si="78"/>
        <v>2.99</v>
      </c>
      <c r="S218" s="64">
        <f t="shared" si="79"/>
        <v>7.5689999999999993E-2</v>
      </c>
      <c r="T218" s="2">
        <f t="shared" si="80"/>
        <v>7.58</v>
      </c>
      <c r="U218" s="4">
        <f t="shared" si="81"/>
        <v>3.7</v>
      </c>
      <c r="V218" s="79">
        <f t="shared" si="82"/>
        <v>5.89</v>
      </c>
      <c r="W218" s="10">
        <f t="shared" ca="1" si="83"/>
        <v>0</v>
      </c>
      <c r="X218" s="10">
        <f t="shared" ca="1" si="84"/>
        <v>0</v>
      </c>
      <c r="Y218" s="10">
        <f t="shared" ca="1" si="85"/>
        <v>0</v>
      </c>
      <c r="Z218" s="10">
        <f t="shared" ca="1" si="86"/>
        <v>1</v>
      </c>
      <c r="AA218" s="10">
        <f t="shared" ca="1" si="87"/>
        <v>0</v>
      </c>
      <c r="AB218" s="10">
        <f t="shared" ca="1" si="88"/>
        <v>0.16700000000000001</v>
      </c>
      <c r="AC218" s="10">
        <f t="shared" ca="1" si="89"/>
        <v>1</v>
      </c>
      <c r="AF218" s="16">
        <f t="shared" ca="1" si="90"/>
        <v>0</v>
      </c>
    </row>
    <row r="219" spans="1:32" x14ac:dyDescent="0.25">
      <c r="A219" s="7" t="s">
        <v>1573</v>
      </c>
      <c r="B219" s="7" t="s">
        <v>1569</v>
      </c>
      <c r="C219" s="10">
        <f t="shared" ca="1" si="72"/>
        <v>0</v>
      </c>
      <c r="D219" s="4">
        <v>42.5</v>
      </c>
      <c r="E219" s="4">
        <v>39.5</v>
      </c>
      <c r="F219" s="4">
        <v>12.7</v>
      </c>
      <c r="G219" s="4">
        <v>5</v>
      </c>
      <c r="I219" s="5" t="s">
        <v>1374</v>
      </c>
      <c r="J219" s="3">
        <v>21600</v>
      </c>
      <c r="K219" s="3">
        <v>9500</v>
      </c>
      <c r="L219" s="3">
        <v>739</v>
      </c>
      <c r="M219" s="2">
        <f t="shared" si="73"/>
        <v>15.3</v>
      </c>
      <c r="N219" s="3">
        <f t="shared" si="74"/>
        <v>156</v>
      </c>
      <c r="O219" s="4">
        <f t="shared" si="75"/>
        <v>28</v>
      </c>
      <c r="P219" s="2">
        <f t="shared" si="76"/>
        <v>1.76</v>
      </c>
      <c r="Q219" s="2">
        <f t="shared" si="77"/>
        <v>1.04</v>
      </c>
      <c r="R219" s="2">
        <f t="shared" si="78"/>
        <v>3.35</v>
      </c>
      <c r="S219" s="64">
        <f t="shared" si="79"/>
        <v>9.5159999999999995E-2</v>
      </c>
      <c r="T219" s="2">
        <f t="shared" si="80"/>
        <v>8.42</v>
      </c>
      <c r="U219" s="4">
        <f t="shared" si="81"/>
        <v>3.3</v>
      </c>
      <c r="V219" s="79">
        <f t="shared" si="82"/>
        <v>5.25</v>
      </c>
      <c r="W219" s="10">
        <f t="shared" ca="1" si="83"/>
        <v>0</v>
      </c>
      <c r="X219" s="10">
        <f t="shared" ca="1" si="84"/>
        <v>0</v>
      </c>
      <c r="Y219" s="10">
        <f t="shared" ca="1" si="85"/>
        <v>0</v>
      </c>
      <c r="Z219" s="10">
        <f t="shared" ca="1" si="86"/>
        <v>1</v>
      </c>
      <c r="AA219" s="10">
        <f t="shared" ca="1" si="87"/>
        <v>0</v>
      </c>
      <c r="AB219" s="10">
        <f t="shared" ca="1" si="88"/>
        <v>0.83299999999999996</v>
      </c>
      <c r="AC219" s="10">
        <f t="shared" ca="1" si="89"/>
        <v>1</v>
      </c>
      <c r="AF219" s="16">
        <f t="shared" ca="1" si="90"/>
        <v>0</v>
      </c>
    </row>
    <row r="220" spans="1:32" x14ac:dyDescent="0.25">
      <c r="A220" s="7" t="s">
        <v>1574</v>
      </c>
      <c r="B220" s="7" t="s">
        <v>1569</v>
      </c>
      <c r="C220" s="10">
        <f t="shared" ca="1" si="72"/>
        <v>0</v>
      </c>
      <c r="D220" s="4">
        <v>39.5</v>
      </c>
      <c r="E220" s="4">
        <v>32.5</v>
      </c>
      <c r="F220" s="4">
        <v>12.8</v>
      </c>
      <c r="G220" s="4">
        <v>5.0999999999999996</v>
      </c>
      <c r="I220" s="5" t="s">
        <v>1371</v>
      </c>
      <c r="J220" s="3">
        <v>21600</v>
      </c>
      <c r="K220" s="3">
        <v>9500</v>
      </c>
      <c r="L220" s="3">
        <v>739</v>
      </c>
      <c r="M220" s="2">
        <f t="shared" si="73"/>
        <v>15.3</v>
      </c>
      <c r="N220" s="3">
        <f t="shared" si="74"/>
        <v>281</v>
      </c>
      <c r="O220" s="4">
        <f t="shared" si="75"/>
        <v>32.4</v>
      </c>
      <c r="P220" s="2">
        <f t="shared" si="76"/>
        <v>1.78</v>
      </c>
      <c r="Q220" s="2">
        <f t="shared" si="77"/>
        <v>1.04</v>
      </c>
      <c r="R220" s="2">
        <f t="shared" si="78"/>
        <v>3.09</v>
      </c>
      <c r="S220" s="64">
        <f t="shared" si="79"/>
        <v>8.0780000000000005E-2</v>
      </c>
      <c r="T220" s="2">
        <f t="shared" si="80"/>
        <v>7.64</v>
      </c>
      <c r="U220" s="4">
        <f t="shared" si="81"/>
        <v>3.6</v>
      </c>
      <c r="V220" s="79">
        <f t="shared" si="82"/>
        <v>5.71</v>
      </c>
      <c r="W220" s="10">
        <f t="shared" ca="1" si="83"/>
        <v>0</v>
      </c>
      <c r="X220" s="10">
        <f t="shared" ca="1" si="84"/>
        <v>0</v>
      </c>
      <c r="Y220" s="10">
        <f t="shared" ca="1" si="85"/>
        <v>0</v>
      </c>
      <c r="Z220" s="10">
        <f t="shared" ca="1" si="86"/>
        <v>1</v>
      </c>
      <c r="AA220" s="10">
        <f t="shared" ca="1" si="87"/>
        <v>0</v>
      </c>
      <c r="AB220" s="10">
        <f t="shared" ca="1" si="88"/>
        <v>0.72199999999999998</v>
      </c>
      <c r="AC220" s="10">
        <f t="shared" ca="1" si="89"/>
        <v>1</v>
      </c>
      <c r="AF220" s="16">
        <f t="shared" ca="1" si="90"/>
        <v>0</v>
      </c>
    </row>
    <row r="221" spans="1:32" x14ac:dyDescent="0.25">
      <c r="A221" s="7" t="s">
        <v>1575</v>
      </c>
      <c r="B221" s="7" t="s">
        <v>1569</v>
      </c>
      <c r="C221" s="10">
        <f t="shared" ca="1" si="72"/>
        <v>0</v>
      </c>
      <c r="D221" s="4">
        <v>46.9</v>
      </c>
      <c r="E221" s="4">
        <v>36.1</v>
      </c>
      <c r="F221" s="4">
        <v>13.2</v>
      </c>
      <c r="G221" s="4">
        <v>5.3</v>
      </c>
      <c r="H221" s="2"/>
      <c r="I221" s="2" t="s">
        <v>1374</v>
      </c>
      <c r="J221" s="3">
        <v>29000</v>
      </c>
      <c r="K221" s="3">
        <v>12000</v>
      </c>
      <c r="L221" s="3">
        <v>900</v>
      </c>
      <c r="M221" s="2">
        <f t="shared" si="73"/>
        <v>15.32</v>
      </c>
      <c r="N221" s="3">
        <f t="shared" si="74"/>
        <v>275</v>
      </c>
      <c r="O221" s="4">
        <f t="shared" si="75"/>
        <v>36.700000000000003</v>
      </c>
      <c r="P221" s="2">
        <f t="shared" si="76"/>
        <v>1.66</v>
      </c>
      <c r="Q221" s="2">
        <f t="shared" si="77"/>
        <v>1.04</v>
      </c>
      <c r="R221" s="2">
        <f t="shared" si="78"/>
        <v>3.55</v>
      </c>
      <c r="S221" s="64">
        <f t="shared" si="79"/>
        <v>6.1769999999999999E-2</v>
      </c>
      <c r="T221" s="2">
        <f t="shared" si="80"/>
        <v>8.0500000000000007</v>
      </c>
      <c r="U221" s="4">
        <f t="shared" si="81"/>
        <v>4.2</v>
      </c>
      <c r="V221" s="79">
        <f t="shared" si="82"/>
        <v>6.56</v>
      </c>
      <c r="W221" s="10">
        <f t="shared" ca="1" si="83"/>
        <v>0</v>
      </c>
      <c r="X221" s="10">
        <f t="shared" ca="1" si="84"/>
        <v>0</v>
      </c>
      <c r="Y221" s="10">
        <f t="shared" ca="1" si="85"/>
        <v>0</v>
      </c>
      <c r="Z221" s="10">
        <f t="shared" ca="1" si="86"/>
        <v>1</v>
      </c>
      <c r="AA221" s="10">
        <f t="shared" ca="1" si="87"/>
        <v>0</v>
      </c>
      <c r="AB221" s="10">
        <f t="shared" ca="1" si="88"/>
        <v>0</v>
      </c>
      <c r="AC221" s="10">
        <f t="shared" ca="1" si="89"/>
        <v>1</v>
      </c>
      <c r="AF221" s="16">
        <f t="shared" ca="1" si="90"/>
        <v>0</v>
      </c>
    </row>
    <row r="222" spans="1:32" x14ac:dyDescent="0.25">
      <c r="A222" s="7" t="s">
        <v>1576</v>
      </c>
      <c r="B222" s="7" t="s">
        <v>1569</v>
      </c>
      <c r="C222" s="10">
        <f t="shared" ca="1" si="72"/>
        <v>0</v>
      </c>
      <c r="D222" s="4">
        <v>52.9</v>
      </c>
      <c r="E222" s="4">
        <v>39.5</v>
      </c>
      <c r="F222" s="4">
        <v>13.1</v>
      </c>
      <c r="G222" s="4">
        <v>5.2</v>
      </c>
      <c r="I222" s="5" t="s">
        <v>1371</v>
      </c>
      <c r="J222" s="3">
        <v>33000</v>
      </c>
      <c r="K222" s="3">
        <v>13000</v>
      </c>
      <c r="L222" s="3">
        <v>1014</v>
      </c>
      <c r="M222" s="2">
        <f t="shared" si="73"/>
        <v>15.84</v>
      </c>
      <c r="N222" s="3">
        <f t="shared" si="74"/>
        <v>239</v>
      </c>
      <c r="O222" s="4">
        <f t="shared" si="75"/>
        <v>38.1</v>
      </c>
      <c r="P222" s="2">
        <f t="shared" si="76"/>
        <v>1.58</v>
      </c>
      <c r="Q222" s="2">
        <f t="shared" si="77"/>
        <v>1.04</v>
      </c>
      <c r="R222" s="2">
        <f t="shared" si="78"/>
        <v>4.04</v>
      </c>
      <c r="S222" s="64">
        <f t="shared" si="79"/>
        <v>5.0990000000000001E-2</v>
      </c>
      <c r="T222" s="2">
        <f t="shared" si="80"/>
        <v>8.42</v>
      </c>
      <c r="U222" s="4">
        <f t="shared" si="81"/>
        <v>4.5999999999999996</v>
      </c>
      <c r="V222" s="79">
        <f t="shared" si="82"/>
        <v>7.21</v>
      </c>
      <c r="W222" s="10">
        <f t="shared" ca="1" si="83"/>
        <v>0</v>
      </c>
      <c r="X222" s="10">
        <f t="shared" ca="1" si="84"/>
        <v>0</v>
      </c>
      <c r="Y222" s="10">
        <f t="shared" ca="1" si="85"/>
        <v>0</v>
      </c>
      <c r="Z222" s="10">
        <f t="shared" ca="1" si="86"/>
        <v>1</v>
      </c>
      <c r="AA222" s="10">
        <f t="shared" ca="1" si="87"/>
        <v>0</v>
      </c>
      <c r="AB222" s="10">
        <f t="shared" ca="1" si="88"/>
        <v>0</v>
      </c>
      <c r="AC222" s="10">
        <f t="shared" ca="1" si="89"/>
        <v>1</v>
      </c>
      <c r="AF222" s="16">
        <f t="shared" ca="1" si="90"/>
        <v>0</v>
      </c>
    </row>
    <row r="223" spans="1:32" x14ac:dyDescent="0.25">
      <c r="A223" s="7" t="s">
        <v>1577</v>
      </c>
      <c r="B223" s="7" t="s">
        <v>1578</v>
      </c>
      <c r="C223" s="10">
        <f t="shared" ca="1" si="72"/>
        <v>0</v>
      </c>
      <c r="D223" s="4">
        <v>33.799999999999997</v>
      </c>
      <c r="E223" s="4">
        <v>26.5</v>
      </c>
      <c r="F223" s="4">
        <v>11.4</v>
      </c>
      <c r="G223" s="4">
        <v>5.5</v>
      </c>
      <c r="H223" s="3"/>
      <c r="I223" s="5" t="s">
        <v>1374</v>
      </c>
      <c r="J223" s="5">
        <v>20010</v>
      </c>
      <c r="K223" s="5">
        <v>7469</v>
      </c>
      <c r="L223" s="3">
        <v>532</v>
      </c>
      <c r="M223" s="2">
        <f t="shared" si="73"/>
        <v>11.59</v>
      </c>
      <c r="N223" s="3">
        <f t="shared" si="74"/>
        <v>480</v>
      </c>
      <c r="O223" s="4">
        <f t="shared" si="75"/>
        <v>42.2</v>
      </c>
      <c r="P223" s="2">
        <f t="shared" si="76"/>
        <v>1.62</v>
      </c>
      <c r="Q223" s="2">
        <f t="shared" si="77"/>
        <v>0.95</v>
      </c>
      <c r="R223" s="2">
        <f t="shared" si="78"/>
        <v>2.96</v>
      </c>
      <c r="S223" s="64">
        <f t="shared" si="79"/>
        <v>4.6350000000000002E-2</v>
      </c>
      <c r="T223" s="2">
        <f t="shared" si="80"/>
        <v>6.9</v>
      </c>
      <c r="U223" s="4">
        <f t="shared" si="81"/>
        <v>4.4000000000000004</v>
      </c>
      <c r="V223" s="79">
        <f t="shared" si="82"/>
        <v>7.39</v>
      </c>
      <c r="W223" s="10">
        <f t="shared" ca="1" si="83"/>
        <v>0</v>
      </c>
      <c r="X223" s="10">
        <f t="shared" ca="1" si="84"/>
        <v>0</v>
      </c>
      <c r="Y223" s="10">
        <f t="shared" ca="1" si="85"/>
        <v>0</v>
      </c>
      <c r="Z223" s="10">
        <f t="shared" ca="1" si="86"/>
        <v>1</v>
      </c>
      <c r="AA223" s="10">
        <f t="shared" ca="1" si="87"/>
        <v>0</v>
      </c>
      <c r="AB223" s="10">
        <f t="shared" ca="1" si="88"/>
        <v>0</v>
      </c>
      <c r="AC223" s="10">
        <f t="shared" ca="1" si="89"/>
        <v>1</v>
      </c>
      <c r="AF223" s="16">
        <f t="shared" ca="1" si="90"/>
        <v>0</v>
      </c>
    </row>
    <row r="224" spans="1:32" x14ac:dyDescent="0.25">
      <c r="A224" s="7" t="s">
        <v>1579</v>
      </c>
      <c r="B224" s="7" t="s">
        <v>1580</v>
      </c>
      <c r="C224" s="10">
        <f t="shared" ca="1" si="72"/>
        <v>0</v>
      </c>
      <c r="D224" s="4">
        <v>41.4</v>
      </c>
      <c r="E224" s="4">
        <v>32.5</v>
      </c>
      <c r="F224" s="4">
        <v>12.2</v>
      </c>
      <c r="G224" s="4">
        <v>7.5</v>
      </c>
      <c r="I224" s="5" t="s">
        <v>1371</v>
      </c>
      <c r="J224" s="3">
        <v>22200</v>
      </c>
      <c r="K224" s="3">
        <v>9500</v>
      </c>
      <c r="L224" s="3">
        <v>801</v>
      </c>
      <c r="M224" s="2">
        <f t="shared" si="73"/>
        <v>16.29</v>
      </c>
      <c r="N224" s="3">
        <f t="shared" si="74"/>
        <v>289</v>
      </c>
      <c r="O224" s="4">
        <f t="shared" si="75"/>
        <v>34.9</v>
      </c>
      <c r="P224" s="2">
        <f t="shared" si="76"/>
        <v>1.68</v>
      </c>
      <c r="Q224" s="2">
        <f t="shared" si="77"/>
        <v>1.06</v>
      </c>
      <c r="R224" s="2">
        <f t="shared" si="78"/>
        <v>3.39</v>
      </c>
      <c r="S224" s="64">
        <f t="shared" si="79"/>
        <v>6.1429999999999998E-2</v>
      </c>
      <c r="T224" s="2">
        <f t="shared" si="80"/>
        <v>7.64</v>
      </c>
      <c r="U224" s="4">
        <f t="shared" si="81"/>
        <v>4</v>
      </c>
      <c r="V224" s="79">
        <f t="shared" si="82"/>
        <v>6.5</v>
      </c>
      <c r="W224" s="10">
        <f t="shared" ca="1" si="83"/>
        <v>0</v>
      </c>
      <c r="X224" s="10">
        <f t="shared" ca="1" si="84"/>
        <v>0</v>
      </c>
      <c r="Y224" s="10">
        <f t="shared" ca="1" si="85"/>
        <v>0</v>
      </c>
      <c r="Z224" s="10">
        <f t="shared" ca="1" si="86"/>
        <v>1</v>
      </c>
      <c r="AA224" s="10">
        <f t="shared" ca="1" si="87"/>
        <v>0</v>
      </c>
      <c r="AB224" s="10">
        <f t="shared" ca="1" si="88"/>
        <v>0.61099999999999999</v>
      </c>
      <c r="AC224" s="10">
        <f t="shared" ca="1" si="89"/>
        <v>1</v>
      </c>
      <c r="AF224" s="16">
        <f t="shared" ca="1" si="90"/>
        <v>0</v>
      </c>
    </row>
    <row r="225" spans="1:32" x14ac:dyDescent="0.25">
      <c r="A225" s="7" t="s">
        <v>1581</v>
      </c>
      <c r="B225" s="7" t="s">
        <v>1580</v>
      </c>
      <c r="C225" s="10">
        <f t="shared" ca="1" si="72"/>
        <v>0</v>
      </c>
      <c r="D225" s="4">
        <v>45.9</v>
      </c>
      <c r="E225" s="4">
        <v>37.200000000000003</v>
      </c>
      <c r="F225" s="4">
        <v>13.4</v>
      </c>
      <c r="G225" s="4">
        <v>5.9</v>
      </c>
      <c r="I225" s="5" t="s">
        <v>1374</v>
      </c>
      <c r="J225" s="3">
        <v>29400</v>
      </c>
      <c r="K225" s="3">
        <v>12300</v>
      </c>
      <c r="L225" s="5">
        <v>943</v>
      </c>
      <c r="M225" s="2">
        <f t="shared" si="73"/>
        <v>15.9</v>
      </c>
      <c r="N225" s="3">
        <f t="shared" si="74"/>
        <v>255</v>
      </c>
      <c r="O225" s="4">
        <f t="shared" si="75"/>
        <v>36</v>
      </c>
      <c r="P225" s="2">
        <f t="shared" si="76"/>
        <v>1.68</v>
      </c>
      <c r="Q225" s="2">
        <f t="shared" si="77"/>
        <v>1.05</v>
      </c>
      <c r="R225" s="2">
        <f t="shared" si="78"/>
        <v>3.43</v>
      </c>
      <c r="S225" s="64">
        <f t="shared" si="79"/>
        <v>6.6089999999999996E-2</v>
      </c>
      <c r="T225" s="2">
        <f t="shared" si="80"/>
        <v>8.17</v>
      </c>
      <c r="U225" s="4">
        <f t="shared" si="81"/>
        <v>4.0999999999999996</v>
      </c>
      <c r="V225" s="79">
        <f t="shared" si="82"/>
        <v>6.36</v>
      </c>
      <c r="W225" s="10">
        <f t="shared" ca="1" si="83"/>
        <v>0</v>
      </c>
      <c r="X225" s="10">
        <f t="shared" ca="1" si="84"/>
        <v>0</v>
      </c>
      <c r="Y225" s="10">
        <f t="shared" ca="1" si="85"/>
        <v>0</v>
      </c>
      <c r="Z225" s="10">
        <f t="shared" ca="1" si="86"/>
        <v>1</v>
      </c>
      <c r="AA225" s="10">
        <f t="shared" ca="1" si="87"/>
        <v>0</v>
      </c>
      <c r="AB225" s="10">
        <f t="shared" ca="1" si="88"/>
        <v>0.38900000000000001</v>
      </c>
      <c r="AC225" s="10">
        <f t="shared" ca="1" si="89"/>
        <v>1</v>
      </c>
      <c r="AF225" s="16">
        <f t="shared" ca="1" si="90"/>
        <v>0</v>
      </c>
    </row>
    <row r="226" spans="1:32" x14ac:dyDescent="0.25">
      <c r="A226" s="7" t="s">
        <v>1582</v>
      </c>
      <c r="B226" s="7" t="s">
        <v>1517</v>
      </c>
      <c r="C226" s="10">
        <f t="shared" ca="1" si="72"/>
        <v>0</v>
      </c>
      <c r="D226" s="4">
        <v>52.5</v>
      </c>
      <c r="E226" s="4">
        <v>45.8</v>
      </c>
      <c r="F226" s="4">
        <v>15.1</v>
      </c>
      <c r="G226" s="4">
        <v>6.5</v>
      </c>
      <c r="I226" s="5" t="s">
        <v>1374</v>
      </c>
      <c r="J226" s="3">
        <v>28000</v>
      </c>
      <c r="K226" s="3">
        <v>10500</v>
      </c>
      <c r="L226" s="5">
        <v>1434</v>
      </c>
      <c r="M226" s="2">
        <f t="shared" si="73"/>
        <v>24.98</v>
      </c>
      <c r="N226" s="3">
        <f t="shared" si="74"/>
        <v>130</v>
      </c>
      <c r="O226" s="4">
        <f t="shared" si="75"/>
        <v>24.4</v>
      </c>
      <c r="P226" s="2">
        <f t="shared" si="76"/>
        <v>1.92</v>
      </c>
      <c r="Q226" s="2">
        <f t="shared" si="77"/>
        <v>1.22</v>
      </c>
      <c r="R226" s="2">
        <f t="shared" si="78"/>
        <v>3.48</v>
      </c>
      <c r="S226" s="64">
        <f t="shared" si="79"/>
        <v>0.14363000000000001</v>
      </c>
      <c r="T226" s="2">
        <f t="shared" si="80"/>
        <v>9.07</v>
      </c>
      <c r="U226" s="4">
        <f t="shared" si="81"/>
        <v>3</v>
      </c>
      <c r="V226" s="79">
        <f t="shared" si="82"/>
        <v>4.38</v>
      </c>
      <c r="W226" s="10">
        <f t="shared" ca="1" si="83"/>
        <v>0.14699999999999999</v>
      </c>
      <c r="X226" s="10">
        <f t="shared" ca="1" si="84"/>
        <v>3.3000000000000002E-2</v>
      </c>
      <c r="Y226" s="10">
        <f t="shared" ca="1" si="85"/>
        <v>0</v>
      </c>
      <c r="Z226" s="10">
        <f t="shared" ca="1" si="86"/>
        <v>1</v>
      </c>
      <c r="AA226" s="10">
        <f t="shared" ca="1" si="87"/>
        <v>0</v>
      </c>
      <c r="AB226" s="10">
        <f t="shared" ca="1" si="88"/>
        <v>0.111</v>
      </c>
      <c r="AC226" s="10">
        <f t="shared" ca="1" si="89"/>
        <v>1</v>
      </c>
      <c r="AF226" s="16">
        <f t="shared" ca="1" si="90"/>
        <v>0</v>
      </c>
    </row>
    <row r="227" spans="1:32" x14ac:dyDescent="0.25">
      <c r="A227" s="7" t="s">
        <v>831</v>
      </c>
      <c r="C227" s="10">
        <f t="shared" ca="1" si="72"/>
        <v>0</v>
      </c>
      <c r="D227" s="4">
        <v>50.5</v>
      </c>
      <c r="E227" s="4">
        <v>38.299999999999997</v>
      </c>
      <c r="F227" s="4">
        <v>13.8</v>
      </c>
      <c r="G227" s="4">
        <v>6.8</v>
      </c>
      <c r="J227" s="3">
        <v>34500</v>
      </c>
      <c r="K227" s="3">
        <v>12800</v>
      </c>
      <c r="L227" s="3">
        <v>1261</v>
      </c>
      <c r="M227" s="2">
        <f t="shared" si="73"/>
        <v>19.12</v>
      </c>
      <c r="N227" s="3">
        <f t="shared" si="74"/>
        <v>274</v>
      </c>
      <c r="O227" s="4">
        <f t="shared" si="75"/>
        <v>38.6</v>
      </c>
      <c r="P227" s="2">
        <f t="shared" si="76"/>
        <v>1.64</v>
      </c>
      <c r="Q227" s="2">
        <f t="shared" si="77"/>
        <v>1.1100000000000001</v>
      </c>
      <c r="R227" s="2">
        <f t="shared" si="78"/>
        <v>3.66</v>
      </c>
      <c r="S227" s="64">
        <f t="shared" si="79"/>
        <v>5.6980000000000003E-2</v>
      </c>
      <c r="T227" s="2">
        <f t="shared" si="80"/>
        <v>8.2899999999999991</v>
      </c>
      <c r="U227" s="4">
        <f t="shared" si="81"/>
        <v>4.5</v>
      </c>
      <c r="V227" s="79">
        <f t="shared" si="82"/>
        <v>6.87</v>
      </c>
      <c r="W227" s="10">
        <f t="shared" ca="1" si="83"/>
        <v>0</v>
      </c>
      <c r="X227" s="10">
        <f t="shared" ca="1" si="84"/>
        <v>0</v>
      </c>
      <c r="Y227" s="10">
        <f t="shared" ca="1" si="85"/>
        <v>0</v>
      </c>
      <c r="Z227" s="10">
        <f t="shared" ca="1" si="86"/>
        <v>1</v>
      </c>
      <c r="AA227" s="10">
        <f t="shared" ca="1" si="87"/>
        <v>0</v>
      </c>
      <c r="AB227" s="10">
        <f t="shared" ca="1" si="88"/>
        <v>0</v>
      </c>
      <c r="AC227" s="10">
        <f t="shared" ca="1" si="89"/>
        <v>1</v>
      </c>
      <c r="AF227" s="16">
        <f t="shared" ca="1" si="90"/>
        <v>0</v>
      </c>
    </row>
    <row r="228" spans="1:32" x14ac:dyDescent="0.25">
      <c r="A228" s="7" t="s">
        <v>1583</v>
      </c>
      <c r="B228" s="7" t="s">
        <v>1512</v>
      </c>
      <c r="C228" s="10">
        <f t="shared" ca="1" si="72"/>
        <v>0</v>
      </c>
      <c r="D228" s="4">
        <v>26.3</v>
      </c>
      <c r="E228" s="4">
        <v>22.2</v>
      </c>
      <c r="F228" s="4">
        <v>9</v>
      </c>
      <c r="G228" s="4">
        <v>3.9</v>
      </c>
      <c r="I228" s="5" t="s">
        <v>1374</v>
      </c>
      <c r="J228" s="3">
        <v>6500</v>
      </c>
      <c r="K228" s="3">
        <v>3000</v>
      </c>
      <c r="L228" s="5">
        <v>360</v>
      </c>
      <c r="M228" s="2">
        <f t="shared" si="73"/>
        <v>16.59</v>
      </c>
      <c r="N228" s="3">
        <f t="shared" si="74"/>
        <v>265</v>
      </c>
      <c r="O228" s="4">
        <f t="shared" si="75"/>
        <v>23</v>
      </c>
      <c r="P228" s="2">
        <f t="shared" si="76"/>
        <v>1.87</v>
      </c>
      <c r="Q228" s="2">
        <f t="shared" si="77"/>
        <v>1.1100000000000001</v>
      </c>
      <c r="R228" s="2">
        <f t="shared" si="78"/>
        <v>2.92</v>
      </c>
      <c r="S228" s="64">
        <f t="shared" si="79"/>
        <v>9.4820000000000002E-2</v>
      </c>
      <c r="T228" s="2">
        <f t="shared" si="80"/>
        <v>6.31</v>
      </c>
      <c r="U228" s="4">
        <f t="shared" si="81"/>
        <v>2.6</v>
      </c>
      <c r="V228" s="79">
        <f t="shared" si="82"/>
        <v>4.92</v>
      </c>
      <c r="W228" s="10">
        <f t="shared" ca="1" si="83"/>
        <v>0</v>
      </c>
      <c r="X228" s="10">
        <f t="shared" ca="1" si="84"/>
        <v>0</v>
      </c>
      <c r="Y228" s="10">
        <f t="shared" ca="1" si="85"/>
        <v>0</v>
      </c>
      <c r="Z228" s="10">
        <f t="shared" ca="1" si="86"/>
        <v>1</v>
      </c>
      <c r="AA228" s="10">
        <f t="shared" ca="1" si="87"/>
        <v>0</v>
      </c>
      <c r="AB228" s="10">
        <f t="shared" ca="1" si="88"/>
        <v>0</v>
      </c>
      <c r="AC228" s="10">
        <f t="shared" ca="1" si="89"/>
        <v>1</v>
      </c>
      <c r="AF228" s="16">
        <f t="shared" ca="1" si="90"/>
        <v>0</v>
      </c>
    </row>
    <row r="229" spans="1:32" x14ac:dyDescent="0.25">
      <c r="A229" s="7" t="s">
        <v>1584</v>
      </c>
      <c r="C229" s="10">
        <f t="shared" ca="1" si="72"/>
        <v>0</v>
      </c>
      <c r="D229" s="4">
        <v>24.8</v>
      </c>
      <c r="E229" s="4">
        <v>18</v>
      </c>
      <c r="F229" s="4">
        <v>7.3</v>
      </c>
      <c r="G229" s="4">
        <v>2.5</v>
      </c>
      <c r="H229" s="5" t="s">
        <v>1386</v>
      </c>
      <c r="I229" s="5" t="s">
        <v>1374</v>
      </c>
      <c r="J229" s="3">
        <v>3850</v>
      </c>
      <c r="K229" s="3">
        <v>1500</v>
      </c>
      <c r="L229" s="3">
        <v>228</v>
      </c>
      <c r="M229" s="2">
        <f t="shared" si="73"/>
        <v>14.89</v>
      </c>
      <c r="N229" s="3">
        <f t="shared" si="74"/>
        <v>295</v>
      </c>
      <c r="O229" s="4">
        <f t="shared" si="75"/>
        <v>21</v>
      </c>
      <c r="P229" s="2">
        <f t="shared" si="76"/>
        <v>1.8</v>
      </c>
      <c r="Q229" s="2">
        <f t="shared" si="77"/>
        <v>1.0900000000000001</v>
      </c>
      <c r="R229" s="2">
        <f t="shared" si="78"/>
        <v>3.4</v>
      </c>
      <c r="S229" s="64">
        <f t="shared" si="79"/>
        <v>7.3499999999999996E-2</v>
      </c>
      <c r="T229" s="2">
        <f t="shared" si="80"/>
        <v>5.69</v>
      </c>
      <c r="U229" s="4">
        <f t="shared" si="81"/>
        <v>2.5</v>
      </c>
      <c r="V229" s="79">
        <f t="shared" si="82"/>
        <v>5.25</v>
      </c>
      <c r="W229" s="10">
        <f t="shared" ca="1" si="83"/>
        <v>0</v>
      </c>
      <c r="X229" s="10">
        <f t="shared" ca="1" si="84"/>
        <v>0</v>
      </c>
      <c r="Y229" s="10">
        <f t="shared" ca="1" si="85"/>
        <v>0</v>
      </c>
      <c r="Z229" s="10">
        <f t="shared" ca="1" si="86"/>
        <v>1</v>
      </c>
      <c r="AA229" s="10">
        <f t="shared" ca="1" si="87"/>
        <v>0</v>
      </c>
      <c r="AB229" s="10">
        <f t="shared" ca="1" si="88"/>
        <v>0.55600000000000005</v>
      </c>
      <c r="AC229" s="10">
        <f t="shared" ca="1" si="89"/>
        <v>1</v>
      </c>
      <c r="AF229" s="16">
        <f t="shared" ca="1" si="90"/>
        <v>0</v>
      </c>
    </row>
    <row r="230" spans="1:32" x14ac:dyDescent="0.25">
      <c r="A230" s="7" t="s">
        <v>644</v>
      </c>
      <c r="B230" s="7" t="s">
        <v>1392</v>
      </c>
      <c r="C230" s="10">
        <f t="shared" ca="1" si="72"/>
        <v>0</v>
      </c>
      <c r="D230" s="4">
        <v>28.2</v>
      </c>
      <c r="E230" s="4">
        <v>22.2</v>
      </c>
      <c r="F230" s="4">
        <v>8.9</v>
      </c>
      <c r="G230" s="4">
        <v>4</v>
      </c>
      <c r="H230" s="5" t="s">
        <v>1386</v>
      </c>
      <c r="I230" s="5" t="s">
        <v>1374</v>
      </c>
      <c r="J230" s="3">
        <v>9000</v>
      </c>
      <c r="K230" s="3">
        <v>3500</v>
      </c>
      <c r="L230" s="3">
        <v>404</v>
      </c>
      <c r="M230" s="2">
        <f t="shared" si="73"/>
        <v>14.99</v>
      </c>
      <c r="N230" s="3">
        <f t="shared" si="74"/>
        <v>367</v>
      </c>
      <c r="O230" s="4">
        <f t="shared" si="75"/>
        <v>31.5</v>
      </c>
      <c r="P230" s="2">
        <f t="shared" si="76"/>
        <v>1.66</v>
      </c>
      <c r="Q230" s="2">
        <f t="shared" si="77"/>
        <v>1.06</v>
      </c>
      <c r="R230" s="2">
        <f t="shared" si="78"/>
        <v>3.17</v>
      </c>
      <c r="S230" s="64">
        <f t="shared" si="79"/>
        <v>5.1450000000000003E-2</v>
      </c>
      <c r="T230" s="2">
        <f t="shared" si="80"/>
        <v>6.31</v>
      </c>
      <c r="U230" s="4">
        <f t="shared" si="81"/>
        <v>3.5</v>
      </c>
      <c r="V230" s="79">
        <f t="shared" si="82"/>
        <v>6.66</v>
      </c>
      <c r="W230" s="10">
        <f t="shared" ca="1" si="83"/>
        <v>0</v>
      </c>
      <c r="X230" s="10">
        <f t="shared" ca="1" si="84"/>
        <v>0</v>
      </c>
      <c r="Y230" s="10">
        <f t="shared" ca="1" si="85"/>
        <v>0</v>
      </c>
      <c r="Z230" s="10">
        <f t="shared" ca="1" si="86"/>
        <v>1</v>
      </c>
      <c r="AA230" s="10">
        <f t="shared" ca="1" si="87"/>
        <v>0</v>
      </c>
      <c r="AB230" s="10">
        <f t="shared" ca="1" si="88"/>
        <v>1</v>
      </c>
      <c r="AC230" s="10">
        <f t="shared" ca="1" si="89"/>
        <v>1</v>
      </c>
      <c r="AF230" s="16">
        <f t="shared" ca="1" si="90"/>
        <v>0</v>
      </c>
    </row>
    <row r="231" spans="1:32" x14ac:dyDescent="0.25">
      <c r="A231" s="7" t="s">
        <v>1585</v>
      </c>
      <c r="B231" s="7" t="s">
        <v>1392</v>
      </c>
      <c r="C231" s="10">
        <f t="shared" ref="C231:C262" ca="1" si="91">MIN(W231,Z231,Y231,X231,AA231,AC231,AB231)</f>
        <v>0</v>
      </c>
      <c r="D231" s="4">
        <v>30.2</v>
      </c>
      <c r="E231" s="4">
        <v>22.9</v>
      </c>
      <c r="F231" s="4">
        <v>9</v>
      </c>
      <c r="G231" s="4">
        <v>4.2</v>
      </c>
      <c r="H231" s="2" t="s">
        <v>1386</v>
      </c>
      <c r="I231" s="2" t="s">
        <v>1374</v>
      </c>
      <c r="J231" s="3">
        <v>10000</v>
      </c>
      <c r="K231" s="3">
        <v>4000</v>
      </c>
      <c r="L231" s="3">
        <v>437</v>
      </c>
      <c r="M231" s="2">
        <f t="shared" si="73"/>
        <v>15.11</v>
      </c>
      <c r="N231" s="3">
        <f t="shared" si="74"/>
        <v>372</v>
      </c>
      <c r="O231" s="4">
        <f t="shared" si="75"/>
        <v>33</v>
      </c>
      <c r="P231" s="2">
        <f t="shared" si="76"/>
        <v>1.62</v>
      </c>
      <c r="Q231" s="2">
        <f t="shared" si="77"/>
        <v>1.06</v>
      </c>
      <c r="R231" s="2">
        <f t="shared" si="78"/>
        <v>3.36</v>
      </c>
      <c r="S231" s="64">
        <f t="shared" si="79"/>
        <v>4.6820000000000001E-2</v>
      </c>
      <c r="T231" s="2">
        <f t="shared" si="80"/>
        <v>6.41</v>
      </c>
      <c r="U231" s="4">
        <f t="shared" si="81"/>
        <v>3.7</v>
      </c>
      <c r="V231" s="79">
        <f t="shared" si="82"/>
        <v>7</v>
      </c>
      <c r="W231" s="10">
        <f t="shared" ca="1" si="83"/>
        <v>0</v>
      </c>
      <c r="X231" s="10">
        <f t="shared" ca="1" si="84"/>
        <v>0</v>
      </c>
      <c r="Y231" s="10">
        <f t="shared" ca="1" si="85"/>
        <v>0</v>
      </c>
      <c r="Z231" s="10">
        <f t="shared" ca="1" si="86"/>
        <v>1</v>
      </c>
      <c r="AA231" s="10">
        <f t="shared" ca="1" si="87"/>
        <v>0</v>
      </c>
      <c r="AB231" s="10">
        <f t="shared" ca="1" si="88"/>
        <v>0.77800000000000002</v>
      </c>
      <c r="AC231" s="10">
        <f t="shared" ca="1" si="89"/>
        <v>1</v>
      </c>
      <c r="AF231" s="16">
        <f t="shared" ca="1" si="90"/>
        <v>0</v>
      </c>
    </row>
    <row r="232" spans="1:32" x14ac:dyDescent="0.25">
      <c r="A232" s="7" t="s">
        <v>947</v>
      </c>
      <c r="B232" s="7" t="s">
        <v>1586</v>
      </c>
      <c r="C232" s="10">
        <f t="shared" ca="1" si="91"/>
        <v>0</v>
      </c>
      <c r="D232" s="4">
        <v>30.5</v>
      </c>
      <c r="E232" s="4">
        <v>24.2</v>
      </c>
      <c r="F232" s="4">
        <v>10.5</v>
      </c>
      <c r="G232" s="4">
        <v>4.5999999999999996</v>
      </c>
      <c r="H232" s="5" t="s">
        <v>1456</v>
      </c>
      <c r="I232" s="5" t="s">
        <v>1374</v>
      </c>
      <c r="J232" s="3">
        <v>10500</v>
      </c>
      <c r="K232" s="3">
        <v>4200</v>
      </c>
      <c r="L232" s="3">
        <v>495</v>
      </c>
      <c r="M232" s="2">
        <f t="shared" si="73"/>
        <v>16.57</v>
      </c>
      <c r="N232" s="3">
        <f t="shared" si="74"/>
        <v>331</v>
      </c>
      <c r="O232" s="4">
        <f t="shared" si="75"/>
        <v>27.1</v>
      </c>
      <c r="P232" s="2">
        <f t="shared" si="76"/>
        <v>1.86</v>
      </c>
      <c r="Q232" s="2">
        <f t="shared" si="77"/>
        <v>1.0900000000000001</v>
      </c>
      <c r="R232" s="2">
        <f t="shared" si="78"/>
        <v>2.9</v>
      </c>
      <c r="S232" s="64">
        <f t="shared" si="79"/>
        <v>8.9020000000000002E-2</v>
      </c>
      <c r="T232" s="2">
        <f t="shared" si="80"/>
        <v>6.59</v>
      </c>
      <c r="U232" s="4">
        <f t="shared" si="81"/>
        <v>3</v>
      </c>
      <c r="V232" s="79">
        <f t="shared" si="82"/>
        <v>5.25</v>
      </c>
      <c r="W232" s="10">
        <f t="shared" ca="1" si="83"/>
        <v>0</v>
      </c>
      <c r="X232" s="10">
        <f t="shared" ca="1" si="84"/>
        <v>0</v>
      </c>
      <c r="Y232" s="10">
        <f t="shared" ca="1" si="85"/>
        <v>0</v>
      </c>
      <c r="Z232" s="10">
        <f t="shared" ca="1" si="86"/>
        <v>1</v>
      </c>
      <c r="AA232" s="10">
        <f t="shared" ca="1" si="87"/>
        <v>0</v>
      </c>
      <c r="AB232" s="10">
        <f t="shared" ca="1" si="88"/>
        <v>0</v>
      </c>
      <c r="AC232" s="10">
        <f t="shared" ca="1" si="89"/>
        <v>1</v>
      </c>
      <c r="AF232" s="16">
        <f t="shared" ca="1" si="90"/>
        <v>0</v>
      </c>
    </row>
    <row r="233" spans="1:32" x14ac:dyDescent="0.25">
      <c r="A233" s="7" t="s">
        <v>1587</v>
      </c>
      <c r="B233" s="7" t="s">
        <v>1392</v>
      </c>
      <c r="C233" s="10">
        <f t="shared" ca="1" si="91"/>
        <v>0</v>
      </c>
      <c r="D233" s="4">
        <v>33.1</v>
      </c>
      <c r="E233" s="4">
        <v>24.5</v>
      </c>
      <c r="F233" s="4">
        <v>10.3</v>
      </c>
      <c r="G233" s="4">
        <v>4.9000000000000004</v>
      </c>
      <c r="H233" s="5" t="s">
        <v>1386</v>
      </c>
      <c r="I233" s="5" t="s">
        <v>1374</v>
      </c>
      <c r="J233" s="3">
        <v>13300</v>
      </c>
      <c r="K233" s="3">
        <v>5500</v>
      </c>
      <c r="L233" s="3">
        <v>546</v>
      </c>
      <c r="M233" s="2">
        <f t="shared" si="73"/>
        <v>15.62</v>
      </c>
      <c r="N233" s="3">
        <f t="shared" si="74"/>
        <v>404</v>
      </c>
      <c r="O233" s="4">
        <f t="shared" si="75"/>
        <v>34</v>
      </c>
      <c r="P233" s="2">
        <f t="shared" si="76"/>
        <v>1.68</v>
      </c>
      <c r="Q233" s="2">
        <f t="shared" si="77"/>
        <v>1.07</v>
      </c>
      <c r="R233" s="2">
        <f t="shared" si="78"/>
        <v>3.21</v>
      </c>
      <c r="S233" s="64">
        <f t="shared" si="79"/>
        <v>5.4010000000000002E-2</v>
      </c>
      <c r="T233" s="2">
        <f t="shared" si="80"/>
        <v>6.63</v>
      </c>
      <c r="U233" s="4">
        <f t="shared" si="81"/>
        <v>3.8</v>
      </c>
      <c r="V233" s="79">
        <f t="shared" si="82"/>
        <v>6.72</v>
      </c>
      <c r="W233" s="10">
        <f t="shared" ca="1" si="83"/>
        <v>0</v>
      </c>
      <c r="X233" s="10">
        <f t="shared" ca="1" si="84"/>
        <v>0</v>
      </c>
      <c r="Y233" s="10">
        <f t="shared" ca="1" si="85"/>
        <v>0</v>
      </c>
      <c r="Z233" s="10">
        <f t="shared" ca="1" si="86"/>
        <v>1</v>
      </c>
      <c r="AA233" s="10">
        <f t="shared" ca="1" si="87"/>
        <v>0</v>
      </c>
      <c r="AB233" s="10">
        <f t="shared" ca="1" si="88"/>
        <v>1</v>
      </c>
      <c r="AC233" s="10">
        <f t="shared" ca="1" si="89"/>
        <v>1</v>
      </c>
      <c r="AF233" s="16">
        <f t="shared" ca="1" si="90"/>
        <v>0</v>
      </c>
    </row>
    <row r="234" spans="1:32" x14ac:dyDescent="0.25">
      <c r="A234" s="7" t="s">
        <v>1588</v>
      </c>
      <c r="B234" s="7" t="s">
        <v>1392</v>
      </c>
      <c r="C234" s="10">
        <f t="shared" ca="1" si="91"/>
        <v>0</v>
      </c>
      <c r="D234" s="4">
        <v>36.1</v>
      </c>
      <c r="E234" s="4">
        <v>27</v>
      </c>
      <c r="F234" s="4">
        <v>10.8</v>
      </c>
      <c r="G234" s="4">
        <v>5</v>
      </c>
      <c r="H234" s="5" t="s">
        <v>1386</v>
      </c>
      <c r="I234" s="5" t="s">
        <v>1371</v>
      </c>
      <c r="J234" s="3">
        <v>16100</v>
      </c>
      <c r="K234" s="3">
        <v>6050</v>
      </c>
      <c r="L234" s="3">
        <v>622</v>
      </c>
      <c r="M234" s="2">
        <f t="shared" si="73"/>
        <v>15.67</v>
      </c>
      <c r="N234" s="3">
        <f t="shared" si="74"/>
        <v>365</v>
      </c>
      <c r="O234" s="4">
        <f t="shared" si="75"/>
        <v>35.200000000000003</v>
      </c>
      <c r="P234" s="2">
        <f t="shared" si="76"/>
        <v>1.65</v>
      </c>
      <c r="Q234" s="2">
        <f t="shared" si="77"/>
        <v>1.06</v>
      </c>
      <c r="R234" s="2">
        <f t="shared" si="78"/>
        <v>3.34</v>
      </c>
      <c r="S234" s="64">
        <f t="shared" si="79"/>
        <v>5.2080000000000001E-2</v>
      </c>
      <c r="T234" s="2">
        <f t="shared" si="80"/>
        <v>6.96</v>
      </c>
      <c r="U234" s="4">
        <f t="shared" si="81"/>
        <v>4</v>
      </c>
      <c r="V234" s="79">
        <f t="shared" si="82"/>
        <v>6.91</v>
      </c>
      <c r="W234" s="10">
        <f t="shared" ca="1" si="83"/>
        <v>0</v>
      </c>
      <c r="X234" s="10">
        <f t="shared" ca="1" si="84"/>
        <v>0</v>
      </c>
      <c r="Y234" s="10">
        <f t="shared" ca="1" si="85"/>
        <v>0</v>
      </c>
      <c r="Z234" s="10">
        <f t="shared" ca="1" si="86"/>
        <v>1</v>
      </c>
      <c r="AA234" s="10">
        <f t="shared" ca="1" si="87"/>
        <v>0</v>
      </c>
      <c r="AB234" s="10">
        <f t="shared" ca="1" si="88"/>
        <v>0.88900000000000001</v>
      </c>
      <c r="AC234" s="10">
        <f t="shared" ca="1" si="89"/>
        <v>1</v>
      </c>
      <c r="AF234" s="16">
        <f t="shared" ca="1" si="90"/>
        <v>0</v>
      </c>
    </row>
    <row r="235" spans="1:32" x14ac:dyDescent="0.25">
      <c r="A235" s="7" t="s">
        <v>1589</v>
      </c>
      <c r="B235" s="7" t="s">
        <v>1590</v>
      </c>
      <c r="C235" s="10">
        <f t="shared" ca="1" si="91"/>
        <v>0</v>
      </c>
      <c r="D235" s="4">
        <v>18</v>
      </c>
      <c r="E235" s="4">
        <v>17</v>
      </c>
      <c r="F235" s="4">
        <v>7.5</v>
      </c>
      <c r="G235" s="4">
        <v>2</v>
      </c>
      <c r="H235" s="2" t="s">
        <v>1399</v>
      </c>
      <c r="I235" s="2" t="s">
        <v>1591</v>
      </c>
      <c r="J235" s="3">
        <v>1500</v>
      </c>
      <c r="K235" s="3">
        <v>450</v>
      </c>
      <c r="L235" s="3">
        <v>155</v>
      </c>
      <c r="M235" s="2">
        <f t="shared" si="73"/>
        <v>18.97</v>
      </c>
      <c r="N235" s="3">
        <f t="shared" si="74"/>
        <v>136</v>
      </c>
      <c r="O235" s="4">
        <f t="shared" si="75"/>
        <v>9.1</v>
      </c>
      <c r="P235" s="2">
        <f t="shared" si="76"/>
        <v>2.5299999999999998</v>
      </c>
      <c r="Q235" s="2">
        <f t="shared" si="77"/>
        <v>1.21</v>
      </c>
      <c r="R235" s="2">
        <f t="shared" si="78"/>
        <v>2.4</v>
      </c>
      <c r="S235" s="64">
        <f t="shared" si="79"/>
        <v>0.39729999999999999</v>
      </c>
      <c r="T235" s="2">
        <f t="shared" si="80"/>
        <v>5.52</v>
      </c>
      <c r="U235" s="4">
        <f t="shared" si="81"/>
        <v>1.1000000000000001</v>
      </c>
      <c r="V235" s="79">
        <f t="shared" si="82"/>
        <v>2.2799999999999998</v>
      </c>
      <c r="W235" s="10">
        <f t="shared" ca="1" si="83"/>
        <v>0</v>
      </c>
      <c r="X235" s="10">
        <f t="shared" ca="1" si="84"/>
        <v>0</v>
      </c>
      <c r="Y235" s="10">
        <f t="shared" ca="1" si="85"/>
        <v>1</v>
      </c>
      <c r="Z235" s="10">
        <f t="shared" ca="1" si="86"/>
        <v>0</v>
      </c>
      <c r="AA235" s="10">
        <f t="shared" ca="1" si="87"/>
        <v>0</v>
      </c>
      <c r="AB235" s="10">
        <f t="shared" ca="1" si="88"/>
        <v>0</v>
      </c>
      <c r="AC235" s="10">
        <f t="shared" ca="1" si="89"/>
        <v>1</v>
      </c>
      <c r="AF235" s="16">
        <f t="shared" ca="1" si="90"/>
        <v>0</v>
      </c>
    </row>
    <row r="236" spans="1:32" x14ac:dyDescent="0.25">
      <c r="A236" s="7" t="s">
        <v>1592</v>
      </c>
      <c r="B236" s="7" t="s">
        <v>1590</v>
      </c>
      <c r="C236" s="10">
        <f t="shared" ca="1" si="91"/>
        <v>0</v>
      </c>
      <c r="D236" s="4">
        <v>22</v>
      </c>
      <c r="E236" s="4">
        <v>20</v>
      </c>
      <c r="F236" s="4">
        <v>8</v>
      </c>
      <c r="G236" s="4">
        <v>4</v>
      </c>
      <c r="I236" s="5" t="s">
        <v>1374</v>
      </c>
      <c r="J236" s="3">
        <v>2250</v>
      </c>
      <c r="K236" s="3">
        <v>700</v>
      </c>
      <c r="L236" s="3">
        <v>250</v>
      </c>
      <c r="M236" s="2">
        <f t="shared" si="73"/>
        <v>23.35</v>
      </c>
      <c r="N236" s="3">
        <f t="shared" si="74"/>
        <v>126</v>
      </c>
      <c r="O236" s="4">
        <f t="shared" si="75"/>
        <v>10.6</v>
      </c>
      <c r="P236" s="2">
        <f t="shared" si="76"/>
        <v>2.36</v>
      </c>
      <c r="Q236" s="2">
        <f t="shared" si="77"/>
        <v>1.28</v>
      </c>
      <c r="R236" s="2">
        <f t="shared" si="78"/>
        <v>2.75</v>
      </c>
      <c r="S236" s="64">
        <f t="shared" si="79"/>
        <v>0.31606000000000001</v>
      </c>
      <c r="T236" s="2">
        <f t="shared" si="80"/>
        <v>5.99</v>
      </c>
      <c r="U236" s="4">
        <f t="shared" si="81"/>
        <v>1.3</v>
      </c>
      <c r="V236" s="79">
        <f t="shared" si="82"/>
        <v>2.61</v>
      </c>
      <c r="W236" s="10">
        <f t="shared" ca="1" si="83"/>
        <v>0</v>
      </c>
      <c r="X236" s="10">
        <f t="shared" ca="1" si="84"/>
        <v>0.14399999999999999</v>
      </c>
      <c r="Y236" s="10">
        <f t="shared" ca="1" si="85"/>
        <v>1</v>
      </c>
      <c r="Z236" s="10">
        <f t="shared" ca="1" si="86"/>
        <v>1</v>
      </c>
      <c r="AA236" s="10">
        <f t="shared" ca="1" si="87"/>
        <v>0</v>
      </c>
      <c r="AB236" s="10">
        <f t="shared" ca="1" si="88"/>
        <v>0</v>
      </c>
      <c r="AC236" s="10">
        <f t="shared" ca="1" si="89"/>
        <v>1</v>
      </c>
      <c r="AF236" s="16">
        <f t="shared" ca="1" si="90"/>
        <v>0</v>
      </c>
    </row>
    <row r="237" spans="1:32" x14ac:dyDescent="0.25">
      <c r="A237" s="7" t="s">
        <v>1593</v>
      </c>
      <c r="B237" s="7" t="s">
        <v>1590</v>
      </c>
      <c r="C237" s="10">
        <f t="shared" ca="1" si="91"/>
        <v>0</v>
      </c>
      <c r="D237" s="4">
        <v>26.1</v>
      </c>
      <c r="E237" s="4">
        <v>22.9</v>
      </c>
      <c r="F237" s="4">
        <v>9.9</v>
      </c>
      <c r="G237" s="4">
        <v>4.8</v>
      </c>
      <c r="I237" s="5" t="s">
        <v>1374</v>
      </c>
      <c r="J237" s="3">
        <v>5200</v>
      </c>
      <c r="K237" s="3">
        <v>1900</v>
      </c>
      <c r="L237" s="3">
        <v>295</v>
      </c>
      <c r="M237" s="2">
        <f t="shared" si="73"/>
        <v>15.77</v>
      </c>
      <c r="N237" s="3">
        <f t="shared" si="74"/>
        <v>193</v>
      </c>
      <c r="O237" s="4">
        <f t="shared" si="75"/>
        <v>15.9</v>
      </c>
      <c r="P237" s="2">
        <f t="shared" si="76"/>
        <v>2.21</v>
      </c>
      <c r="Q237" s="2">
        <f t="shared" si="77"/>
        <v>1.1000000000000001</v>
      </c>
      <c r="R237" s="2">
        <f t="shared" si="78"/>
        <v>2.64</v>
      </c>
      <c r="S237" s="64">
        <f t="shared" si="79"/>
        <v>0.22750999999999999</v>
      </c>
      <c r="T237" s="2">
        <f t="shared" si="80"/>
        <v>6.41</v>
      </c>
      <c r="U237" s="4">
        <f t="shared" si="81"/>
        <v>1.8</v>
      </c>
      <c r="V237" s="79">
        <f t="shared" si="82"/>
        <v>3.25</v>
      </c>
      <c r="W237" s="10">
        <f t="shared" ca="1" si="83"/>
        <v>0</v>
      </c>
      <c r="X237" s="10">
        <f t="shared" ca="1" si="84"/>
        <v>0</v>
      </c>
      <c r="Y237" s="10">
        <f t="shared" ca="1" si="85"/>
        <v>0.182</v>
      </c>
      <c r="Z237" s="10">
        <f t="shared" ca="1" si="86"/>
        <v>1</v>
      </c>
      <c r="AA237" s="10">
        <f t="shared" ca="1" si="87"/>
        <v>0</v>
      </c>
      <c r="AB237" s="10">
        <f t="shared" ca="1" si="88"/>
        <v>0</v>
      </c>
      <c r="AC237" s="10">
        <f t="shared" ca="1" si="89"/>
        <v>1</v>
      </c>
      <c r="AF237" s="16">
        <f t="shared" ca="1" si="90"/>
        <v>0</v>
      </c>
    </row>
    <row r="238" spans="1:32" x14ac:dyDescent="0.25">
      <c r="A238" s="7" t="s">
        <v>1594</v>
      </c>
      <c r="B238" s="7" t="s">
        <v>1590</v>
      </c>
      <c r="C238" s="10">
        <f t="shared" ca="1" si="91"/>
        <v>0</v>
      </c>
      <c r="D238" s="4">
        <v>37.299999999999997</v>
      </c>
      <c r="E238" s="4">
        <v>30.4</v>
      </c>
      <c r="F238" s="4">
        <v>12</v>
      </c>
      <c r="G238" s="4">
        <v>7</v>
      </c>
      <c r="H238" s="5" t="s">
        <v>1595</v>
      </c>
      <c r="I238" s="5" t="s">
        <v>1374</v>
      </c>
      <c r="J238" s="3">
        <v>11000</v>
      </c>
      <c r="K238" s="3">
        <v>4700</v>
      </c>
      <c r="L238" s="3">
        <v>665</v>
      </c>
      <c r="M238" s="2">
        <f t="shared" si="73"/>
        <v>21.59</v>
      </c>
      <c r="N238" s="3">
        <f t="shared" si="74"/>
        <v>175</v>
      </c>
      <c r="O238" s="4">
        <f t="shared" si="75"/>
        <v>19.100000000000001</v>
      </c>
      <c r="P238" s="2">
        <f t="shared" si="76"/>
        <v>2.09</v>
      </c>
      <c r="Q238" s="2">
        <f t="shared" si="77"/>
        <v>1.19</v>
      </c>
      <c r="R238" s="2">
        <f t="shared" si="78"/>
        <v>3.11</v>
      </c>
      <c r="S238" s="64">
        <f t="shared" si="79"/>
        <v>0.18174999999999999</v>
      </c>
      <c r="T238" s="2">
        <f t="shared" si="80"/>
        <v>7.39</v>
      </c>
      <c r="U238" s="4">
        <f t="shared" si="81"/>
        <v>2.2999999999999998</v>
      </c>
      <c r="V238" s="79">
        <f t="shared" si="82"/>
        <v>3.77</v>
      </c>
      <c r="W238" s="10">
        <f t="shared" ca="1" si="83"/>
        <v>0</v>
      </c>
      <c r="X238" s="10">
        <f t="shared" ca="1" si="84"/>
        <v>0</v>
      </c>
      <c r="Y238" s="10">
        <f t="shared" ca="1" si="85"/>
        <v>0</v>
      </c>
      <c r="Z238" s="10">
        <f t="shared" ca="1" si="86"/>
        <v>1</v>
      </c>
      <c r="AA238" s="10">
        <f t="shared" ca="1" si="87"/>
        <v>0</v>
      </c>
      <c r="AB238" s="10">
        <f t="shared" ca="1" si="88"/>
        <v>0.83299999999999996</v>
      </c>
      <c r="AC238" s="10">
        <f t="shared" ca="1" si="89"/>
        <v>1</v>
      </c>
      <c r="AF238" s="16">
        <f t="shared" ca="1" si="90"/>
        <v>0</v>
      </c>
    </row>
    <row r="239" spans="1:32" x14ac:dyDescent="0.25">
      <c r="A239" s="7" t="s">
        <v>1596</v>
      </c>
      <c r="B239" s="7" t="s">
        <v>1597</v>
      </c>
      <c r="C239" s="10">
        <f t="shared" ca="1" si="91"/>
        <v>0</v>
      </c>
      <c r="D239" s="4">
        <v>35.5</v>
      </c>
      <c r="E239" s="4">
        <v>27.2</v>
      </c>
      <c r="F239" s="4">
        <v>11.2</v>
      </c>
      <c r="G239" s="4">
        <v>4.9000000000000004</v>
      </c>
      <c r="H239" s="3" t="s">
        <v>1389</v>
      </c>
      <c r="I239" s="3" t="s">
        <v>1598</v>
      </c>
      <c r="J239" s="5">
        <v>19180</v>
      </c>
      <c r="K239" s="5">
        <v>6393</v>
      </c>
      <c r="L239" s="3">
        <v>775</v>
      </c>
      <c r="M239" s="2">
        <f t="shared" si="73"/>
        <v>17.37</v>
      </c>
      <c r="N239" s="3">
        <f t="shared" si="74"/>
        <v>425</v>
      </c>
      <c r="O239" s="4">
        <f t="shared" si="75"/>
        <v>40</v>
      </c>
      <c r="P239" s="2">
        <f t="shared" si="76"/>
        <v>1.62</v>
      </c>
      <c r="Q239" s="2">
        <f t="shared" si="77"/>
        <v>1.0900000000000001</v>
      </c>
      <c r="R239" s="2">
        <f t="shared" si="78"/>
        <v>3.17</v>
      </c>
      <c r="S239" s="64">
        <f t="shared" si="79"/>
        <v>4.7379999999999999E-2</v>
      </c>
      <c r="T239" s="2">
        <f t="shared" si="80"/>
        <v>6.99</v>
      </c>
      <c r="U239" s="4">
        <f t="shared" si="81"/>
        <v>4.3</v>
      </c>
      <c r="V239" s="79">
        <f t="shared" si="82"/>
        <v>7.29</v>
      </c>
      <c r="W239" s="10">
        <f t="shared" ca="1" si="83"/>
        <v>0</v>
      </c>
      <c r="X239" s="10">
        <f t="shared" ca="1" si="84"/>
        <v>0</v>
      </c>
      <c r="Y239" s="10">
        <f t="shared" ca="1" si="85"/>
        <v>0</v>
      </c>
      <c r="Z239" s="10">
        <f t="shared" ca="1" si="86"/>
        <v>1</v>
      </c>
      <c r="AA239" s="10">
        <f t="shared" ca="1" si="87"/>
        <v>0</v>
      </c>
      <c r="AB239" s="10">
        <f t="shared" ca="1" si="88"/>
        <v>1</v>
      </c>
      <c r="AC239" s="10">
        <f t="shared" ca="1" si="89"/>
        <v>1</v>
      </c>
      <c r="AF239" s="16">
        <f t="shared" ca="1" si="90"/>
        <v>0</v>
      </c>
    </row>
    <row r="240" spans="1:32" x14ac:dyDescent="0.25">
      <c r="A240" s="7" t="s">
        <v>1599</v>
      </c>
      <c r="B240" s="7" t="s">
        <v>1597</v>
      </c>
      <c r="C240" s="10">
        <f t="shared" ca="1" si="91"/>
        <v>0</v>
      </c>
      <c r="D240" s="4">
        <v>39.700000000000003</v>
      </c>
      <c r="E240" s="4">
        <v>34.1</v>
      </c>
      <c r="F240" s="4">
        <v>12.6</v>
      </c>
      <c r="G240" s="4">
        <v>6.4</v>
      </c>
      <c r="H240" s="3" t="s">
        <v>1389</v>
      </c>
      <c r="I240" s="3" t="s">
        <v>1440</v>
      </c>
      <c r="J240" s="5">
        <v>26455</v>
      </c>
      <c r="K240" s="5">
        <v>8819</v>
      </c>
      <c r="L240" s="3">
        <v>786</v>
      </c>
      <c r="M240" s="2">
        <f t="shared" si="73"/>
        <v>14.22</v>
      </c>
      <c r="N240" s="3">
        <f t="shared" si="74"/>
        <v>298</v>
      </c>
      <c r="O240" s="4">
        <f t="shared" si="75"/>
        <v>39.1</v>
      </c>
      <c r="P240" s="2">
        <f t="shared" si="76"/>
        <v>1.64</v>
      </c>
      <c r="Q240" s="2">
        <f t="shared" si="77"/>
        <v>1.01</v>
      </c>
      <c r="R240" s="2">
        <f t="shared" si="78"/>
        <v>3.15</v>
      </c>
      <c r="S240" s="64">
        <f t="shared" si="79"/>
        <v>5.5469999999999998E-2</v>
      </c>
      <c r="T240" s="2">
        <f t="shared" si="80"/>
        <v>7.82</v>
      </c>
      <c r="U240" s="4">
        <f t="shared" si="81"/>
        <v>4.3</v>
      </c>
      <c r="V240" s="79">
        <f t="shared" si="82"/>
        <v>6.87</v>
      </c>
      <c r="W240" s="10">
        <f t="shared" ca="1" si="83"/>
        <v>0</v>
      </c>
      <c r="X240" s="10">
        <f t="shared" ca="1" si="84"/>
        <v>0</v>
      </c>
      <c r="Y240" s="10">
        <f t="shared" ca="1" si="85"/>
        <v>0</v>
      </c>
      <c r="Z240" s="10">
        <f t="shared" ca="1" si="86"/>
        <v>1</v>
      </c>
      <c r="AA240" s="10">
        <f t="shared" ca="1" si="87"/>
        <v>0</v>
      </c>
      <c r="AB240" s="10">
        <f t="shared" ca="1" si="88"/>
        <v>1</v>
      </c>
      <c r="AC240" s="10">
        <f t="shared" ca="1" si="89"/>
        <v>1</v>
      </c>
      <c r="AF240" s="16">
        <f t="shared" ca="1" si="90"/>
        <v>0</v>
      </c>
    </row>
    <row r="241" spans="1:32" x14ac:dyDescent="0.25">
      <c r="A241" s="7" t="s">
        <v>496</v>
      </c>
      <c r="B241" s="7" t="s">
        <v>490</v>
      </c>
      <c r="C241" s="10">
        <f t="shared" ca="1" si="91"/>
        <v>0</v>
      </c>
      <c r="D241" s="4">
        <v>35.200000000000003</v>
      </c>
      <c r="E241" s="4">
        <v>28.5</v>
      </c>
      <c r="F241" s="4">
        <v>11</v>
      </c>
      <c r="G241" s="4">
        <v>4.8</v>
      </c>
      <c r="H241" s="5" t="s">
        <v>1386</v>
      </c>
      <c r="I241" s="5" t="s">
        <v>1374</v>
      </c>
      <c r="J241" s="3">
        <v>18000</v>
      </c>
      <c r="K241" s="3">
        <v>5000</v>
      </c>
      <c r="L241" s="3">
        <v>577</v>
      </c>
      <c r="M241" s="2">
        <f t="shared" si="73"/>
        <v>13.49</v>
      </c>
      <c r="N241" s="3">
        <f t="shared" si="74"/>
        <v>347</v>
      </c>
      <c r="O241" s="4">
        <f t="shared" si="75"/>
        <v>37.4</v>
      </c>
      <c r="P241" s="2">
        <f t="shared" si="76"/>
        <v>1.62</v>
      </c>
      <c r="Q241" s="2">
        <f t="shared" si="77"/>
        <v>1.01</v>
      </c>
      <c r="R241" s="2">
        <f t="shared" si="78"/>
        <v>3.2</v>
      </c>
      <c r="S241" s="64">
        <f t="shared" si="79"/>
        <v>5.0840000000000003E-2</v>
      </c>
      <c r="T241" s="2">
        <f t="shared" si="80"/>
        <v>7.15</v>
      </c>
      <c r="U241" s="4">
        <f t="shared" si="81"/>
        <v>4.0999999999999996</v>
      </c>
      <c r="V241" s="79">
        <f t="shared" si="82"/>
        <v>7.01</v>
      </c>
      <c r="W241" s="10">
        <f t="shared" ca="1" si="83"/>
        <v>0</v>
      </c>
      <c r="X241" s="10">
        <f t="shared" ca="1" si="84"/>
        <v>0</v>
      </c>
      <c r="Y241" s="10">
        <f t="shared" ca="1" si="85"/>
        <v>0</v>
      </c>
      <c r="Z241" s="10">
        <f t="shared" ca="1" si="86"/>
        <v>1</v>
      </c>
      <c r="AA241" s="10">
        <f t="shared" ca="1" si="87"/>
        <v>0</v>
      </c>
      <c r="AB241" s="10">
        <f t="shared" ca="1" si="88"/>
        <v>1</v>
      </c>
      <c r="AC241" s="10">
        <f t="shared" ca="1" si="89"/>
        <v>1</v>
      </c>
      <c r="AF241" s="16">
        <f t="shared" ca="1" si="90"/>
        <v>0</v>
      </c>
    </row>
    <row r="242" spans="1:32" x14ac:dyDescent="0.25">
      <c r="A242" s="7" t="s">
        <v>832</v>
      </c>
      <c r="C242" s="10">
        <f t="shared" ca="1" si="91"/>
        <v>0</v>
      </c>
      <c r="D242" s="4">
        <v>48</v>
      </c>
      <c r="E242" s="4">
        <v>36.700000000000003</v>
      </c>
      <c r="F242" s="4">
        <v>13.7</v>
      </c>
      <c r="G242" s="4">
        <v>7.2</v>
      </c>
      <c r="J242" s="3">
        <v>32000</v>
      </c>
      <c r="K242" s="3">
        <v>15500</v>
      </c>
      <c r="L242" s="3">
        <v>1103</v>
      </c>
      <c r="M242" s="2">
        <f t="shared" si="73"/>
        <v>17.579999999999998</v>
      </c>
      <c r="N242" s="3">
        <f t="shared" si="74"/>
        <v>289</v>
      </c>
      <c r="O242" s="4">
        <f t="shared" si="75"/>
        <v>37.799999999999997</v>
      </c>
      <c r="P242" s="2">
        <f t="shared" si="76"/>
        <v>1.67</v>
      </c>
      <c r="Q242" s="2">
        <f t="shared" si="77"/>
        <v>1.08</v>
      </c>
      <c r="R242" s="2">
        <f t="shared" si="78"/>
        <v>3.5</v>
      </c>
      <c r="S242" s="64">
        <f t="shared" si="79"/>
        <v>6.182E-2</v>
      </c>
      <c r="T242" s="2">
        <f t="shared" si="80"/>
        <v>8.1199999999999992</v>
      </c>
      <c r="U242" s="4">
        <f t="shared" si="81"/>
        <v>4.3</v>
      </c>
      <c r="V242" s="79">
        <f t="shared" si="82"/>
        <v>6.59</v>
      </c>
      <c r="W242" s="10">
        <f t="shared" ca="1" si="83"/>
        <v>0</v>
      </c>
      <c r="X242" s="10">
        <f t="shared" ca="1" si="84"/>
        <v>0</v>
      </c>
      <c r="Y242" s="10">
        <f t="shared" ca="1" si="85"/>
        <v>0</v>
      </c>
      <c r="Z242" s="10">
        <f t="shared" ca="1" si="86"/>
        <v>1</v>
      </c>
      <c r="AA242" s="10">
        <f t="shared" ca="1" si="87"/>
        <v>0</v>
      </c>
      <c r="AB242" s="10">
        <f t="shared" ca="1" si="88"/>
        <v>0</v>
      </c>
      <c r="AC242" s="10">
        <f t="shared" ca="1" si="89"/>
        <v>1</v>
      </c>
      <c r="AF242" s="16">
        <f t="shared" ca="1" si="90"/>
        <v>0</v>
      </c>
    </row>
    <row r="243" spans="1:32" x14ac:dyDescent="0.25">
      <c r="A243" s="7" t="s">
        <v>1600</v>
      </c>
      <c r="B243" s="7" t="s">
        <v>1590</v>
      </c>
      <c r="C243" s="10">
        <f t="shared" ca="1" si="91"/>
        <v>0</v>
      </c>
      <c r="D243" s="4">
        <v>21.5</v>
      </c>
      <c r="E243" s="4">
        <v>19.3</v>
      </c>
      <c r="F243" s="4">
        <v>7.6</v>
      </c>
      <c r="G243" s="4" t="s">
        <v>1453</v>
      </c>
      <c r="H243" s="2"/>
      <c r="I243" s="2" t="s">
        <v>1374</v>
      </c>
      <c r="J243" s="3">
        <v>1850</v>
      </c>
      <c r="K243" s="3">
        <v>550</v>
      </c>
      <c r="L243" s="3">
        <v>220</v>
      </c>
      <c r="M243" s="2">
        <f t="shared" si="73"/>
        <v>23.41</v>
      </c>
      <c r="N243" s="3">
        <f t="shared" si="74"/>
        <v>115</v>
      </c>
      <c r="O243" s="4">
        <f t="shared" si="75"/>
        <v>9.6</v>
      </c>
      <c r="P243" s="2">
        <f t="shared" si="76"/>
        <v>2.39</v>
      </c>
      <c r="Q243" s="2">
        <f t="shared" si="77"/>
        <v>1.29</v>
      </c>
      <c r="R243" s="2">
        <f t="shared" si="78"/>
        <v>2.83</v>
      </c>
      <c r="S243" s="64">
        <f t="shared" si="79"/>
        <v>0.34126000000000001</v>
      </c>
      <c r="T243" s="2">
        <f t="shared" si="80"/>
        <v>5.89</v>
      </c>
      <c r="U243" s="4">
        <f t="shared" si="81"/>
        <v>1.2</v>
      </c>
      <c r="V243" s="79">
        <f t="shared" si="82"/>
        <v>2.4700000000000002</v>
      </c>
      <c r="W243" s="10">
        <f t="shared" ca="1" si="83"/>
        <v>0</v>
      </c>
      <c r="X243" s="10">
        <f t="shared" ca="1" si="84"/>
        <v>0.44900000000000001</v>
      </c>
      <c r="Y243" s="10">
        <f t="shared" ca="1" si="85"/>
        <v>1</v>
      </c>
      <c r="Z243" s="10">
        <f t="shared" ca="1" si="86"/>
        <v>0.83299999999999996</v>
      </c>
      <c r="AA243" s="10">
        <f t="shared" ca="1" si="87"/>
        <v>0.5</v>
      </c>
      <c r="AB243" s="10">
        <f t="shared" ca="1" si="88"/>
        <v>0</v>
      </c>
      <c r="AC243" s="10">
        <f t="shared" ca="1" si="89"/>
        <v>1</v>
      </c>
      <c r="AF243" s="16">
        <f t="shared" ca="1" si="90"/>
        <v>0</v>
      </c>
    </row>
    <row r="244" spans="1:32" x14ac:dyDescent="0.25">
      <c r="A244" s="7" t="s">
        <v>1601</v>
      </c>
      <c r="B244" s="7" t="s">
        <v>1590</v>
      </c>
      <c r="C244" s="10">
        <f t="shared" ca="1" si="91"/>
        <v>0</v>
      </c>
      <c r="D244" s="4">
        <v>21.5</v>
      </c>
      <c r="E244" s="4">
        <v>19.3</v>
      </c>
      <c r="F244" s="4">
        <v>8.3000000000000007</v>
      </c>
      <c r="G244" s="4">
        <v>5</v>
      </c>
      <c r="I244" s="5" t="s">
        <v>1374</v>
      </c>
      <c r="J244" s="3">
        <v>2290</v>
      </c>
      <c r="K244" s="3">
        <v>500</v>
      </c>
      <c r="L244" s="3">
        <v>205</v>
      </c>
      <c r="M244" s="2">
        <f t="shared" si="73"/>
        <v>18.920000000000002</v>
      </c>
      <c r="N244" s="3">
        <f t="shared" si="74"/>
        <v>142</v>
      </c>
      <c r="O244" s="4">
        <f t="shared" si="75"/>
        <v>10.6</v>
      </c>
      <c r="P244" s="2">
        <f t="shared" si="76"/>
        <v>2.4300000000000002</v>
      </c>
      <c r="Q244" s="2">
        <f t="shared" si="77"/>
        <v>1.19</v>
      </c>
      <c r="R244" s="2">
        <f t="shared" si="78"/>
        <v>2.59</v>
      </c>
      <c r="S244" s="64">
        <f t="shared" si="79"/>
        <v>0.33502999999999999</v>
      </c>
      <c r="T244" s="2">
        <f t="shared" si="80"/>
        <v>5.89</v>
      </c>
      <c r="U244" s="4">
        <f t="shared" si="81"/>
        <v>1.3</v>
      </c>
      <c r="V244" s="79">
        <f t="shared" si="82"/>
        <v>2.56</v>
      </c>
      <c r="W244" s="10">
        <f t="shared" ca="1" si="83"/>
        <v>0</v>
      </c>
      <c r="X244" s="10">
        <f t="shared" ca="1" si="84"/>
        <v>0</v>
      </c>
      <c r="Y244" s="10">
        <f t="shared" ca="1" si="85"/>
        <v>1</v>
      </c>
      <c r="Z244" s="10">
        <f t="shared" ca="1" si="86"/>
        <v>0.16700000000000001</v>
      </c>
      <c r="AA244" s="10">
        <f t="shared" ca="1" si="87"/>
        <v>0</v>
      </c>
      <c r="AB244" s="10">
        <f t="shared" ca="1" si="88"/>
        <v>0</v>
      </c>
      <c r="AC244" s="10">
        <f t="shared" ca="1" si="89"/>
        <v>1</v>
      </c>
      <c r="AF244" s="16">
        <f t="shared" ca="1" si="90"/>
        <v>0</v>
      </c>
    </row>
    <row r="245" spans="1:32" x14ac:dyDescent="0.25">
      <c r="A245" s="7" t="s">
        <v>1602</v>
      </c>
      <c r="B245" s="7" t="s">
        <v>1590</v>
      </c>
      <c r="C245" s="10">
        <f t="shared" ca="1" si="91"/>
        <v>0</v>
      </c>
      <c r="D245" s="4">
        <v>25</v>
      </c>
      <c r="E245" s="4">
        <v>22.3</v>
      </c>
      <c r="F245" s="4">
        <v>8</v>
      </c>
      <c r="G245" s="4" t="s">
        <v>1603</v>
      </c>
      <c r="H245" s="2"/>
      <c r="I245" s="2" t="s">
        <v>1374</v>
      </c>
      <c r="J245" s="3">
        <v>4550</v>
      </c>
      <c r="K245" s="3">
        <v>1200</v>
      </c>
      <c r="L245" s="3">
        <v>270</v>
      </c>
      <c r="M245" s="2">
        <f t="shared" si="73"/>
        <v>15.78</v>
      </c>
      <c r="N245" s="3">
        <f t="shared" si="74"/>
        <v>183</v>
      </c>
      <c r="O245" s="4">
        <f t="shared" si="75"/>
        <v>19.100000000000001</v>
      </c>
      <c r="P245" s="2">
        <f t="shared" si="76"/>
        <v>1.87</v>
      </c>
      <c r="Q245" s="2">
        <f t="shared" si="77"/>
        <v>1.1000000000000001</v>
      </c>
      <c r="R245" s="2">
        <f t="shared" si="78"/>
        <v>3.13</v>
      </c>
      <c r="S245" s="64">
        <f t="shared" si="79"/>
        <v>0.10097</v>
      </c>
      <c r="T245" s="2">
        <f t="shared" si="80"/>
        <v>6.33</v>
      </c>
      <c r="U245" s="4">
        <f t="shared" si="81"/>
        <v>2.2999999999999998</v>
      </c>
      <c r="V245" s="79">
        <f t="shared" si="82"/>
        <v>4.6100000000000003</v>
      </c>
      <c r="W245" s="10">
        <f t="shared" ca="1" si="83"/>
        <v>0</v>
      </c>
      <c r="X245" s="10">
        <f t="shared" ca="1" si="84"/>
        <v>0</v>
      </c>
      <c r="Y245" s="10">
        <f t="shared" ca="1" si="85"/>
        <v>0</v>
      </c>
      <c r="Z245" s="10">
        <f t="shared" ca="1" si="86"/>
        <v>1</v>
      </c>
      <c r="AA245" s="10">
        <f t="shared" ca="1" si="87"/>
        <v>0</v>
      </c>
      <c r="AB245" s="10">
        <f t="shared" ca="1" si="88"/>
        <v>0.94399999999999995</v>
      </c>
      <c r="AC245" s="10">
        <f t="shared" ca="1" si="89"/>
        <v>1</v>
      </c>
      <c r="AF245" s="16">
        <f t="shared" ca="1" si="90"/>
        <v>0</v>
      </c>
    </row>
    <row r="246" spans="1:32" x14ac:dyDescent="0.25">
      <c r="A246" s="7" t="s">
        <v>1088</v>
      </c>
      <c r="B246" s="7" t="s">
        <v>1089</v>
      </c>
      <c r="C246" s="10">
        <f t="shared" ca="1" si="91"/>
        <v>0</v>
      </c>
      <c r="D246" s="4">
        <v>25</v>
      </c>
      <c r="E246" s="4">
        <v>21.2</v>
      </c>
      <c r="F246" s="4">
        <v>8.5</v>
      </c>
      <c r="G246" s="4">
        <v>1.7</v>
      </c>
      <c r="H246" s="5" t="s">
        <v>1090</v>
      </c>
      <c r="J246" s="3">
        <v>2400</v>
      </c>
      <c r="K246" s="3">
        <v>1200</v>
      </c>
      <c r="L246" s="3">
        <v>271</v>
      </c>
      <c r="M246" s="2">
        <f t="shared" si="73"/>
        <v>24.25</v>
      </c>
      <c r="N246" s="3">
        <f t="shared" si="74"/>
        <v>112</v>
      </c>
      <c r="O246" s="4">
        <f t="shared" si="75"/>
        <v>9.6</v>
      </c>
      <c r="P246" s="2">
        <f t="shared" si="76"/>
        <v>2.4500000000000002</v>
      </c>
      <c r="Q246" s="2">
        <f t="shared" si="77"/>
        <v>1.29</v>
      </c>
      <c r="R246" s="2">
        <f t="shared" si="78"/>
        <v>2.94</v>
      </c>
      <c r="S246" s="64">
        <f t="shared" si="79"/>
        <v>0.40803</v>
      </c>
      <c r="T246" s="2">
        <f t="shared" si="80"/>
        <v>6.17</v>
      </c>
      <c r="U246" s="4">
        <f t="shared" si="81"/>
        <v>1.2</v>
      </c>
      <c r="V246" s="79">
        <f t="shared" si="82"/>
        <v>2.34</v>
      </c>
      <c r="W246" s="10">
        <f t="shared" ca="1" si="83"/>
        <v>0</v>
      </c>
      <c r="X246" s="10">
        <f t="shared" ca="1" si="84"/>
        <v>0.53200000000000003</v>
      </c>
      <c r="Y246" s="10">
        <f t="shared" ca="1" si="85"/>
        <v>1</v>
      </c>
      <c r="Z246" s="10">
        <f t="shared" ca="1" si="86"/>
        <v>0</v>
      </c>
      <c r="AA246" s="10">
        <f t="shared" ca="1" si="87"/>
        <v>0.5</v>
      </c>
      <c r="AB246" s="10">
        <f t="shared" ca="1" si="88"/>
        <v>0</v>
      </c>
      <c r="AC246" s="10">
        <f t="shared" ca="1" si="89"/>
        <v>0</v>
      </c>
      <c r="AF246" s="16">
        <f t="shared" ca="1" si="90"/>
        <v>0</v>
      </c>
    </row>
    <row r="247" spans="1:32" x14ac:dyDescent="0.25">
      <c r="A247" s="7" t="s">
        <v>1604</v>
      </c>
      <c r="B247" s="7" t="s">
        <v>1590</v>
      </c>
      <c r="C247" s="10">
        <f t="shared" ca="1" si="91"/>
        <v>0</v>
      </c>
      <c r="D247" s="4">
        <v>25</v>
      </c>
      <c r="E247" s="4">
        <v>21.3</v>
      </c>
      <c r="F247" s="4">
        <v>8.5</v>
      </c>
      <c r="G247" s="4" t="s">
        <v>1605</v>
      </c>
      <c r="H247" s="5" t="s">
        <v>1606</v>
      </c>
      <c r="I247" s="5" t="s">
        <v>1374</v>
      </c>
      <c r="J247" s="3">
        <v>3600</v>
      </c>
      <c r="K247" s="3">
        <v>1200</v>
      </c>
      <c r="L247" s="3">
        <v>271</v>
      </c>
      <c r="M247" s="2">
        <f t="shared" si="73"/>
        <v>18.510000000000002</v>
      </c>
      <c r="N247" s="3">
        <f t="shared" si="74"/>
        <v>166</v>
      </c>
      <c r="O247" s="4">
        <f t="shared" si="75"/>
        <v>14.3</v>
      </c>
      <c r="P247" s="2">
        <f t="shared" si="76"/>
        <v>2.14</v>
      </c>
      <c r="Q247" s="2">
        <f t="shared" si="77"/>
        <v>1.17</v>
      </c>
      <c r="R247" s="2">
        <f t="shared" si="78"/>
        <v>2.94</v>
      </c>
      <c r="S247" s="64">
        <f t="shared" si="79"/>
        <v>0.20330999999999999</v>
      </c>
      <c r="T247" s="2">
        <f t="shared" si="80"/>
        <v>6.18</v>
      </c>
      <c r="U247" s="4">
        <f t="shared" si="81"/>
        <v>1.7</v>
      </c>
      <c r="V247" s="79">
        <f t="shared" si="82"/>
        <v>3.31</v>
      </c>
      <c r="W247" s="10">
        <f t="shared" ca="1" si="83"/>
        <v>0</v>
      </c>
      <c r="X247" s="10">
        <f t="shared" ca="1" si="84"/>
        <v>0</v>
      </c>
      <c r="Y247" s="10">
        <f t="shared" ca="1" si="85"/>
        <v>0.54500000000000004</v>
      </c>
      <c r="Z247" s="10">
        <f t="shared" ca="1" si="86"/>
        <v>1</v>
      </c>
      <c r="AA247" s="10">
        <f t="shared" ca="1" si="87"/>
        <v>0</v>
      </c>
      <c r="AB247" s="10">
        <f t="shared" ca="1" si="88"/>
        <v>0</v>
      </c>
      <c r="AC247" s="10">
        <f t="shared" ca="1" si="89"/>
        <v>1</v>
      </c>
      <c r="AF247" s="16">
        <f t="shared" ca="1" si="90"/>
        <v>0</v>
      </c>
    </row>
    <row r="248" spans="1:32" x14ac:dyDescent="0.25">
      <c r="A248" s="7" t="s">
        <v>1607</v>
      </c>
      <c r="B248" s="7" t="s">
        <v>1590</v>
      </c>
      <c r="C248" s="10">
        <f t="shared" ca="1" si="91"/>
        <v>0</v>
      </c>
      <c r="D248" s="4">
        <v>25</v>
      </c>
      <c r="E248" s="4">
        <v>21.3</v>
      </c>
      <c r="F248" s="4">
        <v>8.5</v>
      </c>
      <c r="G248" s="4">
        <v>4.5999999999999996</v>
      </c>
      <c r="I248" s="5" t="s">
        <v>1374</v>
      </c>
      <c r="J248" s="3">
        <v>3300</v>
      </c>
      <c r="K248" s="3">
        <v>895</v>
      </c>
      <c r="L248" s="3">
        <v>295</v>
      </c>
      <c r="M248" s="2">
        <f t="shared" si="73"/>
        <v>21.35</v>
      </c>
      <c r="N248" s="3">
        <f t="shared" si="74"/>
        <v>152</v>
      </c>
      <c r="O248" s="4">
        <f t="shared" si="75"/>
        <v>13.2</v>
      </c>
      <c r="P248" s="2">
        <f t="shared" si="76"/>
        <v>2.21</v>
      </c>
      <c r="Q248" s="2">
        <f t="shared" si="77"/>
        <v>1.23</v>
      </c>
      <c r="R248" s="2">
        <f t="shared" si="78"/>
        <v>2.94</v>
      </c>
      <c r="S248" s="64">
        <f t="shared" si="79"/>
        <v>0.22952</v>
      </c>
      <c r="T248" s="2">
        <f t="shared" si="80"/>
        <v>6.18</v>
      </c>
      <c r="U248" s="4">
        <f t="shared" si="81"/>
        <v>1.6</v>
      </c>
      <c r="V248" s="79">
        <f t="shared" si="82"/>
        <v>3.11</v>
      </c>
      <c r="W248" s="10">
        <f t="shared" ca="1" si="83"/>
        <v>0</v>
      </c>
      <c r="X248" s="10">
        <f t="shared" ca="1" si="84"/>
        <v>0</v>
      </c>
      <c r="Y248" s="10">
        <f t="shared" ca="1" si="85"/>
        <v>0.79500000000000004</v>
      </c>
      <c r="Z248" s="10">
        <f t="shared" ca="1" si="86"/>
        <v>1</v>
      </c>
      <c r="AA248" s="10">
        <f t="shared" ca="1" si="87"/>
        <v>0</v>
      </c>
      <c r="AB248" s="10">
        <f t="shared" ca="1" si="88"/>
        <v>0</v>
      </c>
      <c r="AC248" s="10">
        <f t="shared" ca="1" si="89"/>
        <v>1</v>
      </c>
      <c r="AF248" s="16">
        <f t="shared" ca="1" si="90"/>
        <v>0</v>
      </c>
    </row>
    <row r="249" spans="1:32" x14ac:dyDescent="0.25">
      <c r="A249" s="7" t="s">
        <v>1608</v>
      </c>
      <c r="B249" s="7" t="s">
        <v>1590</v>
      </c>
      <c r="C249" s="10">
        <f t="shared" ca="1" si="91"/>
        <v>0</v>
      </c>
      <c r="D249" s="4">
        <v>25</v>
      </c>
      <c r="E249" s="4">
        <v>21.5</v>
      </c>
      <c r="F249" s="4">
        <v>8.5</v>
      </c>
      <c r="G249" s="4">
        <v>3.4</v>
      </c>
      <c r="H249" s="5" t="s">
        <v>1609</v>
      </c>
      <c r="I249" s="5" t="s">
        <v>1374</v>
      </c>
      <c r="J249" s="3">
        <v>3455</v>
      </c>
      <c r="K249" s="3">
        <v>1050</v>
      </c>
      <c r="L249" s="3">
        <v>295</v>
      </c>
      <c r="M249" s="2">
        <f t="shared" si="73"/>
        <v>20.71</v>
      </c>
      <c r="N249" s="3">
        <f t="shared" si="74"/>
        <v>155</v>
      </c>
      <c r="O249" s="4">
        <f t="shared" si="75"/>
        <v>13.7</v>
      </c>
      <c r="P249" s="2">
        <f t="shared" si="76"/>
        <v>2.17</v>
      </c>
      <c r="Q249" s="2">
        <f t="shared" si="77"/>
        <v>1.22</v>
      </c>
      <c r="R249" s="2">
        <f t="shared" si="78"/>
        <v>2.94</v>
      </c>
      <c r="S249" s="64">
        <f t="shared" si="79"/>
        <v>0.20330999999999999</v>
      </c>
      <c r="T249" s="2">
        <f t="shared" si="80"/>
        <v>6.21</v>
      </c>
      <c r="U249" s="4">
        <f t="shared" si="81"/>
        <v>1.7</v>
      </c>
      <c r="V249" s="79">
        <f t="shared" si="82"/>
        <v>3.31</v>
      </c>
      <c r="W249" s="10">
        <f t="shared" ca="1" si="83"/>
        <v>0</v>
      </c>
      <c r="X249" s="10">
        <f t="shared" ca="1" si="84"/>
        <v>0</v>
      </c>
      <c r="Y249" s="10">
        <f t="shared" ca="1" si="85"/>
        <v>0.68200000000000005</v>
      </c>
      <c r="Z249" s="10">
        <f t="shared" ca="1" si="86"/>
        <v>1</v>
      </c>
      <c r="AA249" s="10">
        <f t="shared" ca="1" si="87"/>
        <v>0</v>
      </c>
      <c r="AB249" s="10">
        <f t="shared" ca="1" si="88"/>
        <v>0</v>
      </c>
      <c r="AC249" s="10">
        <f t="shared" ca="1" si="89"/>
        <v>1</v>
      </c>
      <c r="AF249" s="16">
        <f t="shared" ca="1" si="90"/>
        <v>0</v>
      </c>
    </row>
    <row r="250" spans="1:32" x14ac:dyDescent="0.25">
      <c r="A250" s="7" t="s">
        <v>1610</v>
      </c>
      <c r="B250" s="7" t="s">
        <v>1590</v>
      </c>
      <c r="C250" s="10">
        <f t="shared" ca="1" si="91"/>
        <v>0</v>
      </c>
      <c r="D250" s="4">
        <v>26.9</v>
      </c>
      <c r="E250" s="4">
        <v>21.9</v>
      </c>
      <c r="F250" s="4">
        <v>8.9</v>
      </c>
      <c r="G250" s="4">
        <v>4</v>
      </c>
      <c r="H250" s="2" t="s">
        <v>1456</v>
      </c>
      <c r="I250" s="2" t="s">
        <v>1374</v>
      </c>
      <c r="J250" s="3">
        <v>6850</v>
      </c>
      <c r="K250" s="3">
        <v>2466</v>
      </c>
      <c r="L250" s="3">
        <v>340</v>
      </c>
      <c r="M250" s="2">
        <f t="shared" si="73"/>
        <v>15.13</v>
      </c>
      <c r="N250" s="3">
        <f t="shared" si="74"/>
        <v>291</v>
      </c>
      <c r="O250" s="4">
        <f t="shared" si="75"/>
        <v>24.6</v>
      </c>
      <c r="P250" s="2">
        <f t="shared" si="76"/>
        <v>1.81</v>
      </c>
      <c r="Q250" s="2">
        <f t="shared" si="77"/>
        <v>1.07</v>
      </c>
      <c r="R250" s="2">
        <f t="shared" si="78"/>
        <v>3.02</v>
      </c>
      <c r="S250" s="64">
        <f t="shared" si="79"/>
        <v>8.0390000000000003E-2</v>
      </c>
      <c r="T250" s="2">
        <f t="shared" si="80"/>
        <v>6.27</v>
      </c>
      <c r="U250" s="4">
        <f t="shared" si="81"/>
        <v>2.8</v>
      </c>
      <c r="V250" s="79">
        <f t="shared" si="82"/>
        <v>5.33</v>
      </c>
      <c r="W250" s="10">
        <f t="shared" ca="1" si="83"/>
        <v>0</v>
      </c>
      <c r="X250" s="10">
        <f t="shared" ca="1" si="84"/>
        <v>0</v>
      </c>
      <c r="Y250" s="10">
        <f t="shared" ca="1" si="85"/>
        <v>0</v>
      </c>
      <c r="Z250" s="10">
        <f t="shared" ca="1" si="86"/>
        <v>1</v>
      </c>
      <c r="AA250" s="10">
        <f t="shared" ca="1" si="87"/>
        <v>0</v>
      </c>
      <c r="AB250" s="10">
        <f t="shared" ca="1" si="88"/>
        <v>0.33300000000000002</v>
      </c>
      <c r="AC250" s="10">
        <f t="shared" ca="1" si="89"/>
        <v>1</v>
      </c>
      <c r="AF250" s="16">
        <f t="shared" ca="1" si="90"/>
        <v>0</v>
      </c>
    </row>
    <row r="251" spans="1:32" x14ac:dyDescent="0.25">
      <c r="A251" s="7" t="s">
        <v>1611</v>
      </c>
      <c r="B251" s="7" t="s">
        <v>1590</v>
      </c>
      <c r="C251" s="10">
        <f t="shared" ca="1" si="91"/>
        <v>0</v>
      </c>
      <c r="D251" s="4">
        <v>27</v>
      </c>
      <c r="E251" s="4">
        <v>23.8</v>
      </c>
      <c r="F251" s="4">
        <v>9.3000000000000007</v>
      </c>
      <c r="G251" s="4">
        <v>5</v>
      </c>
      <c r="I251" s="5" t="s">
        <v>1374</v>
      </c>
      <c r="J251" s="3">
        <v>6240</v>
      </c>
      <c r="K251" s="3">
        <v>1840</v>
      </c>
      <c r="L251" s="3">
        <v>316</v>
      </c>
      <c r="M251" s="2">
        <f t="shared" si="73"/>
        <v>14.96</v>
      </c>
      <c r="N251" s="3">
        <f t="shared" si="74"/>
        <v>207</v>
      </c>
      <c r="O251" s="4">
        <f t="shared" si="75"/>
        <v>20</v>
      </c>
      <c r="P251" s="2">
        <f t="shared" si="76"/>
        <v>1.95</v>
      </c>
      <c r="Q251" s="2">
        <f t="shared" si="77"/>
        <v>1.07</v>
      </c>
      <c r="R251" s="2">
        <f t="shared" si="78"/>
        <v>2.9</v>
      </c>
      <c r="S251" s="64">
        <f t="shared" si="79"/>
        <v>0.12723000000000001</v>
      </c>
      <c r="T251" s="2">
        <f t="shared" si="80"/>
        <v>6.54</v>
      </c>
      <c r="U251" s="4">
        <f t="shared" si="81"/>
        <v>2.2999999999999998</v>
      </c>
      <c r="V251" s="79">
        <f t="shared" si="82"/>
        <v>4.28</v>
      </c>
      <c r="W251" s="10">
        <f t="shared" ca="1" si="83"/>
        <v>0</v>
      </c>
      <c r="X251" s="10">
        <f t="shared" ca="1" si="84"/>
        <v>0</v>
      </c>
      <c r="Y251" s="10">
        <f t="shared" ca="1" si="85"/>
        <v>0</v>
      </c>
      <c r="Z251" s="10">
        <f t="shared" ca="1" si="86"/>
        <v>1</v>
      </c>
      <c r="AA251" s="10">
        <f t="shared" ca="1" si="87"/>
        <v>0</v>
      </c>
      <c r="AB251" s="10">
        <f t="shared" ca="1" si="88"/>
        <v>0</v>
      </c>
      <c r="AC251" s="10">
        <f t="shared" ca="1" si="89"/>
        <v>1</v>
      </c>
      <c r="AF251" s="16">
        <f t="shared" ca="1" si="90"/>
        <v>0</v>
      </c>
    </row>
    <row r="252" spans="1:32" x14ac:dyDescent="0.25">
      <c r="A252" s="7" t="s">
        <v>631</v>
      </c>
      <c r="B252" s="7" t="s">
        <v>1089</v>
      </c>
      <c r="C252" s="10">
        <f t="shared" ca="1" si="91"/>
        <v>0</v>
      </c>
      <c r="D252" s="4">
        <v>28.3</v>
      </c>
      <c r="E252" s="4">
        <v>23.9</v>
      </c>
      <c r="F252" s="4">
        <v>10.3</v>
      </c>
      <c r="G252" s="4">
        <v>5.2</v>
      </c>
      <c r="H252" s="5" t="s">
        <v>1407</v>
      </c>
      <c r="I252" s="5" t="s">
        <v>1374</v>
      </c>
      <c r="J252" s="3">
        <v>8300</v>
      </c>
      <c r="K252" s="3">
        <v>3600</v>
      </c>
      <c r="L252" s="3">
        <v>374</v>
      </c>
      <c r="M252" s="2">
        <f t="shared" si="73"/>
        <v>14.64</v>
      </c>
      <c r="N252" s="3">
        <f t="shared" si="74"/>
        <v>271</v>
      </c>
      <c r="O252" s="4">
        <f t="shared" si="75"/>
        <v>22.8</v>
      </c>
      <c r="P252" s="2">
        <f t="shared" si="76"/>
        <v>1.97</v>
      </c>
      <c r="Q252" s="2">
        <f t="shared" si="77"/>
        <v>1.06</v>
      </c>
      <c r="R252" s="2">
        <f t="shared" si="78"/>
        <v>2.75</v>
      </c>
      <c r="S252" s="64">
        <f t="shared" si="79"/>
        <v>0.12478</v>
      </c>
      <c r="T252" s="2">
        <f t="shared" si="80"/>
        <v>6.55</v>
      </c>
      <c r="U252" s="4">
        <f t="shared" si="81"/>
        <v>2.5</v>
      </c>
      <c r="V252" s="79">
        <f t="shared" si="82"/>
        <v>4.42</v>
      </c>
      <c r="W252" s="10">
        <f t="shared" ca="1" si="83"/>
        <v>0</v>
      </c>
      <c r="X252" s="10">
        <f t="shared" ca="1" si="84"/>
        <v>0</v>
      </c>
      <c r="Y252" s="10">
        <f t="shared" ca="1" si="85"/>
        <v>0</v>
      </c>
      <c r="Z252" s="10">
        <f t="shared" ca="1" si="86"/>
        <v>1</v>
      </c>
      <c r="AA252" s="10">
        <f t="shared" ca="1" si="87"/>
        <v>0</v>
      </c>
      <c r="AB252" s="10">
        <f t="shared" ca="1" si="88"/>
        <v>0</v>
      </c>
      <c r="AC252" s="10">
        <f t="shared" ca="1" si="89"/>
        <v>1</v>
      </c>
      <c r="AF252" s="16">
        <f t="shared" ca="1" si="90"/>
        <v>0</v>
      </c>
    </row>
    <row r="253" spans="1:32" x14ac:dyDescent="0.25">
      <c r="A253" s="7" t="s">
        <v>1612</v>
      </c>
      <c r="B253" s="7" t="s">
        <v>1590</v>
      </c>
      <c r="C253" s="10">
        <f t="shared" ca="1" si="91"/>
        <v>0</v>
      </c>
      <c r="D253" s="4">
        <v>29.9</v>
      </c>
      <c r="E253" s="4">
        <v>25</v>
      </c>
      <c r="F253" s="4">
        <v>10.9</v>
      </c>
      <c r="G253" s="4">
        <v>5.2</v>
      </c>
      <c r="I253" s="5" t="s">
        <v>1374</v>
      </c>
      <c r="J253" s="3">
        <v>10200</v>
      </c>
      <c r="K253" s="3">
        <v>4200</v>
      </c>
      <c r="L253" s="3">
        <v>446</v>
      </c>
      <c r="M253" s="2">
        <f t="shared" si="73"/>
        <v>15.22</v>
      </c>
      <c r="N253" s="3">
        <f t="shared" si="74"/>
        <v>291</v>
      </c>
      <c r="O253" s="4">
        <f t="shared" si="75"/>
        <v>24.7</v>
      </c>
      <c r="P253" s="2">
        <f t="shared" si="76"/>
        <v>1.94</v>
      </c>
      <c r="Q253" s="2">
        <f t="shared" si="77"/>
        <v>1.06</v>
      </c>
      <c r="R253" s="2">
        <f t="shared" si="78"/>
        <v>2.74</v>
      </c>
      <c r="S253" s="64">
        <f t="shared" si="79"/>
        <v>0.11577</v>
      </c>
      <c r="T253" s="2">
        <f t="shared" si="80"/>
        <v>6.7</v>
      </c>
      <c r="U253" s="4">
        <f t="shared" si="81"/>
        <v>2.7</v>
      </c>
      <c r="V253" s="79">
        <f t="shared" si="82"/>
        <v>4.6399999999999997</v>
      </c>
      <c r="W253" s="10">
        <f t="shared" ca="1" si="83"/>
        <v>0</v>
      </c>
      <c r="X253" s="10">
        <f t="shared" ca="1" si="84"/>
        <v>0</v>
      </c>
      <c r="Y253" s="10">
        <f t="shared" ca="1" si="85"/>
        <v>0</v>
      </c>
      <c r="Z253" s="10">
        <f t="shared" ca="1" si="86"/>
        <v>1</v>
      </c>
      <c r="AA253" s="10">
        <f t="shared" ca="1" si="87"/>
        <v>0</v>
      </c>
      <c r="AB253" s="10">
        <f t="shared" ca="1" si="88"/>
        <v>0</v>
      </c>
      <c r="AC253" s="10">
        <f t="shared" ca="1" si="89"/>
        <v>1</v>
      </c>
      <c r="AF253" s="16">
        <f t="shared" ca="1" si="90"/>
        <v>0</v>
      </c>
    </row>
    <row r="254" spans="1:32" x14ac:dyDescent="0.25">
      <c r="A254" s="7" t="s">
        <v>570</v>
      </c>
      <c r="B254" s="7" t="s">
        <v>1590</v>
      </c>
      <c r="C254" s="10">
        <f t="shared" ca="1" si="91"/>
        <v>0</v>
      </c>
      <c r="D254" s="4">
        <v>31</v>
      </c>
      <c r="E254" s="4">
        <v>26.5</v>
      </c>
      <c r="F254" s="4">
        <v>11.5</v>
      </c>
      <c r="G254" s="4">
        <v>5.7</v>
      </c>
      <c r="H254" s="5" t="s">
        <v>1407</v>
      </c>
      <c r="I254" s="5" t="s">
        <v>571</v>
      </c>
      <c r="J254" s="3">
        <v>10300</v>
      </c>
      <c r="K254" s="3">
        <v>4000</v>
      </c>
      <c r="L254" s="3">
        <v>490</v>
      </c>
      <c r="M254" s="2">
        <f t="shared" si="73"/>
        <v>16.62</v>
      </c>
      <c r="N254" s="3">
        <f t="shared" si="74"/>
        <v>247</v>
      </c>
      <c r="O254" s="4">
        <f t="shared" si="75"/>
        <v>22.1</v>
      </c>
      <c r="P254" s="2">
        <f t="shared" si="76"/>
        <v>2.04</v>
      </c>
      <c r="Q254" s="2">
        <f t="shared" si="77"/>
        <v>1.1000000000000001</v>
      </c>
      <c r="R254" s="2">
        <f t="shared" si="78"/>
        <v>2.7</v>
      </c>
      <c r="S254" s="64">
        <f t="shared" si="79"/>
        <v>0.14529</v>
      </c>
      <c r="T254" s="2">
        <f t="shared" si="80"/>
        <v>6.9</v>
      </c>
      <c r="U254" s="4">
        <f t="shared" si="81"/>
        <v>2.5</v>
      </c>
      <c r="V254" s="79">
        <f t="shared" si="82"/>
        <v>4.18</v>
      </c>
      <c r="W254" s="10">
        <f t="shared" ca="1" si="83"/>
        <v>0</v>
      </c>
      <c r="X254" s="10">
        <f t="shared" ca="1" si="84"/>
        <v>0</v>
      </c>
      <c r="Y254" s="10">
        <f t="shared" ca="1" si="85"/>
        <v>0</v>
      </c>
      <c r="Z254" s="10">
        <f t="shared" ca="1" si="86"/>
        <v>1</v>
      </c>
      <c r="AA254" s="10">
        <f t="shared" ca="1" si="87"/>
        <v>0</v>
      </c>
      <c r="AB254" s="10">
        <f t="shared" ca="1" si="88"/>
        <v>0</v>
      </c>
      <c r="AC254" s="10">
        <f t="shared" ca="1" si="89"/>
        <v>1</v>
      </c>
      <c r="AF254" s="16">
        <f t="shared" ca="1" si="90"/>
        <v>0</v>
      </c>
    </row>
    <row r="255" spans="1:32" x14ac:dyDescent="0.25">
      <c r="A255" s="7" t="s">
        <v>1613</v>
      </c>
      <c r="B255" s="7" t="s">
        <v>1590</v>
      </c>
      <c r="C255" s="10">
        <f t="shared" ca="1" si="91"/>
        <v>0</v>
      </c>
      <c r="D255" s="4">
        <v>32.5</v>
      </c>
      <c r="E255" s="4">
        <v>28</v>
      </c>
      <c r="F255" s="4">
        <v>11.7</v>
      </c>
      <c r="G255" s="4">
        <v>6</v>
      </c>
      <c r="I255" s="5" t="s">
        <v>1374</v>
      </c>
      <c r="J255" s="3">
        <v>11300</v>
      </c>
      <c r="K255" s="3">
        <v>4200</v>
      </c>
      <c r="L255" s="3">
        <v>521</v>
      </c>
      <c r="M255" s="2">
        <f t="shared" si="73"/>
        <v>16.61</v>
      </c>
      <c r="N255" s="3">
        <f t="shared" si="74"/>
        <v>230</v>
      </c>
      <c r="O255" s="4">
        <f t="shared" si="75"/>
        <v>22.5</v>
      </c>
      <c r="P255" s="2">
        <f t="shared" si="76"/>
        <v>2.02</v>
      </c>
      <c r="Q255" s="2">
        <f t="shared" si="77"/>
        <v>1.0900000000000001</v>
      </c>
      <c r="R255" s="2">
        <f t="shared" si="78"/>
        <v>2.78</v>
      </c>
      <c r="S255" s="64">
        <f t="shared" si="79"/>
        <v>0.14871000000000001</v>
      </c>
      <c r="T255" s="2">
        <f t="shared" si="80"/>
        <v>7.09</v>
      </c>
      <c r="U255" s="4">
        <f t="shared" si="81"/>
        <v>2.5</v>
      </c>
      <c r="V255" s="79">
        <f t="shared" si="82"/>
        <v>4.1500000000000004</v>
      </c>
      <c r="W255" s="10">
        <f t="shared" ca="1" si="83"/>
        <v>0</v>
      </c>
      <c r="X255" s="10">
        <f t="shared" ca="1" si="84"/>
        <v>0</v>
      </c>
      <c r="Y255" s="10">
        <f t="shared" ca="1" si="85"/>
        <v>0</v>
      </c>
      <c r="Z255" s="10">
        <f t="shared" ca="1" si="86"/>
        <v>1</v>
      </c>
      <c r="AA255" s="10">
        <f t="shared" ca="1" si="87"/>
        <v>0</v>
      </c>
      <c r="AB255" s="10">
        <f t="shared" ca="1" si="88"/>
        <v>0</v>
      </c>
      <c r="AC255" s="10">
        <f t="shared" ca="1" si="89"/>
        <v>1</v>
      </c>
      <c r="AF255" s="16">
        <f t="shared" ca="1" si="90"/>
        <v>0</v>
      </c>
    </row>
    <row r="256" spans="1:32" x14ac:dyDescent="0.25">
      <c r="A256" s="7" t="s">
        <v>1614</v>
      </c>
      <c r="B256" s="7" t="s">
        <v>1590</v>
      </c>
      <c r="C256" s="10">
        <f t="shared" ca="1" si="91"/>
        <v>0</v>
      </c>
      <c r="D256" s="4">
        <v>34.5</v>
      </c>
      <c r="E256" s="4">
        <v>29.9</v>
      </c>
      <c r="F256" s="4">
        <v>11.8</v>
      </c>
      <c r="G256" s="4">
        <v>5.6</v>
      </c>
      <c r="H256" s="2"/>
      <c r="I256" s="2" t="s">
        <v>1374</v>
      </c>
      <c r="J256" s="3">
        <v>11950</v>
      </c>
      <c r="K256" s="3">
        <v>5000</v>
      </c>
      <c r="L256" s="3">
        <v>528</v>
      </c>
      <c r="M256" s="2">
        <f t="shared" si="73"/>
        <v>16.22</v>
      </c>
      <c r="N256" s="3">
        <f t="shared" si="74"/>
        <v>200</v>
      </c>
      <c r="O256" s="4">
        <f t="shared" si="75"/>
        <v>22.1</v>
      </c>
      <c r="P256" s="2">
        <f t="shared" si="76"/>
        <v>2</v>
      </c>
      <c r="Q256" s="2">
        <f t="shared" si="77"/>
        <v>1.08</v>
      </c>
      <c r="R256" s="2">
        <f t="shared" si="78"/>
        <v>2.92</v>
      </c>
      <c r="S256" s="64">
        <f t="shared" si="79"/>
        <v>0.15042</v>
      </c>
      <c r="T256" s="2">
        <f t="shared" si="80"/>
        <v>7.33</v>
      </c>
      <c r="U256" s="4">
        <f t="shared" si="81"/>
        <v>2.5</v>
      </c>
      <c r="V256" s="79">
        <f t="shared" si="82"/>
        <v>4.13</v>
      </c>
      <c r="W256" s="10">
        <f t="shared" ca="1" si="83"/>
        <v>0</v>
      </c>
      <c r="X256" s="10">
        <f t="shared" ca="1" si="84"/>
        <v>0</v>
      </c>
      <c r="Y256" s="10">
        <f t="shared" ca="1" si="85"/>
        <v>0</v>
      </c>
      <c r="Z256" s="10">
        <f t="shared" ca="1" si="86"/>
        <v>1</v>
      </c>
      <c r="AA256" s="10">
        <f t="shared" ca="1" si="87"/>
        <v>0</v>
      </c>
      <c r="AB256" s="10">
        <f t="shared" ca="1" si="88"/>
        <v>0</v>
      </c>
      <c r="AC256" s="10">
        <f t="shared" ca="1" si="89"/>
        <v>1</v>
      </c>
      <c r="AF256" s="16">
        <f t="shared" ca="1" si="90"/>
        <v>0</v>
      </c>
    </row>
    <row r="257" spans="1:32" x14ac:dyDescent="0.25">
      <c r="A257" s="7" t="s">
        <v>1615</v>
      </c>
      <c r="B257" s="7" t="s">
        <v>1590</v>
      </c>
      <c r="C257" s="10">
        <f t="shared" ca="1" si="91"/>
        <v>0</v>
      </c>
      <c r="D257" s="4">
        <v>36.299999999999997</v>
      </c>
      <c r="E257" s="4">
        <v>30.2</v>
      </c>
      <c r="F257" s="4">
        <v>11.9</v>
      </c>
      <c r="G257" s="4">
        <v>5.8</v>
      </c>
      <c r="I257" s="5" t="s">
        <v>1374</v>
      </c>
      <c r="J257" s="3">
        <v>13500</v>
      </c>
      <c r="K257" s="3">
        <v>6000</v>
      </c>
      <c r="L257" s="3">
        <v>555</v>
      </c>
      <c r="M257" s="2">
        <f t="shared" si="73"/>
        <v>15.72</v>
      </c>
      <c r="N257" s="3">
        <f t="shared" si="74"/>
        <v>219</v>
      </c>
      <c r="O257" s="4">
        <f t="shared" si="75"/>
        <v>24.1</v>
      </c>
      <c r="P257" s="2">
        <f t="shared" si="76"/>
        <v>1.93</v>
      </c>
      <c r="Q257" s="2">
        <f t="shared" si="77"/>
        <v>1.07</v>
      </c>
      <c r="R257" s="2">
        <f t="shared" si="78"/>
        <v>3.05</v>
      </c>
      <c r="S257" s="64">
        <f t="shared" si="79"/>
        <v>0.12127</v>
      </c>
      <c r="T257" s="2">
        <f t="shared" si="80"/>
        <v>7.36</v>
      </c>
      <c r="U257" s="4">
        <f t="shared" si="81"/>
        <v>2.8</v>
      </c>
      <c r="V257" s="79">
        <f t="shared" si="82"/>
        <v>4.6100000000000003</v>
      </c>
      <c r="W257" s="10">
        <f t="shared" ca="1" si="83"/>
        <v>0</v>
      </c>
      <c r="X257" s="10">
        <f t="shared" ca="1" si="84"/>
        <v>0</v>
      </c>
      <c r="Y257" s="10">
        <f t="shared" ca="1" si="85"/>
        <v>0</v>
      </c>
      <c r="Z257" s="10">
        <f t="shared" ca="1" si="86"/>
        <v>1</v>
      </c>
      <c r="AA257" s="10">
        <f t="shared" ca="1" si="87"/>
        <v>0</v>
      </c>
      <c r="AB257" s="10">
        <f t="shared" ca="1" si="88"/>
        <v>0.5</v>
      </c>
      <c r="AC257" s="10">
        <f t="shared" ca="1" si="89"/>
        <v>1</v>
      </c>
      <c r="AF257" s="16">
        <f t="shared" ca="1" si="90"/>
        <v>0</v>
      </c>
    </row>
    <row r="258" spans="1:32" x14ac:dyDescent="0.25">
      <c r="A258" s="7" t="s">
        <v>1091</v>
      </c>
      <c r="B258" s="7" t="s">
        <v>1089</v>
      </c>
      <c r="C258" s="10">
        <f t="shared" ca="1" si="91"/>
        <v>0</v>
      </c>
      <c r="D258" s="4">
        <v>36.299999999999997</v>
      </c>
      <c r="E258" s="4">
        <v>30.2</v>
      </c>
      <c r="F258" s="4">
        <v>11.9</v>
      </c>
      <c r="G258" s="4">
        <v>5</v>
      </c>
      <c r="H258" s="5" t="s">
        <v>1407</v>
      </c>
      <c r="I258" s="5" t="s">
        <v>1374</v>
      </c>
      <c r="J258" s="3">
        <v>13500</v>
      </c>
      <c r="K258" s="3">
        <v>6000</v>
      </c>
      <c r="L258" s="3">
        <v>555</v>
      </c>
      <c r="M258" s="2">
        <f t="shared" si="73"/>
        <v>15.72</v>
      </c>
      <c r="N258" s="3">
        <f t="shared" si="74"/>
        <v>219</v>
      </c>
      <c r="O258" s="4">
        <f t="shared" si="75"/>
        <v>24.1</v>
      </c>
      <c r="P258" s="2">
        <f t="shared" si="76"/>
        <v>1.93</v>
      </c>
      <c r="Q258" s="2">
        <f t="shared" si="77"/>
        <v>1.07</v>
      </c>
      <c r="R258" s="2">
        <f t="shared" si="78"/>
        <v>3.05</v>
      </c>
      <c r="S258" s="64">
        <f t="shared" si="79"/>
        <v>0.12127</v>
      </c>
      <c r="T258" s="2">
        <f t="shared" si="80"/>
        <v>7.36</v>
      </c>
      <c r="U258" s="4">
        <f t="shared" si="81"/>
        <v>2.8</v>
      </c>
      <c r="V258" s="79">
        <f t="shared" si="82"/>
        <v>4.6100000000000003</v>
      </c>
      <c r="W258" s="10">
        <f t="shared" ca="1" si="83"/>
        <v>0</v>
      </c>
      <c r="X258" s="10">
        <f t="shared" ca="1" si="84"/>
        <v>0</v>
      </c>
      <c r="Y258" s="10">
        <f t="shared" ca="1" si="85"/>
        <v>0</v>
      </c>
      <c r="Z258" s="10">
        <f t="shared" ca="1" si="86"/>
        <v>1</v>
      </c>
      <c r="AA258" s="10">
        <f t="shared" ca="1" si="87"/>
        <v>0</v>
      </c>
      <c r="AB258" s="10">
        <f t="shared" ca="1" si="88"/>
        <v>0.5</v>
      </c>
      <c r="AC258" s="10">
        <f t="shared" ca="1" si="89"/>
        <v>1</v>
      </c>
      <c r="AF258" s="16">
        <f t="shared" ca="1" si="90"/>
        <v>0</v>
      </c>
    </row>
    <row r="259" spans="1:32" x14ac:dyDescent="0.25">
      <c r="A259" s="7" t="s">
        <v>1616</v>
      </c>
      <c r="B259" s="7" t="s">
        <v>1617</v>
      </c>
      <c r="C259" s="10">
        <f t="shared" ca="1" si="91"/>
        <v>0</v>
      </c>
      <c r="D259" s="4">
        <v>38.1</v>
      </c>
      <c r="E259" s="4">
        <v>30.2</v>
      </c>
      <c r="F259" s="4">
        <v>11.9</v>
      </c>
      <c r="G259" s="4">
        <v>6.8</v>
      </c>
      <c r="H259" s="5" t="s">
        <v>1618</v>
      </c>
      <c r="I259" s="5" t="s">
        <v>1374</v>
      </c>
      <c r="J259" s="3">
        <v>15900</v>
      </c>
      <c r="K259" s="3">
        <v>6500</v>
      </c>
      <c r="L259" s="3">
        <v>639</v>
      </c>
      <c r="M259" s="2">
        <f t="shared" si="73"/>
        <v>16.23</v>
      </c>
      <c r="N259" s="3">
        <f t="shared" si="74"/>
        <v>258</v>
      </c>
      <c r="O259" s="4">
        <f t="shared" si="75"/>
        <v>27.9</v>
      </c>
      <c r="P259" s="2">
        <f t="shared" si="76"/>
        <v>1.83</v>
      </c>
      <c r="Q259" s="2">
        <f t="shared" si="77"/>
        <v>1.07</v>
      </c>
      <c r="R259" s="2">
        <f t="shared" si="78"/>
        <v>3.2</v>
      </c>
      <c r="S259" s="64">
        <f t="shared" si="79"/>
        <v>9.2850000000000002E-2</v>
      </c>
      <c r="T259" s="2">
        <f t="shared" si="80"/>
        <v>7.36</v>
      </c>
      <c r="U259" s="4">
        <f t="shared" si="81"/>
        <v>3.2</v>
      </c>
      <c r="V259" s="79">
        <f t="shared" si="82"/>
        <v>5.26</v>
      </c>
      <c r="W259" s="10">
        <f t="shared" ca="1" si="83"/>
        <v>0</v>
      </c>
      <c r="X259" s="10">
        <f t="shared" ca="1" si="84"/>
        <v>0</v>
      </c>
      <c r="Y259" s="10">
        <f t="shared" ca="1" si="85"/>
        <v>0</v>
      </c>
      <c r="Z259" s="10">
        <f t="shared" ca="1" si="86"/>
        <v>1</v>
      </c>
      <c r="AA259" s="10">
        <f t="shared" ca="1" si="87"/>
        <v>0</v>
      </c>
      <c r="AB259" s="10">
        <f t="shared" ca="1" si="88"/>
        <v>1</v>
      </c>
      <c r="AC259" s="10">
        <f t="shared" ca="1" si="89"/>
        <v>1</v>
      </c>
      <c r="AF259" s="16">
        <f t="shared" ca="1" si="90"/>
        <v>0</v>
      </c>
    </row>
    <row r="260" spans="1:32" x14ac:dyDescent="0.25">
      <c r="A260" s="7" t="s">
        <v>1619</v>
      </c>
      <c r="B260" s="7" t="s">
        <v>1092</v>
      </c>
      <c r="C260" s="10">
        <f t="shared" ca="1" si="91"/>
        <v>0</v>
      </c>
      <c r="D260" s="4">
        <v>38.4</v>
      </c>
      <c r="E260" s="4">
        <v>32.4</v>
      </c>
      <c r="F260" s="4">
        <v>12.3</v>
      </c>
      <c r="G260" s="4">
        <v>5.3</v>
      </c>
      <c r="J260" s="3">
        <v>19500</v>
      </c>
      <c r="K260" s="3">
        <v>7300</v>
      </c>
      <c r="L260" s="3">
        <v>719</v>
      </c>
      <c r="M260" s="2">
        <f t="shared" si="73"/>
        <v>15.94</v>
      </c>
      <c r="N260" s="3">
        <f t="shared" si="74"/>
        <v>256</v>
      </c>
      <c r="O260" s="4">
        <f t="shared" si="75"/>
        <v>31.2</v>
      </c>
      <c r="P260" s="2">
        <f t="shared" si="76"/>
        <v>1.77</v>
      </c>
      <c r="Q260" s="2">
        <f t="shared" si="77"/>
        <v>1.06</v>
      </c>
      <c r="R260" s="2">
        <f t="shared" si="78"/>
        <v>3.12</v>
      </c>
      <c r="S260" s="64">
        <f t="shared" si="79"/>
        <v>8.1100000000000005E-2</v>
      </c>
      <c r="T260" s="2">
        <f t="shared" si="80"/>
        <v>7.63</v>
      </c>
      <c r="U260" s="4">
        <f t="shared" si="81"/>
        <v>3.5</v>
      </c>
      <c r="V260" s="79">
        <f t="shared" si="82"/>
        <v>5.66</v>
      </c>
      <c r="W260" s="10">
        <f t="shared" ca="1" si="83"/>
        <v>0</v>
      </c>
      <c r="X260" s="10">
        <f t="shared" ca="1" si="84"/>
        <v>0</v>
      </c>
      <c r="Y260" s="10">
        <f t="shared" ca="1" si="85"/>
        <v>0</v>
      </c>
      <c r="Z260" s="10">
        <f t="shared" ca="1" si="86"/>
        <v>1</v>
      </c>
      <c r="AA260" s="10">
        <f t="shared" ca="1" si="87"/>
        <v>0</v>
      </c>
      <c r="AB260" s="10">
        <f t="shared" ca="1" si="88"/>
        <v>0.88900000000000001</v>
      </c>
      <c r="AC260" s="10">
        <f t="shared" ca="1" si="89"/>
        <v>1</v>
      </c>
      <c r="AF260" s="16">
        <f t="shared" ca="1" si="90"/>
        <v>0</v>
      </c>
    </row>
    <row r="261" spans="1:32" x14ac:dyDescent="0.25">
      <c r="A261" s="7" t="s">
        <v>1620</v>
      </c>
      <c r="B261" s="7" t="s">
        <v>1590</v>
      </c>
      <c r="C261" s="10">
        <f t="shared" ca="1" si="91"/>
        <v>0</v>
      </c>
      <c r="D261" s="4">
        <v>40.5</v>
      </c>
      <c r="E261" s="4">
        <v>34.9</v>
      </c>
      <c r="F261" s="4">
        <v>13.5</v>
      </c>
      <c r="G261" s="4">
        <v>6.8</v>
      </c>
      <c r="I261" s="5" t="s">
        <v>1374</v>
      </c>
      <c r="J261" s="3">
        <v>18000</v>
      </c>
      <c r="K261" s="3">
        <v>7200</v>
      </c>
      <c r="L261" s="3">
        <v>808</v>
      </c>
      <c r="M261" s="2">
        <f t="shared" si="73"/>
        <v>18.89</v>
      </c>
      <c r="N261" s="3">
        <f t="shared" si="74"/>
        <v>189</v>
      </c>
      <c r="O261" s="4">
        <f t="shared" si="75"/>
        <v>23.8</v>
      </c>
      <c r="P261" s="2">
        <f t="shared" si="76"/>
        <v>1.99</v>
      </c>
      <c r="Q261" s="2">
        <f t="shared" si="77"/>
        <v>1.1299999999999999</v>
      </c>
      <c r="R261" s="2">
        <f t="shared" si="78"/>
        <v>3</v>
      </c>
      <c r="S261" s="64">
        <f t="shared" si="79"/>
        <v>0.15387000000000001</v>
      </c>
      <c r="T261" s="2">
        <f t="shared" si="80"/>
        <v>7.92</v>
      </c>
      <c r="U261" s="4">
        <f t="shared" si="81"/>
        <v>2.7</v>
      </c>
      <c r="V261" s="79">
        <f t="shared" si="82"/>
        <v>4.17</v>
      </c>
      <c r="W261" s="10">
        <f t="shared" ca="1" si="83"/>
        <v>0</v>
      </c>
      <c r="X261" s="10">
        <f t="shared" ca="1" si="84"/>
        <v>0</v>
      </c>
      <c r="Y261" s="10">
        <f t="shared" ca="1" si="85"/>
        <v>0</v>
      </c>
      <c r="Z261" s="10">
        <f t="shared" ca="1" si="86"/>
        <v>1</v>
      </c>
      <c r="AA261" s="10">
        <f t="shared" ca="1" si="87"/>
        <v>0</v>
      </c>
      <c r="AB261" s="10">
        <f t="shared" ca="1" si="88"/>
        <v>0.222</v>
      </c>
      <c r="AC261" s="10">
        <f t="shared" ca="1" si="89"/>
        <v>1</v>
      </c>
      <c r="AF261" s="16">
        <f t="shared" ca="1" si="90"/>
        <v>0</v>
      </c>
    </row>
    <row r="262" spans="1:32" x14ac:dyDescent="0.25">
      <c r="A262" s="7" t="s">
        <v>1621</v>
      </c>
      <c r="B262" s="7" t="s">
        <v>1590</v>
      </c>
      <c r="C262" s="10">
        <f t="shared" ca="1" si="91"/>
        <v>0</v>
      </c>
      <c r="D262" s="4">
        <v>41.9</v>
      </c>
      <c r="E262" s="4">
        <v>36</v>
      </c>
      <c r="F262" s="4">
        <v>13.9</v>
      </c>
      <c r="G262" s="4">
        <v>6</v>
      </c>
      <c r="I262" s="5" t="s">
        <v>1374</v>
      </c>
      <c r="J262" s="3">
        <v>20500</v>
      </c>
      <c r="K262" s="3">
        <v>8300</v>
      </c>
      <c r="L262" s="3">
        <v>797</v>
      </c>
      <c r="M262" s="2">
        <f t="shared" si="73"/>
        <v>17.09</v>
      </c>
      <c r="N262" s="3">
        <f t="shared" si="74"/>
        <v>196</v>
      </c>
      <c r="O262" s="4">
        <f t="shared" si="75"/>
        <v>25.2</v>
      </c>
      <c r="P262" s="2">
        <f t="shared" si="76"/>
        <v>1.97</v>
      </c>
      <c r="Q262" s="2">
        <f t="shared" si="77"/>
        <v>1.08</v>
      </c>
      <c r="R262" s="2">
        <f t="shared" si="78"/>
        <v>3.01</v>
      </c>
      <c r="S262" s="64">
        <f t="shared" si="79"/>
        <v>0.13846</v>
      </c>
      <c r="T262" s="2">
        <f t="shared" si="80"/>
        <v>8.0399999999999991</v>
      </c>
      <c r="U262" s="4">
        <f t="shared" si="81"/>
        <v>2.9</v>
      </c>
      <c r="V262" s="79">
        <f t="shared" si="82"/>
        <v>4.41</v>
      </c>
      <c r="W262" s="10">
        <f t="shared" ca="1" si="83"/>
        <v>0</v>
      </c>
      <c r="X262" s="10">
        <f t="shared" ca="1" si="84"/>
        <v>0</v>
      </c>
      <c r="Y262" s="10">
        <f t="shared" ca="1" si="85"/>
        <v>0</v>
      </c>
      <c r="Z262" s="10">
        <f t="shared" ca="1" si="86"/>
        <v>1</v>
      </c>
      <c r="AA262" s="10">
        <f t="shared" ca="1" si="87"/>
        <v>0</v>
      </c>
      <c r="AB262" s="10">
        <f t="shared" ca="1" si="88"/>
        <v>0.27800000000000002</v>
      </c>
      <c r="AC262" s="10">
        <f t="shared" ca="1" si="89"/>
        <v>1</v>
      </c>
      <c r="AF262" s="16">
        <f t="shared" ca="1" si="90"/>
        <v>0</v>
      </c>
    </row>
    <row r="263" spans="1:32" x14ac:dyDescent="0.25">
      <c r="A263" s="7" t="s">
        <v>1622</v>
      </c>
      <c r="B263" s="7" t="s">
        <v>1623</v>
      </c>
      <c r="C263" s="10">
        <f t="shared" ref="C263:C294" ca="1" si="92">MIN(W263,Z263,Y263,X263,AA263,AC263,AB263)</f>
        <v>0</v>
      </c>
      <c r="D263" s="4">
        <v>46.5</v>
      </c>
      <c r="E263" s="4">
        <v>42</v>
      </c>
      <c r="F263" s="4">
        <v>14</v>
      </c>
      <c r="G263" s="4">
        <v>7.8</v>
      </c>
      <c r="H263" s="5" t="s">
        <v>1624</v>
      </c>
      <c r="I263" s="5" t="s">
        <v>1374</v>
      </c>
      <c r="J263" s="3">
        <v>27000</v>
      </c>
      <c r="K263" s="3">
        <v>8000</v>
      </c>
      <c r="L263" s="3">
        <v>1010</v>
      </c>
      <c r="M263" s="2">
        <f t="shared" si="73"/>
        <v>18.03</v>
      </c>
      <c r="N263" s="3">
        <f t="shared" si="74"/>
        <v>163</v>
      </c>
      <c r="O263" s="4">
        <f t="shared" si="75"/>
        <v>28.6</v>
      </c>
      <c r="P263" s="2">
        <f t="shared" si="76"/>
        <v>1.81</v>
      </c>
      <c r="Q263" s="2">
        <f t="shared" si="77"/>
        <v>1.1000000000000001</v>
      </c>
      <c r="R263" s="2">
        <f t="shared" si="78"/>
        <v>3.32</v>
      </c>
      <c r="S263" s="64">
        <f t="shared" si="79"/>
        <v>0.10165</v>
      </c>
      <c r="T263" s="2">
        <f t="shared" si="80"/>
        <v>8.68</v>
      </c>
      <c r="U263" s="4">
        <f t="shared" si="81"/>
        <v>3.4</v>
      </c>
      <c r="V263" s="79">
        <f t="shared" si="82"/>
        <v>5.16</v>
      </c>
      <c r="W263" s="10">
        <f t="shared" ca="1" si="83"/>
        <v>0</v>
      </c>
      <c r="X263" s="10">
        <f t="shared" ca="1" si="84"/>
        <v>0</v>
      </c>
      <c r="Y263" s="10">
        <f t="shared" ca="1" si="85"/>
        <v>0</v>
      </c>
      <c r="Z263" s="10">
        <f t="shared" ca="1" si="86"/>
        <v>1</v>
      </c>
      <c r="AA263" s="10">
        <f t="shared" ca="1" si="87"/>
        <v>0</v>
      </c>
      <c r="AB263" s="10">
        <f t="shared" ca="1" si="88"/>
        <v>1</v>
      </c>
      <c r="AC263" s="10">
        <f t="shared" ca="1" si="89"/>
        <v>1</v>
      </c>
      <c r="AF263" s="16">
        <f t="shared" ca="1" si="90"/>
        <v>0</v>
      </c>
    </row>
    <row r="264" spans="1:32" x14ac:dyDescent="0.25">
      <c r="A264" s="7" t="s">
        <v>1625</v>
      </c>
      <c r="B264" s="7" t="s">
        <v>1590</v>
      </c>
      <c r="C264" s="10">
        <f t="shared" ca="1" si="92"/>
        <v>0</v>
      </c>
      <c r="D264" s="4">
        <v>50.4</v>
      </c>
      <c r="E264" s="4">
        <v>44.5</v>
      </c>
      <c r="F264" s="4">
        <v>14.9</v>
      </c>
      <c r="G264" s="4">
        <v>5.6</v>
      </c>
      <c r="H264" s="2"/>
      <c r="I264" s="2" t="s">
        <v>1374</v>
      </c>
      <c r="J264" s="3">
        <v>35000</v>
      </c>
      <c r="K264" s="3">
        <v>13250</v>
      </c>
      <c r="L264" s="3">
        <v>1022</v>
      </c>
      <c r="M264" s="2">
        <f t="shared" si="73"/>
        <v>15.35</v>
      </c>
      <c r="N264" s="3">
        <f t="shared" si="74"/>
        <v>177</v>
      </c>
      <c r="O264" s="4">
        <f t="shared" si="75"/>
        <v>32</v>
      </c>
      <c r="P264" s="2">
        <f t="shared" si="76"/>
        <v>1.76</v>
      </c>
      <c r="Q264" s="2">
        <f t="shared" si="77"/>
        <v>1.03</v>
      </c>
      <c r="R264" s="2">
        <f t="shared" si="78"/>
        <v>3.38</v>
      </c>
      <c r="S264" s="64">
        <f t="shared" si="79"/>
        <v>9.2859999999999998E-2</v>
      </c>
      <c r="T264" s="2">
        <f t="shared" si="80"/>
        <v>8.94</v>
      </c>
      <c r="U264" s="4">
        <f t="shared" si="81"/>
        <v>3.7</v>
      </c>
      <c r="V264" s="79">
        <f t="shared" si="82"/>
        <v>5.44</v>
      </c>
      <c r="W264" s="10">
        <f t="shared" ca="1" si="83"/>
        <v>0</v>
      </c>
      <c r="X264" s="10">
        <f t="shared" ca="1" si="84"/>
        <v>0</v>
      </c>
      <c r="Y264" s="10">
        <f t="shared" ca="1" si="85"/>
        <v>0</v>
      </c>
      <c r="Z264" s="10">
        <f t="shared" ca="1" si="86"/>
        <v>1</v>
      </c>
      <c r="AA264" s="10">
        <f t="shared" ca="1" si="87"/>
        <v>0</v>
      </c>
      <c r="AB264" s="10">
        <f t="shared" ca="1" si="88"/>
        <v>0.66700000000000004</v>
      </c>
      <c r="AC264" s="10">
        <f t="shared" ca="1" si="89"/>
        <v>1</v>
      </c>
      <c r="AF264" s="16">
        <f t="shared" ca="1" si="90"/>
        <v>0</v>
      </c>
    </row>
    <row r="265" spans="1:32" x14ac:dyDescent="0.25">
      <c r="A265" s="7" t="s">
        <v>1093</v>
      </c>
      <c r="B265" s="7" t="s">
        <v>1094</v>
      </c>
      <c r="C265" s="10">
        <f t="shared" ca="1" si="92"/>
        <v>0</v>
      </c>
      <c r="D265" s="4">
        <v>50.2</v>
      </c>
      <c r="E265" s="4">
        <v>38.299999999999997</v>
      </c>
      <c r="F265" s="4">
        <v>14.5</v>
      </c>
      <c r="G265" s="4">
        <v>7.5</v>
      </c>
      <c r="H265" s="5" t="s">
        <v>1407</v>
      </c>
      <c r="I265" s="5" t="s">
        <v>1374</v>
      </c>
      <c r="J265" s="3">
        <v>30000</v>
      </c>
      <c r="K265" s="3">
        <v>13000</v>
      </c>
      <c r="L265" s="3">
        <v>1078</v>
      </c>
      <c r="M265" s="2">
        <f t="shared" ref="M265:M328" si="93">L265/(J265/64)^0.666</f>
        <v>17.940000000000001</v>
      </c>
      <c r="N265" s="3">
        <f t="shared" ref="N265:N328" si="94">(J265/2240)/(0.01*E265)^3</f>
        <v>238</v>
      </c>
      <c r="O265" s="4">
        <f t="shared" ref="O265:O328" si="95">J265/(0.65*(0.7*E265+0.3*D265)*F265^1.33)</f>
        <v>31.5</v>
      </c>
      <c r="P265" s="2">
        <f t="shared" ref="P265:P328" si="96">F265/(J265/(0.9*64))^0.333</f>
        <v>1.81</v>
      </c>
      <c r="Q265" s="2">
        <f t="shared" ref="Q265:Q328" si="97">(1.88*E265^0.5*L265^0.333/J265^0.25)/T265</f>
        <v>1.0900000000000001</v>
      </c>
      <c r="R265" s="2">
        <f t="shared" ref="R265:R328" si="98">D265/F265</f>
        <v>3.46</v>
      </c>
      <c r="S265" s="64">
        <f t="shared" ref="S265:S328" si="99">(((2*3.14)/U265)^2*((F265/2)-1.5)*(10*3.14/180)/32.2)</f>
        <v>8.974E-2</v>
      </c>
      <c r="T265" s="2">
        <f t="shared" ref="T265:T328" si="100">1.34*(E265^0.5)</f>
        <v>8.2899999999999991</v>
      </c>
      <c r="U265" s="4">
        <f t="shared" ref="U265:U328" si="101">2*PI()*(((J265^1.744/35.5)/(0.04*32.2*E265*64*(0.82*F265)^3))^0.5)</f>
        <v>3.7</v>
      </c>
      <c r="V265" s="79">
        <f t="shared" ref="V265:V328" si="102">U265*(32.2/F265)^0.5</f>
        <v>5.51</v>
      </c>
      <c r="W265" s="10">
        <f t="shared" ref="W265:W328" ca="1" si="103">sddoc(M265,AJ$15,AJ$16,AJ$17,AJ$18)</f>
        <v>0</v>
      </c>
      <c r="X265" s="10">
        <f t="shared" ref="X265:X328" ca="1" si="104">dldoc(N265,AJ$36,AJ$37,AJ$38,AJ$39)</f>
        <v>0</v>
      </c>
      <c r="Y265" s="10">
        <f t="shared" ref="Y265:Y328" ca="1" si="105">cfdoc(O265,AJ$29,AJ$30,AJ$31,AJ$32)</f>
        <v>0</v>
      </c>
      <c r="Z265" s="10">
        <f t="shared" ref="Z265:Z328" ca="1" si="106">crdoc(P265,AJ$24,AJ$25)</f>
        <v>1</v>
      </c>
      <c r="AA265" s="10">
        <f t="shared" ref="AA265:AA328" ca="1" si="107">vmvhdoc(Q265,AJ$43,AJ$44,AJ$45,AJ$46)</f>
        <v>0</v>
      </c>
      <c r="AB265" s="10">
        <f t="shared" ref="AB265:AB328" ca="1" si="108">lbdoc(R265,AJ$57,AJ$58,AJ$59,AJ$60)</f>
        <v>0.222</v>
      </c>
      <c r="AC265" s="10">
        <f t="shared" ref="AC265:AC328" ca="1" si="109">aceldoc(S265,AJ$52,AJ$53)</f>
        <v>1</v>
      </c>
      <c r="AF265" s="16">
        <f t="shared" ref="AF265:AF328" ca="1" si="110">C265</f>
        <v>0</v>
      </c>
    </row>
    <row r="266" spans="1:32" x14ac:dyDescent="0.25">
      <c r="A266" s="7" t="s">
        <v>1626</v>
      </c>
      <c r="B266" s="7" t="s">
        <v>1324</v>
      </c>
      <c r="C266" s="10">
        <f t="shared" ca="1" si="92"/>
        <v>0</v>
      </c>
      <c r="D266" s="4">
        <v>50</v>
      </c>
      <c r="E266" s="4">
        <v>39.6</v>
      </c>
      <c r="F266" s="4">
        <v>13.5</v>
      </c>
      <c r="G266" s="4">
        <v>6.5</v>
      </c>
      <c r="I266" s="5" t="s">
        <v>1371</v>
      </c>
      <c r="J266" s="3">
        <v>32340</v>
      </c>
      <c r="K266" s="3">
        <v>12000</v>
      </c>
      <c r="L266" s="3">
        <v>1031</v>
      </c>
      <c r="M266" s="2">
        <f t="shared" si="93"/>
        <v>16.32</v>
      </c>
      <c r="N266" s="3">
        <f t="shared" si="94"/>
        <v>232</v>
      </c>
      <c r="O266" s="4">
        <f t="shared" si="95"/>
        <v>36.5</v>
      </c>
      <c r="P266" s="2">
        <f t="shared" si="96"/>
        <v>1.64</v>
      </c>
      <c r="Q266" s="2">
        <f t="shared" si="97"/>
        <v>1.05</v>
      </c>
      <c r="R266" s="2">
        <f t="shared" si="98"/>
        <v>3.7</v>
      </c>
      <c r="S266" s="64">
        <f t="shared" si="99"/>
        <v>6.0670000000000002E-2</v>
      </c>
      <c r="T266" s="2">
        <f t="shared" si="100"/>
        <v>8.43</v>
      </c>
      <c r="U266" s="4">
        <f t="shared" si="101"/>
        <v>4.3</v>
      </c>
      <c r="V266" s="79">
        <f t="shared" si="102"/>
        <v>6.64</v>
      </c>
      <c r="W266" s="10">
        <f t="shared" ca="1" si="103"/>
        <v>0</v>
      </c>
      <c r="X266" s="10">
        <f t="shared" ca="1" si="104"/>
        <v>0</v>
      </c>
      <c r="Y266" s="10">
        <f t="shared" ca="1" si="105"/>
        <v>0</v>
      </c>
      <c r="Z266" s="10">
        <f t="shared" ca="1" si="106"/>
        <v>1</v>
      </c>
      <c r="AA266" s="10">
        <f t="shared" ca="1" si="107"/>
        <v>0</v>
      </c>
      <c r="AB266" s="10">
        <f t="shared" ca="1" si="108"/>
        <v>0</v>
      </c>
      <c r="AC266" s="10">
        <f t="shared" ca="1" si="109"/>
        <v>1</v>
      </c>
      <c r="AF266" s="16">
        <f t="shared" ca="1" si="110"/>
        <v>0</v>
      </c>
    </row>
    <row r="267" spans="1:32" x14ac:dyDescent="0.25">
      <c r="A267" s="7" t="s">
        <v>1627</v>
      </c>
      <c r="B267" s="7" t="s">
        <v>1628</v>
      </c>
      <c r="C267" s="10">
        <f t="shared" ca="1" si="92"/>
        <v>0</v>
      </c>
      <c r="D267" s="4">
        <v>36.4</v>
      </c>
      <c r="E267" s="4">
        <v>31.8</v>
      </c>
      <c r="F267" s="4">
        <v>11.3</v>
      </c>
      <c r="G267" s="4">
        <v>6.3</v>
      </c>
      <c r="H267" s="5" t="s">
        <v>1629</v>
      </c>
      <c r="I267" s="5" t="s">
        <v>1374</v>
      </c>
      <c r="J267" s="3">
        <v>15293</v>
      </c>
      <c r="K267" s="3">
        <v>5381</v>
      </c>
      <c r="L267" s="3">
        <v>772</v>
      </c>
      <c r="M267" s="2">
        <f t="shared" si="93"/>
        <v>20.12</v>
      </c>
      <c r="N267" s="3">
        <f t="shared" si="94"/>
        <v>212</v>
      </c>
      <c r="O267" s="4">
        <f t="shared" si="95"/>
        <v>28.2</v>
      </c>
      <c r="P267" s="2">
        <f t="shared" si="96"/>
        <v>1.76</v>
      </c>
      <c r="Q267" s="2">
        <f t="shared" si="97"/>
        <v>1.1499999999999999</v>
      </c>
      <c r="R267" s="2">
        <f t="shared" si="98"/>
        <v>3.22</v>
      </c>
      <c r="S267" s="64">
        <f t="shared" si="99"/>
        <v>8.1420000000000006E-2</v>
      </c>
      <c r="T267" s="2">
        <f t="shared" si="100"/>
        <v>7.56</v>
      </c>
      <c r="U267" s="4">
        <f t="shared" si="101"/>
        <v>3.3</v>
      </c>
      <c r="V267" s="79">
        <f t="shared" si="102"/>
        <v>5.57</v>
      </c>
      <c r="W267" s="10">
        <f t="shared" ca="1" si="103"/>
        <v>0</v>
      </c>
      <c r="X267" s="10">
        <f t="shared" ca="1" si="104"/>
        <v>0</v>
      </c>
      <c r="Y267" s="10">
        <f t="shared" ca="1" si="105"/>
        <v>0</v>
      </c>
      <c r="Z267" s="10">
        <f t="shared" ca="1" si="106"/>
        <v>1</v>
      </c>
      <c r="AA267" s="10">
        <f t="shared" ca="1" si="107"/>
        <v>0</v>
      </c>
      <c r="AB267" s="10">
        <f t="shared" ca="1" si="108"/>
        <v>1</v>
      </c>
      <c r="AC267" s="10">
        <f t="shared" ca="1" si="109"/>
        <v>1</v>
      </c>
      <c r="AF267" s="16">
        <f t="shared" ca="1" si="110"/>
        <v>0</v>
      </c>
    </row>
    <row r="268" spans="1:32" x14ac:dyDescent="0.25">
      <c r="A268" s="7" t="s">
        <v>1630</v>
      </c>
      <c r="B268" s="7" t="s">
        <v>1628</v>
      </c>
      <c r="C268" s="10">
        <f t="shared" ca="1" si="92"/>
        <v>0</v>
      </c>
      <c r="D268" s="4">
        <v>48</v>
      </c>
      <c r="E268" s="4">
        <v>41</v>
      </c>
      <c r="F268" s="4">
        <v>14.8</v>
      </c>
      <c r="G268" s="4">
        <v>8.1999999999999993</v>
      </c>
      <c r="I268" s="5" t="s">
        <v>1374</v>
      </c>
      <c r="J268" s="3">
        <v>35840</v>
      </c>
      <c r="K268" s="3">
        <v>11870</v>
      </c>
      <c r="L268" s="3">
        <v>1184</v>
      </c>
      <c r="M268" s="2">
        <f t="shared" si="93"/>
        <v>17.5</v>
      </c>
      <c r="N268" s="3">
        <f t="shared" si="94"/>
        <v>232</v>
      </c>
      <c r="O268" s="4">
        <f t="shared" si="95"/>
        <v>35.5</v>
      </c>
      <c r="P268" s="2">
        <f t="shared" si="96"/>
        <v>1.74</v>
      </c>
      <c r="Q268" s="2">
        <f t="shared" si="97"/>
        <v>1.08</v>
      </c>
      <c r="R268" s="2">
        <f t="shared" si="98"/>
        <v>3.24</v>
      </c>
      <c r="S268" s="64">
        <f t="shared" si="99"/>
        <v>7.8789999999999999E-2</v>
      </c>
      <c r="T268" s="2">
        <f t="shared" si="100"/>
        <v>8.58</v>
      </c>
      <c r="U268" s="4">
        <f t="shared" si="101"/>
        <v>4</v>
      </c>
      <c r="V268" s="79">
        <f t="shared" si="102"/>
        <v>5.9</v>
      </c>
      <c r="W268" s="10">
        <f t="shared" ca="1" si="103"/>
        <v>0</v>
      </c>
      <c r="X268" s="10">
        <f t="shared" ca="1" si="104"/>
        <v>0</v>
      </c>
      <c r="Y268" s="10">
        <f t="shared" ca="1" si="105"/>
        <v>0</v>
      </c>
      <c r="Z268" s="10">
        <f t="shared" ca="1" si="106"/>
        <v>1</v>
      </c>
      <c r="AA268" s="10">
        <f t="shared" ca="1" si="107"/>
        <v>0</v>
      </c>
      <c r="AB268" s="10">
        <f t="shared" ca="1" si="108"/>
        <v>1</v>
      </c>
      <c r="AC268" s="10">
        <f t="shared" ca="1" si="109"/>
        <v>1</v>
      </c>
      <c r="AF268" s="16">
        <f t="shared" ca="1" si="110"/>
        <v>0</v>
      </c>
    </row>
    <row r="269" spans="1:32" x14ac:dyDescent="0.25">
      <c r="A269" s="7" t="s">
        <v>1631</v>
      </c>
      <c r="B269" s="7" t="s">
        <v>1377</v>
      </c>
      <c r="C269" s="10">
        <f t="shared" ca="1" si="92"/>
        <v>0</v>
      </c>
      <c r="D269" s="4">
        <v>34.9</v>
      </c>
      <c r="E269" s="4">
        <v>27.1</v>
      </c>
      <c r="F269" s="4">
        <v>11.2</v>
      </c>
      <c r="J269" s="3">
        <v>14300</v>
      </c>
      <c r="K269" s="55">
        <v>5434</v>
      </c>
      <c r="L269" s="3">
        <v>565</v>
      </c>
      <c r="M269" s="2">
        <f t="shared" si="93"/>
        <v>15.4</v>
      </c>
      <c r="N269" s="3">
        <f t="shared" si="94"/>
        <v>321</v>
      </c>
      <c r="O269" s="4">
        <f t="shared" si="95"/>
        <v>30.1</v>
      </c>
      <c r="P269" s="2">
        <f t="shared" si="96"/>
        <v>1.79</v>
      </c>
      <c r="Q269" s="2">
        <f t="shared" si="97"/>
        <v>1.06</v>
      </c>
      <c r="R269" s="2">
        <f t="shared" si="98"/>
        <v>3.12</v>
      </c>
      <c r="S269" s="64">
        <f t="shared" si="99"/>
        <v>7.578E-2</v>
      </c>
      <c r="T269" s="2">
        <f t="shared" si="100"/>
        <v>6.98</v>
      </c>
      <c r="U269" s="4">
        <f t="shared" si="101"/>
        <v>3.4</v>
      </c>
      <c r="V269" s="79">
        <f t="shared" si="102"/>
        <v>5.76</v>
      </c>
      <c r="W269" s="10">
        <f t="shared" ca="1" si="103"/>
        <v>0</v>
      </c>
      <c r="X269" s="10">
        <f t="shared" ca="1" si="104"/>
        <v>0</v>
      </c>
      <c r="Y269" s="10">
        <f t="shared" ca="1" si="105"/>
        <v>0</v>
      </c>
      <c r="Z269" s="10">
        <f t="shared" ca="1" si="106"/>
        <v>1</v>
      </c>
      <c r="AA269" s="10">
        <f t="shared" ca="1" si="107"/>
        <v>0</v>
      </c>
      <c r="AB269" s="10">
        <f t="shared" ca="1" si="108"/>
        <v>0.88900000000000001</v>
      </c>
      <c r="AC269" s="10">
        <f t="shared" ca="1" si="109"/>
        <v>1</v>
      </c>
      <c r="AF269" s="16">
        <f t="shared" ca="1" si="110"/>
        <v>0</v>
      </c>
    </row>
    <row r="270" spans="1:32" x14ac:dyDescent="0.25">
      <c r="A270" s="7" t="s">
        <v>1631</v>
      </c>
      <c r="B270" s="7" t="s">
        <v>474</v>
      </c>
      <c r="C270" s="10">
        <f t="shared" ca="1" si="92"/>
        <v>0</v>
      </c>
      <c r="D270" s="4">
        <v>35.5</v>
      </c>
      <c r="E270" s="4">
        <v>24</v>
      </c>
      <c r="F270" s="4">
        <v>10</v>
      </c>
      <c r="G270" s="4">
        <v>4.5999999999999996</v>
      </c>
      <c r="H270" s="5" t="s">
        <v>1386</v>
      </c>
      <c r="I270" s="5" t="s">
        <v>1395</v>
      </c>
      <c r="J270" s="3">
        <v>14880</v>
      </c>
      <c r="K270" s="3">
        <v>4000</v>
      </c>
      <c r="L270" s="3">
        <v>670</v>
      </c>
      <c r="M270" s="2">
        <f t="shared" si="93"/>
        <v>17.78</v>
      </c>
      <c r="N270" s="3">
        <f t="shared" si="94"/>
        <v>481</v>
      </c>
      <c r="O270" s="4">
        <f t="shared" si="95"/>
        <v>39</v>
      </c>
      <c r="P270" s="2">
        <f t="shared" si="96"/>
        <v>1.57</v>
      </c>
      <c r="Q270" s="2">
        <f t="shared" si="97"/>
        <v>1.1100000000000001</v>
      </c>
      <c r="R270" s="2">
        <f t="shared" si="98"/>
        <v>3.55</v>
      </c>
      <c r="S270" s="64">
        <f t="shared" si="99"/>
        <v>3.8629999999999998E-2</v>
      </c>
      <c r="T270" s="2">
        <f t="shared" si="100"/>
        <v>6.56</v>
      </c>
      <c r="U270" s="4">
        <f t="shared" si="101"/>
        <v>4.4000000000000004</v>
      </c>
      <c r="V270" s="79">
        <f t="shared" si="102"/>
        <v>7.9</v>
      </c>
      <c r="W270" s="10">
        <f t="shared" ca="1" si="103"/>
        <v>0</v>
      </c>
      <c r="X270" s="10">
        <f t="shared" ca="1" si="104"/>
        <v>0</v>
      </c>
      <c r="Y270" s="10">
        <f t="shared" ca="1" si="105"/>
        <v>0</v>
      </c>
      <c r="Z270" s="10">
        <f t="shared" ca="1" si="106"/>
        <v>1</v>
      </c>
      <c r="AA270" s="10">
        <f t="shared" ca="1" si="107"/>
        <v>0</v>
      </c>
      <c r="AB270" s="10">
        <f t="shared" ca="1" si="108"/>
        <v>0</v>
      </c>
      <c r="AC270" s="10">
        <f t="shared" ca="1" si="109"/>
        <v>1</v>
      </c>
      <c r="AF270" s="16">
        <f t="shared" ca="1" si="110"/>
        <v>0</v>
      </c>
    </row>
    <row r="271" spans="1:32" x14ac:dyDescent="0.25">
      <c r="A271" s="7" t="s">
        <v>1095</v>
      </c>
      <c r="B271" s="7" t="s">
        <v>1096</v>
      </c>
      <c r="C271" s="10">
        <f t="shared" ca="1" si="92"/>
        <v>0</v>
      </c>
      <c r="D271" s="4">
        <v>53.5</v>
      </c>
      <c r="E271" s="4">
        <v>45.5</v>
      </c>
      <c r="F271" s="4">
        <v>16.7</v>
      </c>
      <c r="G271" s="4">
        <v>6</v>
      </c>
      <c r="H271" s="5" t="s">
        <v>1386</v>
      </c>
      <c r="J271" s="3">
        <v>63000</v>
      </c>
      <c r="K271" s="3">
        <v>19550</v>
      </c>
      <c r="L271" s="3">
        <v>0</v>
      </c>
      <c r="M271" s="2">
        <f t="shared" si="93"/>
        <v>0</v>
      </c>
      <c r="N271" s="3">
        <f t="shared" si="94"/>
        <v>299</v>
      </c>
      <c r="O271" s="4">
        <f t="shared" si="95"/>
        <v>47.8</v>
      </c>
      <c r="P271" s="2">
        <f t="shared" si="96"/>
        <v>1.62</v>
      </c>
      <c r="Q271" s="2">
        <f t="shared" si="97"/>
        <v>0</v>
      </c>
      <c r="R271" s="2">
        <f t="shared" si="98"/>
        <v>3.2</v>
      </c>
      <c r="S271" s="64">
        <f t="shared" si="99"/>
        <v>5.4129999999999998E-2</v>
      </c>
      <c r="T271" s="2">
        <f t="shared" si="100"/>
        <v>9.0399999999999991</v>
      </c>
      <c r="U271" s="4">
        <f t="shared" si="101"/>
        <v>5.2</v>
      </c>
      <c r="V271" s="79">
        <f t="shared" si="102"/>
        <v>7.22</v>
      </c>
      <c r="W271" s="10">
        <f t="shared" ca="1" si="103"/>
        <v>0</v>
      </c>
      <c r="X271" s="10">
        <f t="shared" ca="1" si="104"/>
        <v>0</v>
      </c>
      <c r="Y271" s="10">
        <f t="shared" ca="1" si="105"/>
        <v>0</v>
      </c>
      <c r="Z271" s="10">
        <f t="shared" ca="1" si="106"/>
        <v>1</v>
      </c>
      <c r="AA271" s="10">
        <f t="shared" ca="1" si="107"/>
        <v>0</v>
      </c>
      <c r="AB271" s="10">
        <f t="shared" ca="1" si="108"/>
        <v>1</v>
      </c>
      <c r="AC271" s="10">
        <f t="shared" ca="1" si="109"/>
        <v>1</v>
      </c>
      <c r="AF271" s="16">
        <f t="shared" ca="1" si="110"/>
        <v>0</v>
      </c>
    </row>
    <row r="272" spans="1:32" x14ac:dyDescent="0.25">
      <c r="A272" s="7" t="s">
        <v>1097</v>
      </c>
      <c r="B272" s="7" t="s">
        <v>1098</v>
      </c>
      <c r="C272" s="10">
        <f t="shared" ca="1" si="92"/>
        <v>0</v>
      </c>
      <c r="D272" s="4">
        <v>63.3</v>
      </c>
      <c r="E272" s="4">
        <v>54.2</v>
      </c>
      <c r="F272" s="4">
        <v>18.5</v>
      </c>
      <c r="G272" s="4">
        <v>6.5</v>
      </c>
      <c r="H272" s="5" t="s">
        <v>1386</v>
      </c>
      <c r="J272" s="3">
        <v>95000</v>
      </c>
      <c r="K272" s="3">
        <v>30000</v>
      </c>
      <c r="L272" s="3">
        <v>1466</v>
      </c>
      <c r="M272" s="2">
        <f t="shared" si="93"/>
        <v>11.32</v>
      </c>
      <c r="N272" s="3">
        <f t="shared" si="94"/>
        <v>266</v>
      </c>
      <c r="O272" s="4">
        <f t="shared" si="95"/>
        <v>53</v>
      </c>
      <c r="P272" s="2">
        <f t="shared" si="96"/>
        <v>1.57</v>
      </c>
      <c r="Q272" s="2">
        <f t="shared" si="97"/>
        <v>0.91</v>
      </c>
      <c r="R272" s="2">
        <f t="shared" si="98"/>
        <v>3.42</v>
      </c>
      <c r="S272" s="64">
        <f t="shared" si="99"/>
        <v>4.922E-2</v>
      </c>
      <c r="T272" s="2">
        <f t="shared" si="100"/>
        <v>9.8699999999999992</v>
      </c>
      <c r="U272" s="4">
        <f t="shared" si="101"/>
        <v>5.8</v>
      </c>
      <c r="V272" s="79">
        <f t="shared" si="102"/>
        <v>7.65</v>
      </c>
      <c r="W272" s="10">
        <f t="shared" ca="1" si="103"/>
        <v>0</v>
      </c>
      <c r="X272" s="10">
        <f t="shared" ca="1" si="104"/>
        <v>0</v>
      </c>
      <c r="Y272" s="10">
        <f t="shared" ca="1" si="105"/>
        <v>0</v>
      </c>
      <c r="Z272" s="10">
        <f t="shared" ca="1" si="106"/>
        <v>1</v>
      </c>
      <c r="AA272" s="10">
        <f t="shared" ca="1" si="107"/>
        <v>0</v>
      </c>
      <c r="AB272" s="10">
        <f t="shared" ca="1" si="108"/>
        <v>0.44400000000000001</v>
      </c>
      <c r="AC272" s="10">
        <f t="shared" ca="1" si="109"/>
        <v>1</v>
      </c>
      <c r="AF272" s="16">
        <f t="shared" ca="1" si="110"/>
        <v>0</v>
      </c>
    </row>
    <row r="273" spans="1:32" x14ac:dyDescent="0.25">
      <c r="A273" s="7" t="s">
        <v>1099</v>
      </c>
      <c r="B273" s="7" t="s">
        <v>1100</v>
      </c>
      <c r="C273" s="10">
        <f t="shared" ca="1" si="92"/>
        <v>0</v>
      </c>
      <c r="D273" s="4">
        <v>76.2</v>
      </c>
      <c r="E273" s="4">
        <v>65</v>
      </c>
      <c r="F273" s="4">
        <v>22</v>
      </c>
      <c r="G273" s="4">
        <v>7.2</v>
      </c>
      <c r="H273" s="5" t="s">
        <v>1386</v>
      </c>
      <c r="I273" s="5" t="s">
        <v>1371</v>
      </c>
      <c r="J273" s="3">
        <v>138400</v>
      </c>
      <c r="K273" s="3">
        <v>30000</v>
      </c>
      <c r="L273" s="3">
        <v>2905</v>
      </c>
      <c r="M273" s="2">
        <f t="shared" si="93"/>
        <v>17.46</v>
      </c>
      <c r="N273" s="3">
        <f t="shared" si="94"/>
        <v>225</v>
      </c>
      <c r="O273" s="4">
        <f t="shared" si="95"/>
        <v>51.1</v>
      </c>
      <c r="P273" s="2">
        <f t="shared" si="96"/>
        <v>1.65</v>
      </c>
      <c r="Q273" s="2">
        <f t="shared" si="97"/>
        <v>1.04</v>
      </c>
      <c r="R273" s="2">
        <f t="shared" si="98"/>
        <v>3.46</v>
      </c>
      <c r="S273" s="64">
        <f t="shared" si="99"/>
        <v>6.2469999999999998E-2</v>
      </c>
      <c r="T273" s="2">
        <f t="shared" si="100"/>
        <v>10.8</v>
      </c>
      <c r="U273" s="4">
        <f t="shared" si="101"/>
        <v>5.7</v>
      </c>
      <c r="V273" s="79">
        <f t="shared" si="102"/>
        <v>6.9</v>
      </c>
      <c r="W273" s="10">
        <f t="shared" ca="1" si="103"/>
        <v>0</v>
      </c>
      <c r="X273" s="10">
        <f t="shared" ca="1" si="104"/>
        <v>0</v>
      </c>
      <c r="Y273" s="10">
        <f t="shared" ca="1" si="105"/>
        <v>0</v>
      </c>
      <c r="Z273" s="10">
        <f t="shared" ca="1" si="106"/>
        <v>1</v>
      </c>
      <c r="AA273" s="10">
        <f t="shared" ca="1" si="107"/>
        <v>0</v>
      </c>
      <c r="AB273" s="10">
        <f t="shared" ca="1" si="108"/>
        <v>0.222</v>
      </c>
      <c r="AC273" s="10">
        <f t="shared" ca="1" si="109"/>
        <v>1</v>
      </c>
      <c r="AF273" s="16">
        <f t="shared" ca="1" si="110"/>
        <v>0</v>
      </c>
    </row>
    <row r="274" spans="1:32" x14ac:dyDescent="0.25">
      <c r="A274" s="7" t="s">
        <v>1101</v>
      </c>
      <c r="B274" s="7" t="s">
        <v>1098</v>
      </c>
      <c r="C274" s="10">
        <f t="shared" ca="1" si="92"/>
        <v>0</v>
      </c>
      <c r="D274" s="4">
        <v>77.8</v>
      </c>
      <c r="E274" s="4">
        <v>66.8</v>
      </c>
      <c r="F274" s="4">
        <v>21.5</v>
      </c>
      <c r="G274" s="4">
        <v>7.2</v>
      </c>
      <c r="H274" s="5" t="s">
        <v>1386</v>
      </c>
      <c r="J274" s="3">
        <v>147500</v>
      </c>
      <c r="K274" s="3">
        <v>35500</v>
      </c>
      <c r="L274" s="3">
        <v>2300</v>
      </c>
      <c r="M274" s="2">
        <f t="shared" si="93"/>
        <v>13.25</v>
      </c>
      <c r="N274" s="3">
        <f t="shared" si="94"/>
        <v>221</v>
      </c>
      <c r="O274" s="4">
        <f t="shared" si="95"/>
        <v>54.7</v>
      </c>
      <c r="P274" s="2">
        <f t="shared" si="96"/>
        <v>1.58</v>
      </c>
      <c r="Q274" s="2">
        <f t="shared" si="97"/>
        <v>0.94</v>
      </c>
      <c r="R274" s="2">
        <f t="shared" si="98"/>
        <v>3.62</v>
      </c>
      <c r="S274" s="64">
        <f t="shared" si="99"/>
        <v>5.1409999999999997E-2</v>
      </c>
      <c r="T274" s="2">
        <f t="shared" si="100"/>
        <v>10.95</v>
      </c>
      <c r="U274" s="4">
        <f t="shared" si="101"/>
        <v>6.2</v>
      </c>
      <c r="V274" s="79">
        <f t="shared" si="102"/>
        <v>7.59</v>
      </c>
      <c r="W274" s="10">
        <f t="shared" ca="1" si="103"/>
        <v>0</v>
      </c>
      <c r="X274" s="10">
        <f t="shared" ca="1" si="104"/>
        <v>0</v>
      </c>
      <c r="Y274" s="10">
        <f t="shared" ca="1" si="105"/>
        <v>0</v>
      </c>
      <c r="Z274" s="10">
        <f t="shared" ca="1" si="106"/>
        <v>1</v>
      </c>
      <c r="AA274" s="10">
        <f t="shared" ca="1" si="107"/>
        <v>0</v>
      </c>
      <c r="AB274" s="10">
        <f t="shared" ca="1" si="108"/>
        <v>0</v>
      </c>
      <c r="AC274" s="10">
        <f t="shared" ca="1" si="109"/>
        <v>1</v>
      </c>
      <c r="AF274" s="16">
        <f t="shared" ca="1" si="110"/>
        <v>0</v>
      </c>
    </row>
    <row r="275" spans="1:32" x14ac:dyDescent="0.25">
      <c r="A275" s="7" t="s">
        <v>926</v>
      </c>
      <c r="B275" s="7" t="s">
        <v>927</v>
      </c>
      <c r="C275" s="10">
        <f t="shared" ca="1" si="92"/>
        <v>0</v>
      </c>
      <c r="D275" s="4">
        <v>40.9</v>
      </c>
      <c r="E275" s="4">
        <v>32.5</v>
      </c>
      <c r="F275" s="4">
        <v>12.8</v>
      </c>
      <c r="G275" s="4">
        <v>6</v>
      </c>
      <c r="H275" s="5" t="s">
        <v>928</v>
      </c>
      <c r="I275" s="5" t="s">
        <v>1374</v>
      </c>
      <c r="J275" s="3">
        <v>21130</v>
      </c>
      <c r="K275" s="3">
        <v>8900</v>
      </c>
      <c r="L275" s="3">
        <v>833</v>
      </c>
      <c r="M275" s="2">
        <f t="shared" si="93"/>
        <v>17.510000000000002</v>
      </c>
      <c r="N275" s="3">
        <f t="shared" si="94"/>
        <v>275</v>
      </c>
      <c r="O275" s="4">
        <f t="shared" si="95"/>
        <v>31.3</v>
      </c>
      <c r="P275" s="2">
        <f t="shared" si="96"/>
        <v>1.79</v>
      </c>
      <c r="Q275" s="2">
        <f t="shared" si="97"/>
        <v>1.0900000000000001</v>
      </c>
      <c r="R275" s="2">
        <f t="shared" si="98"/>
        <v>3.2</v>
      </c>
      <c r="S275" s="64">
        <f t="shared" si="99"/>
        <v>8.5459999999999994E-2</v>
      </c>
      <c r="T275" s="2">
        <f t="shared" si="100"/>
        <v>7.64</v>
      </c>
      <c r="U275" s="4">
        <f t="shared" si="101"/>
        <v>3.5</v>
      </c>
      <c r="V275" s="79">
        <f t="shared" si="102"/>
        <v>5.55</v>
      </c>
      <c r="W275" s="10">
        <f t="shared" ca="1" si="103"/>
        <v>0</v>
      </c>
      <c r="X275" s="10">
        <f t="shared" ca="1" si="104"/>
        <v>0</v>
      </c>
      <c r="Y275" s="10">
        <f t="shared" ca="1" si="105"/>
        <v>0</v>
      </c>
      <c r="Z275" s="10">
        <f t="shared" ca="1" si="106"/>
        <v>1</v>
      </c>
      <c r="AA275" s="10">
        <f t="shared" ca="1" si="107"/>
        <v>0</v>
      </c>
      <c r="AB275" s="10">
        <f t="shared" ca="1" si="108"/>
        <v>1</v>
      </c>
      <c r="AC275" s="10">
        <f t="shared" ca="1" si="109"/>
        <v>1</v>
      </c>
      <c r="AF275" s="16">
        <f t="shared" ca="1" si="110"/>
        <v>0</v>
      </c>
    </row>
    <row r="276" spans="1:32" x14ac:dyDescent="0.25">
      <c r="A276" s="7" t="s">
        <v>833</v>
      </c>
      <c r="B276" s="7" t="s">
        <v>834</v>
      </c>
      <c r="C276" s="10">
        <f t="shared" ca="1" si="92"/>
        <v>0</v>
      </c>
      <c r="D276" s="4">
        <v>47</v>
      </c>
      <c r="E276" s="4">
        <v>37.5</v>
      </c>
      <c r="F276" s="4">
        <v>13.7</v>
      </c>
      <c r="G276" s="4">
        <v>6.2</v>
      </c>
      <c r="J276" s="3">
        <v>36000</v>
      </c>
      <c r="K276" s="3">
        <v>16000</v>
      </c>
      <c r="L276" s="3">
        <v>1040</v>
      </c>
      <c r="M276" s="2">
        <f t="shared" si="93"/>
        <v>15.33</v>
      </c>
      <c r="N276" s="3">
        <f t="shared" si="94"/>
        <v>305</v>
      </c>
      <c r="O276" s="4">
        <f t="shared" si="95"/>
        <v>42.2</v>
      </c>
      <c r="P276" s="2">
        <f t="shared" si="96"/>
        <v>1.61</v>
      </c>
      <c r="Q276" s="2">
        <f t="shared" si="97"/>
        <v>1.03</v>
      </c>
      <c r="R276" s="2">
        <f t="shared" si="98"/>
        <v>3.43</v>
      </c>
      <c r="S276" s="64">
        <f t="shared" si="99"/>
        <v>5.1749999999999997E-2</v>
      </c>
      <c r="T276" s="2">
        <f t="shared" si="100"/>
        <v>8.2100000000000009</v>
      </c>
      <c r="U276" s="4">
        <f t="shared" si="101"/>
        <v>4.7</v>
      </c>
      <c r="V276" s="79">
        <f t="shared" si="102"/>
        <v>7.21</v>
      </c>
      <c r="W276" s="10">
        <f t="shared" ca="1" si="103"/>
        <v>0</v>
      </c>
      <c r="X276" s="10">
        <f t="shared" ca="1" si="104"/>
        <v>0</v>
      </c>
      <c r="Y276" s="10">
        <f t="shared" ca="1" si="105"/>
        <v>0</v>
      </c>
      <c r="Z276" s="10">
        <f t="shared" ca="1" si="106"/>
        <v>1</v>
      </c>
      <c r="AA276" s="10">
        <f t="shared" ca="1" si="107"/>
        <v>0</v>
      </c>
      <c r="AB276" s="10">
        <f t="shared" ca="1" si="108"/>
        <v>0.38900000000000001</v>
      </c>
      <c r="AC276" s="10">
        <f t="shared" ca="1" si="109"/>
        <v>1</v>
      </c>
      <c r="AF276" s="16">
        <f t="shared" ca="1" si="110"/>
        <v>0</v>
      </c>
    </row>
    <row r="277" spans="1:32" x14ac:dyDescent="0.25">
      <c r="A277" s="7" t="s">
        <v>1102</v>
      </c>
      <c r="B277" s="7" t="s">
        <v>1103</v>
      </c>
      <c r="C277" s="10">
        <f t="shared" ca="1" si="92"/>
        <v>0</v>
      </c>
      <c r="D277" s="4">
        <v>50</v>
      </c>
      <c r="E277" s="4">
        <v>40</v>
      </c>
      <c r="F277" s="4">
        <v>12</v>
      </c>
      <c r="G277" s="4">
        <v>4</v>
      </c>
      <c r="H277" s="5" t="s">
        <v>1104</v>
      </c>
      <c r="J277" s="3">
        <v>28000</v>
      </c>
      <c r="K277" s="3">
        <v>12000</v>
      </c>
      <c r="L277" s="3">
        <v>1133</v>
      </c>
      <c r="M277" s="2">
        <f t="shared" si="93"/>
        <v>19.739999999999998</v>
      </c>
      <c r="N277" s="3">
        <f t="shared" si="94"/>
        <v>195</v>
      </c>
      <c r="O277" s="4">
        <f t="shared" si="95"/>
        <v>36.799999999999997</v>
      </c>
      <c r="P277" s="2">
        <f t="shared" si="96"/>
        <v>1.53</v>
      </c>
      <c r="Q277" s="2">
        <f t="shared" si="97"/>
        <v>1.1299999999999999</v>
      </c>
      <c r="R277" s="2">
        <f t="shared" si="98"/>
        <v>4.17</v>
      </c>
      <c r="S277" s="64">
        <f t="shared" si="99"/>
        <v>4.7480000000000001E-2</v>
      </c>
      <c r="T277" s="2">
        <f t="shared" si="100"/>
        <v>8.4700000000000006</v>
      </c>
      <c r="U277" s="4">
        <f t="shared" si="101"/>
        <v>4.5</v>
      </c>
      <c r="V277" s="79">
        <f t="shared" si="102"/>
        <v>7.37</v>
      </c>
      <c r="W277" s="10">
        <f t="shared" ca="1" si="103"/>
        <v>0</v>
      </c>
      <c r="X277" s="10">
        <f t="shared" ca="1" si="104"/>
        <v>0</v>
      </c>
      <c r="Y277" s="10">
        <f t="shared" ca="1" si="105"/>
        <v>0</v>
      </c>
      <c r="Z277" s="10">
        <f t="shared" ca="1" si="106"/>
        <v>1</v>
      </c>
      <c r="AA277" s="10">
        <f t="shared" ca="1" si="107"/>
        <v>0</v>
      </c>
      <c r="AB277" s="10">
        <f t="shared" ca="1" si="108"/>
        <v>0</v>
      </c>
      <c r="AC277" s="10">
        <f t="shared" ca="1" si="109"/>
        <v>1</v>
      </c>
      <c r="AF277" s="16">
        <f t="shared" ca="1" si="110"/>
        <v>0</v>
      </c>
    </row>
    <row r="278" spans="1:32" x14ac:dyDescent="0.25">
      <c r="A278" s="7" t="s">
        <v>1105</v>
      </c>
      <c r="B278" s="7" t="s">
        <v>1103</v>
      </c>
      <c r="C278" s="10">
        <f t="shared" ca="1" si="92"/>
        <v>0</v>
      </c>
      <c r="D278" s="4">
        <v>48.8</v>
      </c>
      <c r="E278" s="4">
        <v>44</v>
      </c>
      <c r="F278" s="4">
        <v>13</v>
      </c>
      <c r="G278" s="4">
        <v>5</v>
      </c>
      <c r="H278" s="5" t="s">
        <v>1386</v>
      </c>
      <c r="I278" s="5" t="s">
        <v>1523</v>
      </c>
      <c r="J278" s="3">
        <v>37000</v>
      </c>
      <c r="K278" s="3">
        <v>17000</v>
      </c>
      <c r="L278" s="3">
        <v>1218</v>
      </c>
      <c r="M278" s="2">
        <f t="shared" si="93"/>
        <v>17.63</v>
      </c>
      <c r="N278" s="3">
        <f t="shared" si="94"/>
        <v>194</v>
      </c>
      <c r="O278" s="4">
        <f t="shared" si="95"/>
        <v>41.3</v>
      </c>
      <c r="P278" s="2">
        <f t="shared" si="96"/>
        <v>1.51</v>
      </c>
      <c r="Q278" s="2">
        <f t="shared" si="97"/>
        <v>1.08</v>
      </c>
      <c r="R278" s="2">
        <f t="shared" si="98"/>
        <v>3.75</v>
      </c>
      <c r="S278" s="64">
        <f t="shared" si="99"/>
        <v>4.6370000000000001E-2</v>
      </c>
      <c r="T278" s="2">
        <f t="shared" si="100"/>
        <v>8.89</v>
      </c>
      <c r="U278" s="4">
        <f t="shared" si="101"/>
        <v>4.8</v>
      </c>
      <c r="V278" s="79">
        <f t="shared" si="102"/>
        <v>7.55</v>
      </c>
      <c r="W278" s="10">
        <f t="shared" ca="1" si="103"/>
        <v>0</v>
      </c>
      <c r="X278" s="10">
        <f t="shared" ca="1" si="104"/>
        <v>0</v>
      </c>
      <c r="Y278" s="10">
        <f t="shared" ca="1" si="105"/>
        <v>0</v>
      </c>
      <c r="Z278" s="10">
        <f t="shared" ca="1" si="106"/>
        <v>1</v>
      </c>
      <c r="AA278" s="10">
        <f t="shared" ca="1" si="107"/>
        <v>0</v>
      </c>
      <c r="AB278" s="10">
        <f t="shared" ca="1" si="108"/>
        <v>0</v>
      </c>
      <c r="AC278" s="10">
        <f t="shared" ca="1" si="109"/>
        <v>1</v>
      </c>
      <c r="AF278" s="16">
        <f t="shared" ca="1" si="110"/>
        <v>0</v>
      </c>
    </row>
    <row r="279" spans="1:32" x14ac:dyDescent="0.25">
      <c r="A279" s="7" t="s">
        <v>564</v>
      </c>
      <c r="B279" s="7" t="s">
        <v>1463</v>
      </c>
      <c r="C279" s="10">
        <f t="shared" ca="1" si="92"/>
        <v>0</v>
      </c>
      <c r="D279" s="4">
        <v>37</v>
      </c>
      <c r="E279" s="4">
        <v>26.3</v>
      </c>
      <c r="F279" s="4">
        <v>10.199999999999999</v>
      </c>
      <c r="G279" s="4">
        <v>5.7</v>
      </c>
      <c r="H279" s="5" t="s">
        <v>1407</v>
      </c>
      <c r="I279" s="5" t="s">
        <v>1374</v>
      </c>
      <c r="J279" s="3">
        <v>14280</v>
      </c>
      <c r="K279" s="3">
        <v>6220</v>
      </c>
      <c r="L279" s="3">
        <v>606</v>
      </c>
      <c r="M279" s="2">
        <f t="shared" si="93"/>
        <v>16.53</v>
      </c>
      <c r="N279" s="3">
        <f t="shared" si="94"/>
        <v>350</v>
      </c>
      <c r="O279" s="4">
        <f t="shared" si="95"/>
        <v>33.9</v>
      </c>
      <c r="P279" s="2">
        <f t="shared" si="96"/>
        <v>1.63</v>
      </c>
      <c r="Q279" s="2">
        <f t="shared" si="97"/>
        <v>1.08</v>
      </c>
      <c r="R279" s="2">
        <f t="shared" si="98"/>
        <v>3.63</v>
      </c>
      <c r="S279" s="64">
        <f t="shared" si="99"/>
        <v>5.0569999999999997E-2</v>
      </c>
      <c r="T279" s="2">
        <f t="shared" si="100"/>
        <v>6.87</v>
      </c>
      <c r="U279" s="4">
        <f t="shared" si="101"/>
        <v>3.9</v>
      </c>
      <c r="V279" s="79">
        <f t="shared" si="102"/>
        <v>6.93</v>
      </c>
      <c r="W279" s="10">
        <f t="shared" ca="1" si="103"/>
        <v>0</v>
      </c>
      <c r="X279" s="10">
        <f t="shared" ca="1" si="104"/>
        <v>0</v>
      </c>
      <c r="Y279" s="10">
        <f t="shared" ca="1" si="105"/>
        <v>0</v>
      </c>
      <c r="Z279" s="10">
        <f t="shared" ca="1" si="106"/>
        <v>1</v>
      </c>
      <c r="AA279" s="10">
        <f t="shared" ca="1" si="107"/>
        <v>0</v>
      </c>
      <c r="AB279" s="10">
        <f t="shared" ca="1" si="108"/>
        <v>0</v>
      </c>
      <c r="AC279" s="10">
        <f t="shared" ca="1" si="109"/>
        <v>1</v>
      </c>
      <c r="AF279" s="16">
        <f t="shared" ca="1" si="110"/>
        <v>0</v>
      </c>
    </row>
    <row r="280" spans="1:32" x14ac:dyDescent="0.25">
      <c r="A280" s="7" t="s">
        <v>660</v>
      </c>
      <c r="B280" s="7" t="s">
        <v>490</v>
      </c>
      <c r="C280" s="10">
        <f t="shared" ca="1" si="92"/>
        <v>0</v>
      </c>
      <c r="D280" s="4">
        <v>26.3</v>
      </c>
      <c r="E280" s="4">
        <v>20</v>
      </c>
      <c r="F280" s="4">
        <v>8.1</v>
      </c>
      <c r="G280" s="4">
        <v>4</v>
      </c>
      <c r="H280" s="5" t="s">
        <v>1407</v>
      </c>
      <c r="I280" s="5" t="s">
        <v>1374</v>
      </c>
      <c r="J280" s="3">
        <v>4300</v>
      </c>
      <c r="K280" s="3">
        <v>1830</v>
      </c>
      <c r="L280" s="3">
        <v>301</v>
      </c>
      <c r="M280" s="2">
        <f t="shared" si="93"/>
        <v>18.260000000000002</v>
      </c>
      <c r="N280" s="3">
        <f t="shared" si="94"/>
        <v>240</v>
      </c>
      <c r="O280" s="4">
        <f t="shared" si="95"/>
        <v>18.7</v>
      </c>
      <c r="P280" s="2">
        <f t="shared" si="96"/>
        <v>1.93</v>
      </c>
      <c r="Q280" s="2">
        <f t="shared" si="97"/>
        <v>1.1599999999999999</v>
      </c>
      <c r="R280" s="2">
        <f t="shared" si="98"/>
        <v>3.25</v>
      </c>
      <c r="S280" s="64">
        <f t="shared" si="99"/>
        <v>0.11257</v>
      </c>
      <c r="T280" s="2">
        <f t="shared" si="100"/>
        <v>5.99</v>
      </c>
      <c r="U280" s="4">
        <f t="shared" si="101"/>
        <v>2.2000000000000002</v>
      </c>
      <c r="V280" s="79">
        <f t="shared" si="102"/>
        <v>4.3899999999999997</v>
      </c>
      <c r="W280" s="10">
        <f t="shared" ca="1" si="103"/>
        <v>0</v>
      </c>
      <c r="X280" s="10">
        <f t="shared" ca="1" si="104"/>
        <v>0</v>
      </c>
      <c r="Y280" s="10">
        <f t="shared" ca="1" si="105"/>
        <v>0</v>
      </c>
      <c r="Z280" s="10">
        <f t="shared" ca="1" si="106"/>
        <v>1</v>
      </c>
      <c r="AA280" s="10">
        <f t="shared" ca="1" si="107"/>
        <v>0</v>
      </c>
      <c r="AB280" s="10">
        <f t="shared" ca="1" si="108"/>
        <v>1</v>
      </c>
      <c r="AC280" s="10">
        <f t="shared" ca="1" si="109"/>
        <v>1</v>
      </c>
      <c r="AF280" s="16">
        <f t="shared" ca="1" si="110"/>
        <v>0</v>
      </c>
    </row>
    <row r="281" spans="1:32" x14ac:dyDescent="0.25">
      <c r="A281" s="7" t="s">
        <v>659</v>
      </c>
      <c r="B281" s="7" t="s">
        <v>490</v>
      </c>
      <c r="C281" s="10">
        <f t="shared" ca="1" si="92"/>
        <v>0</v>
      </c>
      <c r="D281" s="4">
        <v>26.3</v>
      </c>
      <c r="E281" s="4">
        <v>19</v>
      </c>
      <c r="F281" s="4">
        <v>8.1</v>
      </c>
      <c r="G281" s="4">
        <v>4</v>
      </c>
      <c r="H281" s="5" t="s">
        <v>1407</v>
      </c>
      <c r="I281" s="5" t="s">
        <v>1374</v>
      </c>
      <c r="J281" s="3">
        <v>4800</v>
      </c>
      <c r="K281" s="3">
        <v>1830</v>
      </c>
      <c r="L281" s="3">
        <v>301</v>
      </c>
      <c r="M281" s="2">
        <f t="shared" si="93"/>
        <v>16.97</v>
      </c>
      <c r="N281" s="3">
        <f t="shared" si="94"/>
        <v>312</v>
      </c>
      <c r="O281" s="4">
        <f t="shared" si="95"/>
        <v>21.6</v>
      </c>
      <c r="P281" s="2">
        <f t="shared" si="96"/>
        <v>1.86</v>
      </c>
      <c r="Q281" s="2">
        <f t="shared" si="97"/>
        <v>1.1299999999999999</v>
      </c>
      <c r="R281" s="2">
        <f t="shared" si="98"/>
        <v>3.25</v>
      </c>
      <c r="S281" s="64">
        <f t="shared" si="99"/>
        <v>8.7169999999999997E-2</v>
      </c>
      <c r="T281" s="2">
        <f t="shared" si="100"/>
        <v>5.84</v>
      </c>
      <c r="U281" s="4">
        <f t="shared" si="101"/>
        <v>2.5</v>
      </c>
      <c r="V281" s="79">
        <f t="shared" si="102"/>
        <v>4.9800000000000004</v>
      </c>
      <c r="W281" s="10">
        <f t="shared" ca="1" si="103"/>
        <v>0</v>
      </c>
      <c r="X281" s="10">
        <f t="shared" ca="1" si="104"/>
        <v>0</v>
      </c>
      <c r="Y281" s="10">
        <f t="shared" ca="1" si="105"/>
        <v>0</v>
      </c>
      <c r="Z281" s="10">
        <f t="shared" ca="1" si="106"/>
        <v>1</v>
      </c>
      <c r="AA281" s="10">
        <f t="shared" ca="1" si="107"/>
        <v>0</v>
      </c>
      <c r="AB281" s="10">
        <f t="shared" ca="1" si="108"/>
        <v>1</v>
      </c>
      <c r="AC281" s="10">
        <f t="shared" ca="1" si="109"/>
        <v>1</v>
      </c>
      <c r="AF281" s="16">
        <f t="shared" ca="1" si="110"/>
        <v>0</v>
      </c>
    </row>
    <row r="282" spans="1:32" x14ac:dyDescent="0.25">
      <c r="A282" s="7" t="s">
        <v>661</v>
      </c>
      <c r="B282" s="7" t="s">
        <v>490</v>
      </c>
      <c r="C282" s="10">
        <f t="shared" ca="1" si="92"/>
        <v>0</v>
      </c>
      <c r="D282" s="4">
        <v>30</v>
      </c>
      <c r="E282" s="4">
        <v>25</v>
      </c>
      <c r="F282" s="4">
        <v>9.6999999999999993</v>
      </c>
      <c r="G282" s="4">
        <v>7.2</v>
      </c>
      <c r="H282" s="5" t="s">
        <v>494</v>
      </c>
      <c r="I282" s="5" t="s">
        <v>1374</v>
      </c>
      <c r="J282" s="3">
        <v>4000</v>
      </c>
      <c r="K282" s="3">
        <v>1174</v>
      </c>
      <c r="L282" s="3">
        <v>476</v>
      </c>
      <c r="M282" s="2">
        <f t="shared" si="93"/>
        <v>30.31</v>
      </c>
      <c r="N282" s="3">
        <f t="shared" si="94"/>
        <v>114</v>
      </c>
      <c r="O282" s="4">
        <f t="shared" si="95"/>
        <v>11.3</v>
      </c>
      <c r="P282" s="2">
        <f t="shared" si="96"/>
        <v>2.36</v>
      </c>
      <c r="Q282" s="2">
        <f t="shared" si="97"/>
        <v>1.37</v>
      </c>
      <c r="R282" s="2">
        <f t="shared" si="98"/>
        <v>3.09</v>
      </c>
      <c r="S282" s="64">
        <f t="shared" si="99"/>
        <v>0.36518</v>
      </c>
      <c r="T282" s="2">
        <f t="shared" si="100"/>
        <v>6.7</v>
      </c>
      <c r="U282" s="4">
        <f t="shared" si="101"/>
        <v>1.4</v>
      </c>
      <c r="V282" s="79">
        <f t="shared" si="102"/>
        <v>2.5499999999999998</v>
      </c>
      <c r="W282" s="10">
        <f t="shared" ca="1" si="103"/>
        <v>0</v>
      </c>
      <c r="X282" s="10">
        <f t="shared" ca="1" si="104"/>
        <v>0.47599999999999998</v>
      </c>
      <c r="Y282" s="10">
        <f t="shared" ca="1" si="105"/>
        <v>1</v>
      </c>
      <c r="Z282" s="10">
        <f t="shared" ca="1" si="106"/>
        <v>1</v>
      </c>
      <c r="AA282" s="10">
        <f t="shared" ca="1" si="107"/>
        <v>0</v>
      </c>
      <c r="AB282" s="10">
        <f t="shared" ca="1" si="108"/>
        <v>0.72199999999999998</v>
      </c>
      <c r="AC282" s="10">
        <f t="shared" ca="1" si="109"/>
        <v>1</v>
      </c>
      <c r="AF282" s="16">
        <f t="shared" ca="1" si="110"/>
        <v>0</v>
      </c>
    </row>
    <row r="283" spans="1:32" x14ac:dyDescent="0.25">
      <c r="A283" s="7" t="s">
        <v>562</v>
      </c>
      <c r="B283" s="7" t="s">
        <v>490</v>
      </c>
      <c r="C283" s="10">
        <f t="shared" ca="1" si="92"/>
        <v>0</v>
      </c>
      <c r="D283" s="4">
        <v>32</v>
      </c>
      <c r="E283" s="4">
        <v>22.5</v>
      </c>
      <c r="F283" s="4">
        <v>9</v>
      </c>
      <c r="G283" s="4">
        <v>5.0999999999999996</v>
      </c>
      <c r="H283" s="5" t="s">
        <v>1407</v>
      </c>
      <c r="I283" s="5" t="s">
        <v>1374</v>
      </c>
      <c r="J283" s="3">
        <v>8400</v>
      </c>
      <c r="K283" s="3">
        <v>3100</v>
      </c>
      <c r="L283" s="3">
        <v>434</v>
      </c>
      <c r="M283" s="2">
        <f t="shared" si="93"/>
        <v>16.86</v>
      </c>
      <c r="N283" s="3">
        <f t="shared" si="94"/>
        <v>329</v>
      </c>
      <c r="O283" s="4">
        <f t="shared" si="95"/>
        <v>27.4</v>
      </c>
      <c r="P283" s="2">
        <f t="shared" si="96"/>
        <v>1.71</v>
      </c>
      <c r="Q283" s="2">
        <f t="shared" si="97"/>
        <v>1.1100000000000001</v>
      </c>
      <c r="R283" s="2">
        <f t="shared" si="98"/>
        <v>3.56</v>
      </c>
      <c r="S283" s="64">
        <f t="shared" si="99"/>
        <v>6.2600000000000003E-2</v>
      </c>
      <c r="T283" s="2">
        <f t="shared" si="100"/>
        <v>6.36</v>
      </c>
      <c r="U283" s="4">
        <f t="shared" si="101"/>
        <v>3.2</v>
      </c>
      <c r="V283" s="79">
        <f t="shared" si="102"/>
        <v>6.05</v>
      </c>
      <c r="W283" s="10">
        <f t="shared" ca="1" si="103"/>
        <v>0</v>
      </c>
      <c r="X283" s="10">
        <f t="shared" ca="1" si="104"/>
        <v>0</v>
      </c>
      <c r="Y283" s="10">
        <f t="shared" ca="1" si="105"/>
        <v>0</v>
      </c>
      <c r="Z283" s="10">
        <f t="shared" ca="1" si="106"/>
        <v>1</v>
      </c>
      <c r="AA283" s="10">
        <f t="shared" ca="1" si="107"/>
        <v>0</v>
      </c>
      <c r="AB283" s="10">
        <f t="shared" ca="1" si="108"/>
        <v>0</v>
      </c>
      <c r="AC283" s="10">
        <f t="shared" ca="1" si="109"/>
        <v>1</v>
      </c>
      <c r="AF283" s="16">
        <f t="shared" ca="1" si="110"/>
        <v>0</v>
      </c>
    </row>
    <row r="284" spans="1:32" x14ac:dyDescent="0.25">
      <c r="A284" s="7" t="s">
        <v>563</v>
      </c>
      <c r="B284" s="7" t="s">
        <v>490</v>
      </c>
      <c r="C284" s="10">
        <f t="shared" ca="1" si="92"/>
        <v>0</v>
      </c>
      <c r="D284" s="4">
        <v>42</v>
      </c>
      <c r="E284" s="4">
        <v>30.4</v>
      </c>
      <c r="F284" s="4">
        <v>10.9</v>
      </c>
      <c r="G284" s="4">
        <v>6.5</v>
      </c>
      <c r="H284" s="5" t="s">
        <v>1407</v>
      </c>
      <c r="I284" s="5" t="s">
        <v>1374</v>
      </c>
      <c r="J284" s="3">
        <v>17641</v>
      </c>
      <c r="K284" s="3">
        <v>8630</v>
      </c>
      <c r="L284" s="3">
        <v>740</v>
      </c>
      <c r="M284" s="2">
        <f t="shared" si="93"/>
        <v>17.54</v>
      </c>
      <c r="N284" s="3">
        <f t="shared" si="94"/>
        <v>280</v>
      </c>
      <c r="O284" s="4">
        <f t="shared" si="95"/>
        <v>33.4</v>
      </c>
      <c r="P284" s="2">
        <f t="shared" si="96"/>
        <v>1.62</v>
      </c>
      <c r="Q284" s="2">
        <f t="shared" si="97"/>
        <v>1.1000000000000001</v>
      </c>
      <c r="R284" s="2">
        <f t="shared" si="98"/>
        <v>3.85</v>
      </c>
      <c r="S284" s="64">
        <f t="shared" si="99"/>
        <v>5.2749999999999998E-2</v>
      </c>
      <c r="T284" s="2">
        <f t="shared" si="100"/>
        <v>7.39</v>
      </c>
      <c r="U284" s="4">
        <f t="shared" si="101"/>
        <v>4</v>
      </c>
      <c r="V284" s="79">
        <f t="shared" si="102"/>
        <v>6.88</v>
      </c>
      <c r="W284" s="10">
        <f t="shared" ca="1" si="103"/>
        <v>0</v>
      </c>
      <c r="X284" s="10">
        <f t="shared" ca="1" si="104"/>
        <v>0</v>
      </c>
      <c r="Y284" s="10">
        <f t="shared" ca="1" si="105"/>
        <v>0</v>
      </c>
      <c r="Z284" s="10">
        <f t="shared" ca="1" si="106"/>
        <v>1</v>
      </c>
      <c r="AA284" s="10">
        <f t="shared" ca="1" si="107"/>
        <v>0</v>
      </c>
      <c r="AB284" s="10">
        <f t="shared" ca="1" si="108"/>
        <v>0</v>
      </c>
      <c r="AC284" s="10">
        <f t="shared" ca="1" si="109"/>
        <v>1</v>
      </c>
      <c r="AF284" s="16">
        <f t="shared" ca="1" si="110"/>
        <v>0</v>
      </c>
    </row>
    <row r="285" spans="1:32" x14ac:dyDescent="0.25">
      <c r="A285" s="7" t="s">
        <v>1632</v>
      </c>
      <c r="B285" s="7" t="s">
        <v>1512</v>
      </c>
      <c r="C285" s="10">
        <f t="shared" ca="1" si="92"/>
        <v>0</v>
      </c>
      <c r="D285" s="4">
        <v>21.7</v>
      </c>
      <c r="E285" s="4">
        <v>19</v>
      </c>
      <c r="F285" s="4">
        <v>7.8</v>
      </c>
      <c r="G285" s="4">
        <v>3.9</v>
      </c>
      <c r="I285" s="5" t="s">
        <v>1374</v>
      </c>
      <c r="J285" s="3">
        <v>3000</v>
      </c>
      <c r="K285" s="3">
        <v>1010</v>
      </c>
      <c r="L285" s="3">
        <v>220</v>
      </c>
      <c r="M285" s="2">
        <f t="shared" si="93"/>
        <v>16.97</v>
      </c>
      <c r="N285" s="3">
        <f t="shared" si="94"/>
        <v>195</v>
      </c>
      <c r="O285" s="4">
        <f t="shared" si="95"/>
        <v>15.2</v>
      </c>
      <c r="P285" s="2">
        <f t="shared" si="96"/>
        <v>2.09</v>
      </c>
      <c r="Q285" s="2">
        <f t="shared" si="97"/>
        <v>1.1399999999999999</v>
      </c>
      <c r="R285" s="2">
        <f t="shared" si="98"/>
        <v>2.78</v>
      </c>
      <c r="S285" s="64">
        <f t="shared" si="99"/>
        <v>0.15826999999999999</v>
      </c>
      <c r="T285" s="2">
        <f t="shared" si="100"/>
        <v>5.84</v>
      </c>
      <c r="U285" s="4">
        <f t="shared" si="101"/>
        <v>1.8</v>
      </c>
      <c r="V285" s="79">
        <f t="shared" si="102"/>
        <v>3.66</v>
      </c>
      <c r="W285" s="10">
        <f t="shared" ca="1" si="103"/>
        <v>0</v>
      </c>
      <c r="X285" s="10">
        <f t="shared" ca="1" si="104"/>
        <v>0</v>
      </c>
      <c r="Y285" s="10">
        <f t="shared" ca="1" si="105"/>
        <v>0.34100000000000003</v>
      </c>
      <c r="Z285" s="10">
        <f t="shared" ca="1" si="106"/>
        <v>1</v>
      </c>
      <c r="AA285" s="10">
        <f t="shared" ca="1" si="107"/>
        <v>0</v>
      </c>
      <c r="AB285" s="10">
        <f t="shared" ca="1" si="108"/>
        <v>0</v>
      </c>
      <c r="AC285" s="10">
        <f t="shared" ca="1" si="109"/>
        <v>1</v>
      </c>
      <c r="AF285" s="16">
        <f t="shared" ca="1" si="110"/>
        <v>0</v>
      </c>
    </row>
    <row r="286" spans="1:32" x14ac:dyDescent="0.25">
      <c r="A286" s="7" t="s">
        <v>1633</v>
      </c>
      <c r="B286" s="7" t="s">
        <v>1512</v>
      </c>
      <c r="C286" s="10">
        <f t="shared" ca="1" si="92"/>
        <v>0</v>
      </c>
      <c r="D286" s="4">
        <v>25.6</v>
      </c>
      <c r="E286" s="4">
        <v>22</v>
      </c>
      <c r="F286" s="4">
        <v>8</v>
      </c>
      <c r="G286" s="4" t="s">
        <v>1634</v>
      </c>
      <c r="I286" s="5" t="s">
        <v>1374</v>
      </c>
      <c r="J286" s="3">
        <v>4200</v>
      </c>
      <c r="K286" s="3">
        <v>1925</v>
      </c>
      <c r="L286" s="3">
        <v>267</v>
      </c>
      <c r="M286" s="2">
        <f t="shared" si="93"/>
        <v>16.46</v>
      </c>
      <c r="N286" s="3">
        <f t="shared" si="94"/>
        <v>176</v>
      </c>
      <c r="O286" s="4">
        <f t="shared" si="95"/>
        <v>17.600000000000001</v>
      </c>
      <c r="P286" s="2">
        <f t="shared" si="96"/>
        <v>1.92</v>
      </c>
      <c r="Q286" s="2">
        <f t="shared" si="97"/>
        <v>1.1200000000000001</v>
      </c>
      <c r="R286" s="2">
        <f t="shared" si="98"/>
        <v>3.2</v>
      </c>
      <c r="S286" s="64">
        <f t="shared" si="99"/>
        <v>0.12112000000000001</v>
      </c>
      <c r="T286" s="2">
        <f t="shared" si="100"/>
        <v>6.29</v>
      </c>
      <c r="U286" s="4">
        <f t="shared" si="101"/>
        <v>2.1</v>
      </c>
      <c r="V286" s="79">
        <f t="shared" si="102"/>
        <v>4.21</v>
      </c>
      <c r="W286" s="10">
        <f t="shared" ca="1" si="103"/>
        <v>0</v>
      </c>
      <c r="X286" s="10">
        <f t="shared" ca="1" si="104"/>
        <v>0</v>
      </c>
      <c r="Y286" s="10">
        <f t="shared" ca="1" si="105"/>
        <v>0</v>
      </c>
      <c r="Z286" s="10">
        <f t="shared" ca="1" si="106"/>
        <v>1</v>
      </c>
      <c r="AA286" s="10">
        <f t="shared" ca="1" si="107"/>
        <v>0</v>
      </c>
      <c r="AB286" s="10">
        <f t="shared" ca="1" si="108"/>
        <v>1</v>
      </c>
      <c r="AC286" s="10">
        <f t="shared" ca="1" si="109"/>
        <v>1</v>
      </c>
      <c r="AF286" s="16">
        <f t="shared" ca="1" si="110"/>
        <v>0</v>
      </c>
    </row>
    <row r="287" spans="1:32" x14ac:dyDescent="0.25">
      <c r="A287" s="7" t="s">
        <v>1635</v>
      </c>
      <c r="B287" s="7" t="s">
        <v>1463</v>
      </c>
      <c r="C287" s="10">
        <f t="shared" ca="1" si="92"/>
        <v>0</v>
      </c>
      <c r="D287" s="4">
        <v>43.5</v>
      </c>
      <c r="E287" s="4">
        <v>30</v>
      </c>
      <c r="F287" s="4">
        <v>10.9</v>
      </c>
      <c r="G287" s="4">
        <v>9.8000000000000007</v>
      </c>
      <c r="H287" s="2"/>
      <c r="I287" s="2" t="s">
        <v>1371</v>
      </c>
      <c r="J287" s="3">
        <v>22200</v>
      </c>
      <c r="K287" s="3">
        <v>10000</v>
      </c>
      <c r="L287" s="3">
        <v>725</v>
      </c>
      <c r="M287" s="2">
        <f t="shared" si="93"/>
        <v>14.74</v>
      </c>
      <c r="N287" s="3">
        <f t="shared" si="94"/>
        <v>367</v>
      </c>
      <c r="O287" s="4">
        <f t="shared" si="95"/>
        <v>41.8</v>
      </c>
      <c r="P287" s="2">
        <f t="shared" si="96"/>
        <v>1.5</v>
      </c>
      <c r="Q287" s="2">
        <f t="shared" si="97"/>
        <v>1.03</v>
      </c>
      <c r="R287" s="2">
        <f t="shared" si="98"/>
        <v>3.99</v>
      </c>
      <c r="S287" s="64">
        <f t="shared" si="99"/>
        <v>3.5150000000000001E-2</v>
      </c>
      <c r="T287" s="2">
        <f t="shared" si="100"/>
        <v>7.34</v>
      </c>
      <c r="U287" s="4">
        <f t="shared" si="101"/>
        <v>4.9000000000000004</v>
      </c>
      <c r="V287" s="79">
        <f t="shared" si="102"/>
        <v>8.42</v>
      </c>
      <c r="W287" s="10">
        <f t="shared" ca="1" si="103"/>
        <v>0</v>
      </c>
      <c r="X287" s="10">
        <f t="shared" ca="1" si="104"/>
        <v>0</v>
      </c>
      <c r="Y287" s="10">
        <f t="shared" ca="1" si="105"/>
        <v>0</v>
      </c>
      <c r="Z287" s="10">
        <f t="shared" ca="1" si="106"/>
        <v>1</v>
      </c>
      <c r="AA287" s="10">
        <f t="shared" ca="1" si="107"/>
        <v>0</v>
      </c>
      <c r="AB287" s="10">
        <f t="shared" ca="1" si="108"/>
        <v>0</v>
      </c>
      <c r="AC287" s="10">
        <f t="shared" ca="1" si="109"/>
        <v>1</v>
      </c>
      <c r="AF287" s="16">
        <f t="shared" ca="1" si="110"/>
        <v>0</v>
      </c>
    </row>
    <row r="288" spans="1:32" x14ac:dyDescent="0.25">
      <c r="A288" s="7" t="s">
        <v>835</v>
      </c>
      <c r="C288" s="10">
        <f t="shared" ca="1" si="92"/>
        <v>0</v>
      </c>
      <c r="D288" s="4">
        <v>40</v>
      </c>
      <c r="E288" s="4">
        <v>33</v>
      </c>
      <c r="F288" s="4">
        <v>12</v>
      </c>
      <c r="G288" s="4">
        <v>6</v>
      </c>
      <c r="J288" s="3">
        <v>25000</v>
      </c>
      <c r="K288" s="3">
        <v>0</v>
      </c>
      <c r="M288" s="2">
        <f t="shared" si="93"/>
        <v>0</v>
      </c>
      <c r="N288" s="3">
        <f t="shared" si="94"/>
        <v>311</v>
      </c>
      <c r="O288" s="4">
        <f t="shared" si="95"/>
        <v>40.200000000000003</v>
      </c>
      <c r="P288" s="2">
        <f t="shared" si="96"/>
        <v>1.59</v>
      </c>
      <c r="Q288" s="2">
        <f t="shared" si="97"/>
        <v>0</v>
      </c>
      <c r="R288" s="2">
        <f t="shared" si="98"/>
        <v>3.33</v>
      </c>
      <c r="S288" s="64">
        <f t="shared" si="99"/>
        <v>4.7480000000000001E-2</v>
      </c>
      <c r="T288" s="2">
        <f t="shared" si="100"/>
        <v>7.7</v>
      </c>
      <c r="U288" s="4">
        <f t="shared" si="101"/>
        <v>4.5</v>
      </c>
      <c r="V288" s="79">
        <f t="shared" si="102"/>
        <v>7.37</v>
      </c>
      <c r="W288" s="10">
        <f t="shared" ca="1" si="103"/>
        <v>0</v>
      </c>
      <c r="X288" s="10">
        <f t="shared" ca="1" si="104"/>
        <v>0</v>
      </c>
      <c r="Y288" s="10">
        <f t="shared" ca="1" si="105"/>
        <v>0</v>
      </c>
      <c r="Z288" s="10">
        <f t="shared" ca="1" si="106"/>
        <v>1</v>
      </c>
      <c r="AA288" s="10">
        <f t="shared" ca="1" si="107"/>
        <v>0</v>
      </c>
      <c r="AB288" s="10">
        <f t="shared" ca="1" si="108"/>
        <v>0.94399999999999995</v>
      </c>
      <c r="AC288" s="10">
        <f t="shared" ca="1" si="109"/>
        <v>1</v>
      </c>
      <c r="AF288" s="16">
        <f t="shared" ca="1" si="110"/>
        <v>0</v>
      </c>
    </row>
    <row r="289" spans="1:32" x14ac:dyDescent="0.25">
      <c r="A289" s="7" t="s">
        <v>1636</v>
      </c>
      <c r="B289" s="7" t="s">
        <v>1637</v>
      </c>
      <c r="C289" s="10">
        <f t="shared" ca="1" si="92"/>
        <v>0</v>
      </c>
      <c r="D289" s="4">
        <v>43.1</v>
      </c>
      <c r="E289" s="4">
        <v>32.5</v>
      </c>
      <c r="F289" s="4">
        <v>6.6</v>
      </c>
      <c r="H289" s="3"/>
      <c r="I289" s="3" t="s">
        <v>1374</v>
      </c>
      <c r="J289" s="5">
        <v>16900</v>
      </c>
      <c r="K289" s="5">
        <v>5600</v>
      </c>
      <c r="L289" s="3">
        <v>551</v>
      </c>
      <c r="M289" s="2">
        <f t="shared" si="93"/>
        <v>13.44</v>
      </c>
      <c r="N289" s="3">
        <f t="shared" si="94"/>
        <v>220</v>
      </c>
      <c r="O289" s="4">
        <f t="shared" si="95"/>
        <v>59.2</v>
      </c>
      <c r="P289" s="2">
        <f t="shared" si="96"/>
        <v>1</v>
      </c>
      <c r="Q289" s="2">
        <f t="shared" si="97"/>
        <v>1.01</v>
      </c>
      <c r="R289" s="2">
        <f t="shared" si="98"/>
        <v>6.53</v>
      </c>
      <c r="S289" s="64">
        <f t="shared" si="99"/>
        <v>6.1599999999999997E-3</v>
      </c>
      <c r="T289" s="2">
        <f t="shared" si="100"/>
        <v>7.64</v>
      </c>
      <c r="U289" s="4">
        <f t="shared" si="101"/>
        <v>7.9</v>
      </c>
      <c r="V289" s="79">
        <f t="shared" si="102"/>
        <v>17.45</v>
      </c>
      <c r="W289" s="10">
        <f t="shared" ca="1" si="103"/>
        <v>0</v>
      </c>
      <c r="X289" s="10">
        <f t="shared" ca="1" si="104"/>
        <v>0</v>
      </c>
      <c r="Y289" s="10">
        <f t="shared" ca="1" si="105"/>
        <v>0</v>
      </c>
      <c r="Z289" s="10">
        <f t="shared" ca="1" si="106"/>
        <v>1</v>
      </c>
      <c r="AA289" s="10">
        <f t="shared" ca="1" si="107"/>
        <v>0</v>
      </c>
      <c r="AB289" s="10">
        <f t="shared" ca="1" si="108"/>
        <v>0</v>
      </c>
      <c r="AC289" s="10">
        <f t="shared" ca="1" si="109"/>
        <v>1</v>
      </c>
      <c r="AF289" s="16">
        <f t="shared" ca="1" si="110"/>
        <v>0</v>
      </c>
    </row>
    <row r="290" spans="1:32" x14ac:dyDescent="0.25">
      <c r="A290" s="7" t="s">
        <v>1638</v>
      </c>
      <c r="B290" s="7" t="s">
        <v>1580</v>
      </c>
      <c r="C290" s="10">
        <f t="shared" ca="1" si="92"/>
        <v>0</v>
      </c>
      <c r="D290" s="4">
        <v>35.200000000000003</v>
      </c>
      <c r="E290" s="4">
        <v>26.7</v>
      </c>
      <c r="F290" s="4">
        <v>11.3</v>
      </c>
      <c r="G290" s="4">
        <v>5.5</v>
      </c>
      <c r="H290" s="2"/>
      <c r="I290" s="2" t="s">
        <v>1374</v>
      </c>
      <c r="J290" s="3">
        <v>10000</v>
      </c>
      <c r="K290" s="3">
        <v>5000</v>
      </c>
      <c r="L290" s="3">
        <v>524</v>
      </c>
      <c r="M290" s="2">
        <f t="shared" si="93"/>
        <v>18.12</v>
      </c>
      <c r="N290" s="3">
        <f t="shared" si="94"/>
        <v>235</v>
      </c>
      <c r="O290" s="4">
        <f t="shared" si="95"/>
        <v>20.9</v>
      </c>
      <c r="P290" s="2">
        <f t="shared" si="96"/>
        <v>2.0299999999999998</v>
      </c>
      <c r="Q290" s="2">
        <f t="shared" si="97"/>
        <v>1.1299999999999999</v>
      </c>
      <c r="R290" s="2">
        <f t="shared" si="98"/>
        <v>3.12</v>
      </c>
      <c r="S290" s="64">
        <f t="shared" si="99"/>
        <v>0.14187</v>
      </c>
      <c r="T290" s="2">
        <f t="shared" si="100"/>
        <v>6.92</v>
      </c>
      <c r="U290" s="4">
        <f t="shared" si="101"/>
        <v>2.5</v>
      </c>
      <c r="V290" s="79">
        <f t="shared" si="102"/>
        <v>4.22</v>
      </c>
      <c r="W290" s="10">
        <f t="shared" ca="1" si="103"/>
        <v>0</v>
      </c>
      <c r="X290" s="10">
        <f t="shared" ca="1" si="104"/>
        <v>0</v>
      </c>
      <c r="Y290" s="10">
        <f t="shared" ca="1" si="105"/>
        <v>0</v>
      </c>
      <c r="Z290" s="10">
        <f t="shared" ca="1" si="106"/>
        <v>1</v>
      </c>
      <c r="AA290" s="10">
        <f t="shared" ca="1" si="107"/>
        <v>0</v>
      </c>
      <c r="AB290" s="10">
        <f t="shared" ca="1" si="108"/>
        <v>0.88900000000000001</v>
      </c>
      <c r="AC290" s="10">
        <f t="shared" ca="1" si="109"/>
        <v>1</v>
      </c>
      <c r="AF290" s="16">
        <f t="shared" ca="1" si="110"/>
        <v>0</v>
      </c>
    </row>
    <row r="291" spans="1:32" x14ac:dyDescent="0.25">
      <c r="A291" s="7" t="s">
        <v>1639</v>
      </c>
      <c r="B291" s="7" t="s">
        <v>1580</v>
      </c>
      <c r="C291" s="10">
        <f t="shared" ca="1" si="92"/>
        <v>0</v>
      </c>
      <c r="D291" s="4">
        <v>35.200000000000003</v>
      </c>
      <c r="E291" s="4">
        <v>27.7</v>
      </c>
      <c r="F291" s="4">
        <v>11.3</v>
      </c>
      <c r="G291" s="4">
        <v>3.7</v>
      </c>
      <c r="I291" s="5" t="s">
        <v>1374</v>
      </c>
      <c r="J291" s="3">
        <v>11500</v>
      </c>
      <c r="K291" s="3">
        <v>4000</v>
      </c>
      <c r="L291" s="5">
        <v>524</v>
      </c>
      <c r="M291" s="2">
        <f t="shared" si="93"/>
        <v>16.510000000000002</v>
      </c>
      <c r="N291" s="3">
        <f t="shared" si="94"/>
        <v>242</v>
      </c>
      <c r="O291" s="4">
        <f t="shared" si="95"/>
        <v>23.5</v>
      </c>
      <c r="P291" s="2">
        <f t="shared" si="96"/>
        <v>1.94</v>
      </c>
      <c r="Q291" s="2">
        <f t="shared" si="97"/>
        <v>1.0900000000000001</v>
      </c>
      <c r="R291" s="2">
        <f t="shared" si="98"/>
        <v>3.12</v>
      </c>
      <c r="S291" s="64">
        <f t="shared" si="99"/>
        <v>0.12163</v>
      </c>
      <c r="T291" s="2">
        <f t="shared" si="100"/>
        <v>7.05</v>
      </c>
      <c r="U291" s="4">
        <f t="shared" si="101"/>
        <v>2.7</v>
      </c>
      <c r="V291" s="79">
        <f t="shared" si="102"/>
        <v>4.5599999999999996</v>
      </c>
      <c r="W291" s="10">
        <f t="shared" ca="1" si="103"/>
        <v>0</v>
      </c>
      <c r="X291" s="10">
        <f t="shared" ca="1" si="104"/>
        <v>0</v>
      </c>
      <c r="Y291" s="10">
        <f t="shared" ca="1" si="105"/>
        <v>0</v>
      </c>
      <c r="Z291" s="10">
        <f t="shared" ca="1" si="106"/>
        <v>1</v>
      </c>
      <c r="AA291" s="10">
        <f t="shared" ca="1" si="107"/>
        <v>0</v>
      </c>
      <c r="AB291" s="10">
        <f t="shared" ca="1" si="108"/>
        <v>0.88900000000000001</v>
      </c>
      <c r="AC291" s="10">
        <f t="shared" ca="1" si="109"/>
        <v>1</v>
      </c>
      <c r="AF291" s="16">
        <f t="shared" ca="1" si="110"/>
        <v>0</v>
      </c>
    </row>
    <row r="292" spans="1:32" x14ac:dyDescent="0.25">
      <c r="A292" s="7" t="s">
        <v>1640</v>
      </c>
      <c r="B292" s="7" t="s">
        <v>1641</v>
      </c>
      <c r="C292" s="10">
        <f t="shared" ca="1" si="92"/>
        <v>0</v>
      </c>
      <c r="D292" s="4">
        <v>43</v>
      </c>
      <c r="E292" s="4">
        <v>31.5</v>
      </c>
      <c r="F292" s="4">
        <v>11</v>
      </c>
      <c r="G292" s="4">
        <v>6.5</v>
      </c>
      <c r="H292" s="2"/>
      <c r="I292" s="2" t="s">
        <v>1371</v>
      </c>
      <c r="J292" s="3">
        <v>26200</v>
      </c>
      <c r="K292" s="3">
        <v>10400</v>
      </c>
      <c r="L292" s="3">
        <v>900</v>
      </c>
      <c r="M292" s="2">
        <f t="shared" si="93"/>
        <v>16.39</v>
      </c>
      <c r="N292" s="3">
        <f t="shared" si="94"/>
        <v>374</v>
      </c>
      <c r="O292" s="4">
        <f t="shared" si="95"/>
        <v>47.5</v>
      </c>
      <c r="P292" s="2">
        <f t="shared" si="96"/>
        <v>1.43</v>
      </c>
      <c r="Q292" s="2">
        <f t="shared" si="97"/>
        <v>1.06</v>
      </c>
      <c r="R292" s="2">
        <f t="shared" si="98"/>
        <v>3.91</v>
      </c>
      <c r="S292" s="64">
        <f t="shared" si="99"/>
        <v>2.9309999999999999E-2</v>
      </c>
      <c r="T292" s="2">
        <f t="shared" si="100"/>
        <v>7.52</v>
      </c>
      <c r="U292" s="4">
        <f t="shared" si="101"/>
        <v>5.4</v>
      </c>
      <c r="V292" s="79">
        <f t="shared" si="102"/>
        <v>9.24</v>
      </c>
      <c r="W292" s="10">
        <f t="shared" ca="1" si="103"/>
        <v>0</v>
      </c>
      <c r="X292" s="10">
        <f t="shared" ca="1" si="104"/>
        <v>0</v>
      </c>
      <c r="Y292" s="10">
        <f t="shared" ca="1" si="105"/>
        <v>0</v>
      </c>
      <c r="Z292" s="10">
        <f t="shared" ca="1" si="106"/>
        <v>1</v>
      </c>
      <c r="AA292" s="10">
        <f t="shared" ca="1" si="107"/>
        <v>0</v>
      </c>
      <c r="AB292" s="10">
        <f t="shared" ca="1" si="108"/>
        <v>0</v>
      </c>
      <c r="AC292" s="10">
        <f t="shared" ca="1" si="109"/>
        <v>1</v>
      </c>
      <c r="AF292" s="16">
        <f t="shared" ca="1" si="110"/>
        <v>0</v>
      </c>
    </row>
    <row r="293" spans="1:32" x14ac:dyDescent="0.25">
      <c r="A293" s="7" t="s">
        <v>1106</v>
      </c>
      <c r="B293" s="7" t="s">
        <v>1466</v>
      </c>
      <c r="C293" s="10">
        <f t="shared" ca="1" si="92"/>
        <v>0</v>
      </c>
      <c r="D293" s="4">
        <v>60.1</v>
      </c>
      <c r="E293" s="4">
        <v>52.2</v>
      </c>
      <c r="F293" s="4">
        <v>16.3</v>
      </c>
      <c r="G293" s="4">
        <v>11</v>
      </c>
      <c r="H293" s="5" t="s">
        <v>1061</v>
      </c>
      <c r="I293" s="5" t="s">
        <v>1374</v>
      </c>
      <c r="J293" s="3">
        <v>30400</v>
      </c>
      <c r="K293" s="3">
        <v>17614</v>
      </c>
      <c r="L293" s="3">
        <v>0</v>
      </c>
      <c r="M293" s="2">
        <f t="shared" si="93"/>
        <v>0</v>
      </c>
      <c r="N293" s="3">
        <f t="shared" si="94"/>
        <v>95</v>
      </c>
      <c r="O293" s="4">
        <f t="shared" si="95"/>
        <v>20.9</v>
      </c>
      <c r="P293" s="2">
        <f t="shared" si="96"/>
        <v>2.02</v>
      </c>
      <c r="Q293" s="2">
        <f t="shared" si="97"/>
        <v>0</v>
      </c>
      <c r="R293" s="2">
        <f t="shared" si="98"/>
        <v>3.69</v>
      </c>
      <c r="S293" s="64">
        <f t="shared" si="99"/>
        <v>0.19489999999999999</v>
      </c>
      <c r="T293" s="2">
        <f t="shared" si="100"/>
        <v>9.68</v>
      </c>
      <c r="U293" s="4">
        <f t="shared" si="101"/>
        <v>2.7</v>
      </c>
      <c r="V293" s="79">
        <f t="shared" si="102"/>
        <v>3.79</v>
      </c>
      <c r="W293" s="10">
        <f t="shared" ca="1" si="103"/>
        <v>0</v>
      </c>
      <c r="X293" s="10">
        <f t="shared" ca="1" si="104"/>
        <v>1</v>
      </c>
      <c r="Y293" s="10">
        <f t="shared" ca="1" si="105"/>
        <v>0</v>
      </c>
      <c r="Z293" s="10">
        <f t="shared" ca="1" si="106"/>
        <v>1</v>
      </c>
      <c r="AA293" s="10">
        <f t="shared" ca="1" si="107"/>
        <v>0</v>
      </c>
      <c r="AB293" s="10">
        <f t="shared" ca="1" si="108"/>
        <v>0</v>
      </c>
      <c r="AC293" s="10">
        <f t="shared" ca="1" si="109"/>
        <v>1</v>
      </c>
      <c r="AF293" s="16">
        <f t="shared" ca="1" si="110"/>
        <v>0</v>
      </c>
    </row>
    <row r="294" spans="1:32" x14ac:dyDescent="0.25">
      <c r="A294" s="7" t="s">
        <v>1642</v>
      </c>
      <c r="B294" s="7" t="s">
        <v>1643</v>
      </c>
      <c r="C294" s="10">
        <f t="shared" ca="1" si="92"/>
        <v>0</v>
      </c>
      <c r="D294" s="4">
        <v>36</v>
      </c>
      <c r="E294" s="4">
        <v>28.3</v>
      </c>
      <c r="F294" s="4">
        <v>11.7</v>
      </c>
      <c r="G294" s="4">
        <v>5.5</v>
      </c>
      <c r="I294" s="5" t="s">
        <v>1371</v>
      </c>
      <c r="J294" s="3">
        <v>15750</v>
      </c>
      <c r="K294" s="3">
        <v>6500</v>
      </c>
      <c r="L294" s="3">
        <v>628</v>
      </c>
      <c r="M294" s="2">
        <f t="shared" si="93"/>
        <v>16.05</v>
      </c>
      <c r="N294" s="3">
        <f t="shared" si="94"/>
        <v>310</v>
      </c>
      <c r="O294" s="4">
        <f t="shared" si="95"/>
        <v>30</v>
      </c>
      <c r="P294" s="2">
        <f t="shared" si="96"/>
        <v>1.81</v>
      </c>
      <c r="Q294" s="2">
        <f t="shared" si="97"/>
        <v>1.07</v>
      </c>
      <c r="R294" s="2">
        <f t="shared" si="98"/>
        <v>3.08</v>
      </c>
      <c r="S294" s="64">
        <f t="shared" si="99"/>
        <v>8.0399999999999999E-2</v>
      </c>
      <c r="T294" s="2">
        <f t="shared" si="100"/>
        <v>7.13</v>
      </c>
      <c r="U294" s="4">
        <f t="shared" si="101"/>
        <v>3.4</v>
      </c>
      <c r="V294" s="79">
        <f t="shared" si="102"/>
        <v>5.64</v>
      </c>
      <c r="W294" s="10">
        <f t="shared" ca="1" si="103"/>
        <v>0</v>
      </c>
      <c r="X294" s="10">
        <f t="shared" ca="1" si="104"/>
        <v>0</v>
      </c>
      <c r="Y294" s="10">
        <f t="shared" ca="1" si="105"/>
        <v>0</v>
      </c>
      <c r="Z294" s="10">
        <f t="shared" ca="1" si="106"/>
        <v>1</v>
      </c>
      <c r="AA294" s="10">
        <f t="shared" ca="1" si="107"/>
        <v>0</v>
      </c>
      <c r="AB294" s="10">
        <f t="shared" ca="1" si="108"/>
        <v>0.66700000000000004</v>
      </c>
      <c r="AC294" s="10">
        <f t="shared" ca="1" si="109"/>
        <v>1</v>
      </c>
      <c r="AF294" s="16">
        <f t="shared" ca="1" si="110"/>
        <v>0</v>
      </c>
    </row>
    <row r="295" spans="1:32" x14ac:dyDescent="0.25">
      <c r="A295" s="7" t="s">
        <v>1644</v>
      </c>
      <c r="B295" s="7" t="s">
        <v>1645</v>
      </c>
      <c r="C295" s="10">
        <f t="shared" ref="C295:C326" ca="1" si="111">MIN(W295,Z295,Y295,X295,AA295,AC295,AB295)</f>
        <v>0</v>
      </c>
      <c r="D295" s="4">
        <v>25.8</v>
      </c>
      <c r="E295" s="4">
        <v>20</v>
      </c>
      <c r="F295" s="4">
        <v>8.5</v>
      </c>
      <c r="G295" s="4">
        <v>4.5</v>
      </c>
      <c r="I295" s="5" t="s">
        <v>1374</v>
      </c>
      <c r="J295" s="3">
        <v>2600</v>
      </c>
      <c r="K295" s="3">
        <v>1050</v>
      </c>
      <c r="L295" s="3">
        <v>283</v>
      </c>
      <c r="M295" s="2">
        <f t="shared" si="93"/>
        <v>24.01</v>
      </c>
      <c r="N295" s="3">
        <f t="shared" si="94"/>
        <v>145</v>
      </c>
      <c r="O295" s="4">
        <f t="shared" si="95"/>
        <v>10.7</v>
      </c>
      <c r="P295" s="2">
        <f t="shared" si="96"/>
        <v>2.39</v>
      </c>
      <c r="Q295" s="2">
        <f t="shared" si="97"/>
        <v>1.29</v>
      </c>
      <c r="R295" s="2">
        <f t="shared" si="98"/>
        <v>3.04</v>
      </c>
      <c r="S295" s="64">
        <f t="shared" si="99"/>
        <v>0.34766999999999998</v>
      </c>
      <c r="T295" s="2">
        <f t="shared" si="100"/>
        <v>5.99</v>
      </c>
      <c r="U295" s="4">
        <f t="shared" si="101"/>
        <v>1.3</v>
      </c>
      <c r="V295" s="79">
        <f t="shared" si="102"/>
        <v>2.5299999999999998</v>
      </c>
      <c r="W295" s="10">
        <f t="shared" ca="1" si="103"/>
        <v>0</v>
      </c>
      <c r="X295" s="10">
        <f t="shared" ca="1" si="104"/>
        <v>0</v>
      </c>
      <c r="Y295" s="10">
        <f t="shared" ca="1" si="105"/>
        <v>1</v>
      </c>
      <c r="Z295" s="10">
        <f t="shared" ca="1" si="106"/>
        <v>0.83299999999999996</v>
      </c>
      <c r="AA295" s="10">
        <f t="shared" ca="1" si="107"/>
        <v>0.5</v>
      </c>
      <c r="AB295" s="10">
        <f t="shared" ca="1" si="108"/>
        <v>0.44400000000000001</v>
      </c>
      <c r="AC295" s="10">
        <f t="shared" ca="1" si="109"/>
        <v>1</v>
      </c>
      <c r="AF295" s="16">
        <f t="shared" ca="1" si="110"/>
        <v>0</v>
      </c>
    </row>
    <row r="296" spans="1:32" x14ac:dyDescent="0.25">
      <c r="A296" s="7" t="s">
        <v>1646</v>
      </c>
      <c r="B296" s="7" t="s">
        <v>1647</v>
      </c>
      <c r="C296" s="10">
        <f t="shared" ca="1" si="111"/>
        <v>0</v>
      </c>
      <c r="D296" s="4">
        <v>44.3</v>
      </c>
      <c r="E296" s="4">
        <v>37.700000000000003</v>
      </c>
      <c r="F296" s="4">
        <v>12.8</v>
      </c>
      <c r="G296" s="4">
        <v>6.2</v>
      </c>
      <c r="H296" s="3"/>
      <c r="I296" s="3" t="s">
        <v>1648</v>
      </c>
      <c r="J296" s="5">
        <v>38580</v>
      </c>
      <c r="K296" s="5">
        <v>14771</v>
      </c>
      <c r="L296" s="3">
        <v>1464</v>
      </c>
      <c r="M296" s="2">
        <f t="shared" si="93"/>
        <v>20.6</v>
      </c>
      <c r="N296" s="3">
        <f t="shared" si="94"/>
        <v>321</v>
      </c>
      <c r="O296" s="4">
        <f t="shared" si="95"/>
        <v>50.4</v>
      </c>
      <c r="P296" s="2">
        <f t="shared" si="96"/>
        <v>1.47</v>
      </c>
      <c r="Q296" s="2">
        <f t="shared" si="97"/>
        <v>1.1299999999999999</v>
      </c>
      <c r="R296" s="2">
        <f t="shared" si="98"/>
        <v>3.46</v>
      </c>
      <c r="S296" s="64">
        <f t="shared" si="99"/>
        <v>3.338E-2</v>
      </c>
      <c r="T296" s="2">
        <f t="shared" si="100"/>
        <v>8.23</v>
      </c>
      <c r="U296" s="4">
        <f t="shared" si="101"/>
        <v>5.6</v>
      </c>
      <c r="V296" s="79">
        <f t="shared" si="102"/>
        <v>8.8800000000000008</v>
      </c>
      <c r="W296" s="10">
        <f t="shared" ca="1" si="103"/>
        <v>0</v>
      </c>
      <c r="X296" s="10">
        <f t="shared" ca="1" si="104"/>
        <v>0</v>
      </c>
      <c r="Y296" s="10">
        <f t="shared" ca="1" si="105"/>
        <v>0</v>
      </c>
      <c r="Z296" s="10">
        <f t="shared" ca="1" si="106"/>
        <v>1</v>
      </c>
      <c r="AA296" s="10">
        <f t="shared" ca="1" si="107"/>
        <v>0</v>
      </c>
      <c r="AB296" s="10">
        <f t="shared" ca="1" si="108"/>
        <v>0.222</v>
      </c>
      <c r="AC296" s="10">
        <f t="shared" ca="1" si="109"/>
        <v>1</v>
      </c>
      <c r="AF296" s="16">
        <f t="shared" ca="1" si="110"/>
        <v>0</v>
      </c>
    </row>
    <row r="297" spans="1:32" x14ac:dyDescent="0.25">
      <c r="A297" s="7" t="s">
        <v>1649</v>
      </c>
      <c r="B297" s="7" t="s">
        <v>1517</v>
      </c>
      <c r="C297" s="10">
        <f t="shared" ca="1" si="111"/>
        <v>0</v>
      </c>
      <c r="D297" s="4">
        <v>25.8</v>
      </c>
      <c r="E297" s="4">
        <v>21.5</v>
      </c>
      <c r="F297" s="4">
        <v>8.5</v>
      </c>
      <c r="G297" s="4">
        <v>4.3</v>
      </c>
      <c r="I297" s="5" t="s">
        <v>1374</v>
      </c>
      <c r="J297" s="3">
        <v>5900</v>
      </c>
      <c r="K297" s="3">
        <v>2500</v>
      </c>
      <c r="L297" s="3">
        <v>310</v>
      </c>
      <c r="M297" s="2">
        <f t="shared" si="93"/>
        <v>15.24</v>
      </c>
      <c r="N297" s="3">
        <f t="shared" si="94"/>
        <v>265</v>
      </c>
      <c r="O297" s="4">
        <f t="shared" si="95"/>
        <v>23.1</v>
      </c>
      <c r="P297" s="2">
        <f t="shared" si="96"/>
        <v>1.82</v>
      </c>
      <c r="Q297" s="2">
        <f t="shared" si="97"/>
        <v>1.08</v>
      </c>
      <c r="R297" s="2">
        <f t="shared" si="98"/>
        <v>3.04</v>
      </c>
      <c r="S297" s="64">
        <f t="shared" si="99"/>
        <v>8.6919999999999997E-2</v>
      </c>
      <c r="T297" s="2">
        <f t="shared" si="100"/>
        <v>6.21</v>
      </c>
      <c r="U297" s="4">
        <f t="shared" si="101"/>
        <v>2.6</v>
      </c>
      <c r="V297" s="79">
        <f t="shared" si="102"/>
        <v>5.0599999999999996</v>
      </c>
      <c r="W297" s="10">
        <f t="shared" ca="1" si="103"/>
        <v>0</v>
      </c>
      <c r="X297" s="10">
        <f t="shared" ca="1" si="104"/>
        <v>0</v>
      </c>
      <c r="Y297" s="10">
        <f t="shared" ca="1" si="105"/>
        <v>0</v>
      </c>
      <c r="Z297" s="10">
        <f t="shared" ca="1" si="106"/>
        <v>1</v>
      </c>
      <c r="AA297" s="10">
        <f t="shared" ca="1" si="107"/>
        <v>0</v>
      </c>
      <c r="AB297" s="10">
        <f t="shared" ca="1" si="108"/>
        <v>0.44400000000000001</v>
      </c>
      <c r="AC297" s="10">
        <f t="shared" ca="1" si="109"/>
        <v>1</v>
      </c>
      <c r="AF297" s="16">
        <f t="shared" ca="1" si="110"/>
        <v>0</v>
      </c>
    </row>
    <row r="298" spans="1:32" x14ac:dyDescent="0.25">
      <c r="A298" s="7" t="s">
        <v>1650</v>
      </c>
      <c r="B298" s="7" t="s">
        <v>1517</v>
      </c>
      <c r="C298" s="10">
        <f t="shared" ca="1" si="111"/>
        <v>0</v>
      </c>
      <c r="D298" s="4">
        <v>30</v>
      </c>
      <c r="E298" s="4">
        <v>26.5</v>
      </c>
      <c r="F298" s="4">
        <v>9.5</v>
      </c>
      <c r="H298" s="5" t="s">
        <v>1324</v>
      </c>
      <c r="I298" s="5" t="s">
        <v>1374</v>
      </c>
      <c r="J298" s="3">
        <v>10500</v>
      </c>
      <c r="K298" s="55">
        <v>4095</v>
      </c>
      <c r="L298" s="3">
        <v>515</v>
      </c>
      <c r="M298" s="2">
        <f t="shared" si="93"/>
        <v>17.239999999999998</v>
      </c>
      <c r="N298" s="3">
        <f t="shared" si="94"/>
        <v>252</v>
      </c>
      <c r="O298" s="4">
        <f t="shared" si="95"/>
        <v>29.4</v>
      </c>
      <c r="P298" s="2">
        <f t="shared" si="96"/>
        <v>1.68</v>
      </c>
      <c r="Q298" s="2">
        <f t="shared" si="97"/>
        <v>1.1100000000000001</v>
      </c>
      <c r="R298" s="2">
        <f t="shared" si="98"/>
        <v>3.16</v>
      </c>
      <c r="S298" s="64">
        <f t="shared" si="99"/>
        <v>6.3759999999999997E-2</v>
      </c>
      <c r="T298" s="2">
        <f t="shared" si="100"/>
        <v>6.9</v>
      </c>
      <c r="U298" s="4">
        <f t="shared" si="101"/>
        <v>3.3</v>
      </c>
      <c r="V298" s="79">
        <f t="shared" si="102"/>
        <v>6.08</v>
      </c>
      <c r="W298" s="10">
        <f t="shared" ca="1" si="103"/>
        <v>0</v>
      </c>
      <c r="X298" s="10">
        <f t="shared" ca="1" si="104"/>
        <v>0</v>
      </c>
      <c r="Y298" s="10">
        <f t="shared" ca="1" si="105"/>
        <v>0</v>
      </c>
      <c r="Z298" s="10">
        <f t="shared" ca="1" si="106"/>
        <v>1</v>
      </c>
      <c r="AA298" s="10">
        <f t="shared" ca="1" si="107"/>
        <v>0</v>
      </c>
      <c r="AB298" s="10">
        <f t="shared" ca="1" si="108"/>
        <v>1</v>
      </c>
      <c r="AC298" s="10">
        <f t="shared" ca="1" si="109"/>
        <v>1</v>
      </c>
      <c r="AF298" s="16">
        <f t="shared" ca="1" si="110"/>
        <v>0</v>
      </c>
    </row>
    <row r="299" spans="1:32" x14ac:dyDescent="0.25">
      <c r="A299" s="7" t="s">
        <v>1651</v>
      </c>
      <c r="B299" s="7" t="s">
        <v>1517</v>
      </c>
      <c r="C299" s="10">
        <f t="shared" ca="1" si="111"/>
        <v>0</v>
      </c>
      <c r="D299" s="4">
        <v>33.799999999999997</v>
      </c>
      <c r="E299" s="4">
        <v>27.3</v>
      </c>
      <c r="F299" s="4">
        <v>10</v>
      </c>
      <c r="G299" s="4">
        <v>5.5</v>
      </c>
      <c r="I299" s="5" t="s">
        <v>1374</v>
      </c>
      <c r="J299" s="3">
        <v>12000</v>
      </c>
      <c r="K299" s="3">
        <v>4700</v>
      </c>
      <c r="L299" s="3">
        <v>526</v>
      </c>
      <c r="M299" s="2">
        <f t="shared" si="93"/>
        <v>16.11</v>
      </c>
      <c r="N299" s="3">
        <f t="shared" si="94"/>
        <v>263</v>
      </c>
      <c r="O299" s="4">
        <f t="shared" si="95"/>
        <v>29.5</v>
      </c>
      <c r="P299" s="2">
        <f t="shared" si="96"/>
        <v>1.69</v>
      </c>
      <c r="Q299" s="2">
        <f t="shared" si="97"/>
        <v>1.08</v>
      </c>
      <c r="R299" s="2">
        <f t="shared" si="98"/>
        <v>3.38</v>
      </c>
      <c r="S299" s="64">
        <f t="shared" si="99"/>
        <v>6.4689999999999998E-2</v>
      </c>
      <c r="T299" s="2">
        <f t="shared" si="100"/>
        <v>7</v>
      </c>
      <c r="U299" s="4">
        <f t="shared" si="101"/>
        <v>3.4</v>
      </c>
      <c r="V299" s="79">
        <f t="shared" si="102"/>
        <v>6.1</v>
      </c>
      <c r="W299" s="10">
        <f t="shared" ca="1" si="103"/>
        <v>0</v>
      </c>
      <c r="X299" s="10">
        <f t="shared" ca="1" si="104"/>
        <v>0</v>
      </c>
      <c r="Y299" s="10">
        <f t="shared" ca="1" si="105"/>
        <v>0</v>
      </c>
      <c r="Z299" s="10">
        <f t="shared" ca="1" si="106"/>
        <v>1</v>
      </c>
      <c r="AA299" s="10">
        <f t="shared" ca="1" si="107"/>
        <v>0</v>
      </c>
      <c r="AB299" s="10">
        <f t="shared" ca="1" si="108"/>
        <v>0.66700000000000004</v>
      </c>
      <c r="AC299" s="10">
        <f t="shared" ca="1" si="109"/>
        <v>1</v>
      </c>
      <c r="AF299" s="16">
        <f t="shared" ca="1" si="110"/>
        <v>0</v>
      </c>
    </row>
    <row r="300" spans="1:32" x14ac:dyDescent="0.25">
      <c r="A300" s="7" t="s">
        <v>1652</v>
      </c>
      <c r="B300" s="7" t="s">
        <v>1517</v>
      </c>
      <c r="C300" s="10">
        <f t="shared" ca="1" si="111"/>
        <v>0</v>
      </c>
      <c r="D300" s="4">
        <v>43.3</v>
      </c>
      <c r="E300" s="4">
        <v>32.799999999999997</v>
      </c>
      <c r="F300" s="4">
        <v>12.3</v>
      </c>
      <c r="G300" s="4">
        <v>6.9</v>
      </c>
      <c r="I300" s="5" t="s">
        <v>1374</v>
      </c>
      <c r="J300" s="3">
        <v>22000</v>
      </c>
      <c r="K300" s="3">
        <v>10300</v>
      </c>
      <c r="L300" s="3">
        <v>853</v>
      </c>
      <c r="M300" s="2">
        <f t="shared" si="93"/>
        <v>17.45</v>
      </c>
      <c r="N300" s="3">
        <f t="shared" si="94"/>
        <v>278</v>
      </c>
      <c r="O300" s="4">
        <f t="shared" si="95"/>
        <v>33.4</v>
      </c>
      <c r="P300" s="2">
        <f t="shared" si="96"/>
        <v>1.7</v>
      </c>
      <c r="Q300" s="2">
        <f t="shared" si="97"/>
        <v>1.0900000000000001</v>
      </c>
      <c r="R300" s="2">
        <f t="shared" si="98"/>
        <v>3.52</v>
      </c>
      <c r="S300" s="64">
        <f t="shared" si="99"/>
        <v>6.5320000000000003E-2</v>
      </c>
      <c r="T300" s="2">
        <f t="shared" si="100"/>
        <v>7.67</v>
      </c>
      <c r="U300" s="4">
        <f t="shared" si="101"/>
        <v>3.9</v>
      </c>
      <c r="V300" s="79">
        <f t="shared" si="102"/>
        <v>6.31</v>
      </c>
      <c r="W300" s="10">
        <f t="shared" ca="1" si="103"/>
        <v>0</v>
      </c>
      <c r="X300" s="10">
        <f t="shared" ca="1" si="104"/>
        <v>0</v>
      </c>
      <c r="Y300" s="10">
        <f t="shared" ca="1" si="105"/>
        <v>0</v>
      </c>
      <c r="Z300" s="10">
        <f t="shared" ca="1" si="106"/>
        <v>1</v>
      </c>
      <c r="AA300" s="10">
        <f t="shared" ca="1" si="107"/>
        <v>0</v>
      </c>
      <c r="AB300" s="10">
        <f t="shared" ca="1" si="108"/>
        <v>0</v>
      </c>
      <c r="AC300" s="10">
        <f t="shared" ca="1" si="109"/>
        <v>1</v>
      </c>
      <c r="AF300" s="16">
        <f t="shared" ca="1" si="110"/>
        <v>0</v>
      </c>
    </row>
    <row r="301" spans="1:32" x14ac:dyDescent="0.25">
      <c r="A301" s="7" t="s">
        <v>836</v>
      </c>
      <c r="C301" s="10">
        <f t="shared" ca="1" si="111"/>
        <v>0</v>
      </c>
      <c r="D301" s="4">
        <v>50</v>
      </c>
      <c r="E301" s="4">
        <v>33.299999999999997</v>
      </c>
      <c r="F301" s="4">
        <v>12</v>
      </c>
      <c r="G301" s="4">
        <v>6.6</v>
      </c>
      <c r="J301" s="3">
        <v>27000</v>
      </c>
      <c r="K301" s="3">
        <v>13100</v>
      </c>
      <c r="L301" s="3">
        <v>977</v>
      </c>
      <c r="M301" s="2">
        <f t="shared" si="93"/>
        <v>17.440000000000001</v>
      </c>
      <c r="N301" s="3">
        <f t="shared" si="94"/>
        <v>326</v>
      </c>
      <c r="O301" s="4">
        <f t="shared" si="95"/>
        <v>39.799999999999997</v>
      </c>
      <c r="P301" s="2">
        <f t="shared" si="96"/>
        <v>1.55</v>
      </c>
      <c r="Q301" s="2">
        <f t="shared" si="97"/>
        <v>1.08</v>
      </c>
      <c r="R301" s="2">
        <f t="shared" si="98"/>
        <v>4.17</v>
      </c>
      <c r="S301" s="64">
        <f t="shared" si="99"/>
        <v>4.1730000000000003E-2</v>
      </c>
      <c r="T301" s="2">
        <f t="shared" si="100"/>
        <v>7.73</v>
      </c>
      <c r="U301" s="4">
        <f t="shared" si="101"/>
        <v>4.8</v>
      </c>
      <c r="V301" s="79">
        <f t="shared" si="102"/>
        <v>7.86</v>
      </c>
      <c r="W301" s="10">
        <f t="shared" ca="1" si="103"/>
        <v>0</v>
      </c>
      <c r="X301" s="10">
        <f t="shared" ca="1" si="104"/>
        <v>0</v>
      </c>
      <c r="Y301" s="10">
        <f t="shared" ca="1" si="105"/>
        <v>0</v>
      </c>
      <c r="Z301" s="10">
        <f t="shared" ca="1" si="106"/>
        <v>1</v>
      </c>
      <c r="AA301" s="10">
        <f t="shared" ca="1" si="107"/>
        <v>0</v>
      </c>
      <c r="AB301" s="10">
        <f t="shared" ca="1" si="108"/>
        <v>0</v>
      </c>
      <c r="AC301" s="10">
        <f t="shared" ca="1" si="109"/>
        <v>1</v>
      </c>
      <c r="AF301" s="16">
        <f t="shared" ca="1" si="110"/>
        <v>0</v>
      </c>
    </row>
    <row r="302" spans="1:32" x14ac:dyDescent="0.25">
      <c r="A302" s="7" t="s">
        <v>837</v>
      </c>
      <c r="C302" s="10">
        <f t="shared" ca="1" si="111"/>
        <v>0</v>
      </c>
      <c r="D302" s="4">
        <v>56.5</v>
      </c>
      <c r="E302" s="4">
        <v>39</v>
      </c>
      <c r="F302" s="4">
        <v>13</v>
      </c>
      <c r="G302" s="4">
        <v>8</v>
      </c>
      <c r="J302" s="3">
        <v>44000</v>
      </c>
      <c r="K302" s="3">
        <v>20000</v>
      </c>
      <c r="L302" s="3">
        <v>1242</v>
      </c>
      <c r="M302" s="2">
        <f t="shared" si="93"/>
        <v>16.010000000000002</v>
      </c>
      <c r="N302" s="3">
        <f t="shared" si="94"/>
        <v>331</v>
      </c>
      <c r="O302" s="4">
        <f t="shared" si="95"/>
        <v>50.5</v>
      </c>
      <c r="P302" s="2">
        <f t="shared" si="96"/>
        <v>1.43</v>
      </c>
      <c r="Q302" s="2">
        <f t="shared" si="97"/>
        <v>1.04</v>
      </c>
      <c r="R302" s="2">
        <f t="shared" si="98"/>
        <v>4.3499999999999996</v>
      </c>
      <c r="S302" s="64">
        <f t="shared" si="99"/>
        <v>2.9669999999999998E-2</v>
      </c>
      <c r="T302" s="2">
        <f t="shared" si="100"/>
        <v>8.3699999999999992</v>
      </c>
      <c r="U302" s="4">
        <f t="shared" si="101"/>
        <v>6</v>
      </c>
      <c r="V302" s="79">
        <f t="shared" si="102"/>
        <v>9.44</v>
      </c>
      <c r="W302" s="10">
        <f t="shared" ca="1" si="103"/>
        <v>0</v>
      </c>
      <c r="X302" s="10">
        <f t="shared" ca="1" si="104"/>
        <v>0</v>
      </c>
      <c r="Y302" s="10">
        <f t="shared" ca="1" si="105"/>
        <v>0</v>
      </c>
      <c r="Z302" s="10">
        <f t="shared" ca="1" si="106"/>
        <v>1</v>
      </c>
      <c r="AA302" s="10">
        <f t="shared" ca="1" si="107"/>
        <v>0</v>
      </c>
      <c r="AB302" s="10">
        <f t="shared" ca="1" si="108"/>
        <v>0</v>
      </c>
      <c r="AC302" s="10">
        <f t="shared" ca="1" si="109"/>
        <v>1</v>
      </c>
      <c r="AF302" s="16">
        <f t="shared" ca="1" si="110"/>
        <v>0</v>
      </c>
    </row>
    <row r="303" spans="1:32" x14ac:dyDescent="0.25">
      <c r="A303" s="7" t="s">
        <v>1653</v>
      </c>
      <c r="B303" s="7" t="s">
        <v>1654</v>
      </c>
      <c r="C303" s="10">
        <f t="shared" ca="1" si="111"/>
        <v>0</v>
      </c>
      <c r="D303" s="4">
        <v>22.6</v>
      </c>
      <c r="E303" s="4">
        <v>20</v>
      </c>
      <c r="F303" s="4">
        <v>7.9</v>
      </c>
      <c r="G303" s="4">
        <v>1.9</v>
      </c>
      <c r="I303" s="5" t="s">
        <v>1374</v>
      </c>
      <c r="J303" s="3">
        <v>2700</v>
      </c>
      <c r="K303" s="3">
        <v>810</v>
      </c>
      <c r="L303" s="3">
        <v>218</v>
      </c>
      <c r="M303" s="2">
        <f t="shared" si="93"/>
        <v>18.03</v>
      </c>
      <c r="N303" s="3">
        <f t="shared" si="94"/>
        <v>151</v>
      </c>
      <c r="O303" s="4">
        <f t="shared" si="95"/>
        <v>12.8</v>
      </c>
      <c r="P303" s="2">
        <f t="shared" si="96"/>
        <v>2.19</v>
      </c>
      <c r="Q303" s="2">
        <f t="shared" si="97"/>
        <v>1.17</v>
      </c>
      <c r="R303" s="2">
        <f t="shared" si="98"/>
        <v>2.86</v>
      </c>
      <c r="S303" s="64">
        <f t="shared" si="99"/>
        <v>0.23265</v>
      </c>
      <c r="T303" s="2">
        <f t="shared" si="100"/>
        <v>5.99</v>
      </c>
      <c r="U303" s="4">
        <f t="shared" si="101"/>
        <v>1.5</v>
      </c>
      <c r="V303" s="79">
        <f t="shared" si="102"/>
        <v>3.03</v>
      </c>
      <c r="W303" s="10">
        <f t="shared" ca="1" si="103"/>
        <v>0</v>
      </c>
      <c r="X303" s="10">
        <f t="shared" ca="1" si="104"/>
        <v>0</v>
      </c>
      <c r="Y303" s="10">
        <f t="shared" ca="1" si="105"/>
        <v>0.88600000000000001</v>
      </c>
      <c r="Z303" s="10">
        <f t="shared" ca="1" si="106"/>
        <v>1</v>
      </c>
      <c r="AA303" s="10">
        <f t="shared" ca="1" si="107"/>
        <v>0</v>
      </c>
      <c r="AB303" s="10">
        <f t="shared" ca="1" si="108"/>
        <v>0</v>
      </c>
      <c r="AC303" s="10">
        <f t="shared" ca="1" si="109"/>
        <v>1</v>
      </c>
      <c r="AF303" s="16">
        <f t="shared" ca="1" si="110"/>
        <v>0</v>
      </c>
    </row>
    <row r="304" spans="1:32" x14ac:dyDescent="0.25">
      <c r="A304" s="7" t="s">
        <v>485</v>
      </c>
      <c r="B304" s="7" t="s">
        <v>486</v>
      </c>
      <c r="C304" s="10">
        <f t="shared" ca="1" si="111"/>
        <v>0</v>
      </c>
      <c r="D304" s="4">
        <v>81.5</v>
      </c>
      <c r="E304" s="4">
        <v>77.900000000000006</v>
      </c>
      <c r="F304" s="4">
        <v>18.7</v>
      </c>
      <c r="G304" s="4">
        <v>9.3000000000000007</v>
      </c>
      <c r="H304" s="5" t="s">
        <v>1407</v>
      </c>
      <c r="I304" s="5" t="s">
        <v>1383</v>
      </c>
      <c r="J304" s="3">
        <v>128000</v>
      </c>
      <c r="L304" s="3">
        <v>2560</v>
      </c>
      <c r="M304" s="2">
        <f t="shared" si="93"/>
        <v>16.21</v>
      </c>
      <c r="N304" s="3">
        <f t="shared" si="94"/>
        <v>121</v>
      </c>
      <c r="O304" s="4">
        <f t="shared" si="95"/>
        <v>50.7</v>
      </c>
      <c r="P304" s="2">
        <f t="shared" si="96"/>
        <v>1.44</v>
      </c>
      <c r="Q304" s="2">
        <f t="shared" si="97"/>
        <v>1.01</v>
      </c>
      <c r="R304" s="2">
        <f t="shared" si="98"/>
        <v>4.3600000000000003</v>
      </c>
      <c r="S304" s="64">
        <f t="shared" si="99"/>
        <v>4.3630000000000002E-2</v>
      </c>
      <c r="T304" s="2">
        <f t="shared" si="100"/>
        <v>11.83</v>
      </c>
      <c r="U304" s="4">
        <f t="shared" si="101"/>
        <v>6.2</v>
      </c>
      <c r="V304" s="79">
        <f t="shared" si="102"/>
        <v>8.14</v>
      </c>
      <c r="W304" s="10">
        <f t="shared" ca="1" si="103"/>
        <v>0</v>
      </c>
      <c r="X304" s="10">
        <f t="shared" ca="1" si="104"/>
        <v>0.28299999999999997</v>
      </c>
      <c r="Y304" s="10">
        <f t="shared" ca="1" si="105"/>
        <v>0</v>
      </c>
      <c r="Z304" s="10">
        <f t="shared" ca="1" si="106"/>
        <v>1</v>
      </c>
      <c r="AA304" s="10">
        <f t="shared" ca="1" si="107"/>
        <v>0</v>
      </c>
      <c r="AB304" s="10">
        <f t="shared" ca="1" si="108"/>
        <v>0</v>
      </c>
      <c r="AC304" s="10">
        <f t="shared" ca="1" si="109"/>
        <v>1</v>
      </c>
      <c r="AF304" s="16">
        <f t="shared" ca="1" si="110"/>
        <v>0</v>
      </c>
    </row>
    <row r="305" spans="1:32" x14ac:dyDescent="0.25">
      <c r="A305" s="7" t="s">
        <v>1655</v>
      </c>
      <c r="B305" s="7" t="s">
        <v>1656</v>
      </c>
      <c r="C305" s="10">
        <f t="shared" ca="1" si="111"/>
        <v>0</v>
      </c>
      <c r="D305" s="4">
        <v>16.899999999999999</v>
      </c>
      <c r="E305" s="4">
        <v>14</v>
      </c>
      <c r="F305" s="4">
        <v>6</v>
      </c>
      <c r="G305" s="4">
        <v>1.5</v>
      </c>
      <c r="I305" s="5" t="s">
        <v>1374</v>
      </c>
      <c r="J305" s="3">
        <v>1100</v>
      </c>
      <c r="K305" s="3">
        <v>450</v>
      </c>
      <c r="L305" s="3">
        <v>120</v>
      </c>
      <c r="M305" s="2">
        <f t="shared" si="93"/>
        <v>18.05</v>
      </c>
      <c r="N305" s="3">
        <f t="shared" si="94"/>
        <v>179</v>
      </c>
      <c r="O305" s="4">
        <f t="shared" si="95"/>
        <v>10.5</v>
      </c>
      <c r="P305" s="2">
        <f t="shared" si="96"/>
        <v>2.25</v>
      </c>
      <c r="Q305" s="2">
        <f t="shared" si="97"/>
        <v>1.2</v>
      </c>
      <c r="R305" s="2">
        <f t="shared" si="98"/>
        <v>2.82</v>
      </c>
      <c r="S305" s="64">
        <f t="shared" si="99"/>
        <v>0.18964</v>
      </c>
      <c r="T305" s="2">
        <f t="shared" si="100"/>
        <v>5.01</v>
      </c>
      <c r="U305" s="4">
        <f t="shared" si="101"/>
        <v>1.3</v>
      </c>
      <c r="V305" s="79">
        <f t="shared" si="102"/>
        <v>3.01</v>
      </c>
      <c r="W305" s="10">
        <f t="shared" ca="1" si="103"/>
        <v>0</v>
      </c>
      <c r="X305" s="10">
        <f t="shared" ca="1" si="104"/>
        <v>0</v>
      </c>
      <c r="Y305" s="10">
        <f t="shared" ca="1" si="105"/>
        <v>1</v>
      </c>
      <c r="Z305" s="10">
        <f t="shared" ca="1" si="106"/>
        <v>1</v>
      </c>
      <c r="AA305" s="10">
        <f t="shared" ca="1" si="107"/>
        <v>0</v>
      </c>
      <c r="AB305" s="10">
        <f t="shared" ca="1" si="108"/>
        <v>0</v>
      </c>
      <c r="AC305" s="10">
        <f t="shared" ca="1" si="109"/>
        <v>1</v>
      </c>
      <c r="AF305" s="16">
        <f t="shared" ca="1" si="110"/>
        <v>0</v>
      </c>
    </row>
    <row r="306" spans="1:32" x14ac:dyDescent="0.25">
      <c r="A306" s="7" t="s">
        <v>1657</v>
      </c>
      <c r="B306" s="7" t="s">
        <v>1658</v>
      </c>
      <c r="C306" s="10">
        <f t="shared" ca="1" si="111"/>
        <v>0</v>
      </c>
      <c r="D306" s="4">
        <v>20.100000000000001</v>
      </c>
      <c r="E306" s="4">
        <v>16.3</v>
      </c>
      <c r="F306" s="4">
        <v>7</v>
      </c>
      <c r="G306" s="4">
        <v>2</v>
      </c>
      <c r="I306" s="5" t="s">
        <v>1374</v>
      </c>
      <c r="J306" s="3">
        <v>2000</v>
      </c>
      <c r="K306" s="3">
        <v>800</v>
      </c>
      <c r="L306" s="3">
        <v>196</v>
      </c>
      <c r="M306" s="2">
        <f t="shared" si="93"/>
        <v>19.8</v>
      </c>
      <c r="N306" s="3">
        <f t="shared" si="94"/>
        <v>206</v>
      </c>
      <c r="O306" s="4">
        <f t="shared" si="95"/>
        <v>13.3</v>
      </c>
      <c r="P306" s="2">
        <f t="shared" si="96"/>
        <v>2.15</v>
      </c>
      <c r="Q306" s="2">
        <f t="shared" si="97"/>
        <v>1.22</v>
      </c>
      <c r="R306" s="2">
        <f t="shared" si="98"/>
        <v>2.87</v>
      </c>
      <c r="S306" s="64">
        <f t="shared" si="99"/>
        <v>0.16692000000000001</v>
      </c>
      <c r="T306" s="2">
        <f t="shared" si="100"/>
        <v>5.41</v>
      </c>
      <c r="U306" s="4">
        <f t="shared" si="101"/>
        <v>1.6</v>
      </c>
      <c r="V306" s="79">
        <f t="shared" si="102"/>
        <v>3.43</v>
      </c>
      <c r="W306" s="10">
        <f t="shared" ca="1" si="103"/>
        <v>0</v>
      </c>
      <c r="X306" s="10">
        <f t="shared" ca="1" si="104"/>
        <v>0</v>
      </c>
      <c r="Y306" s="10">
        <f t="shared" ca="1" si="105"/>
        <v>0.77300000000000002</v>
      </c>
      <c r="Z306" s="10">
        <f t="shared" ca="1" si="106"/>
        <v>1</v>
      </c>
      <c r="AA306" s="10">
        <f t="shared" ca="1" si="107"/>
        <v>0</v>
      </c>
      <c r="AB306" s="10">
        <f t="shared" ca="1" si="108"/>
        <v>0</v>
      </c>
      <c r="AC306" s="10">
        <f t="shared" ca="1" si="109"/>
        <v>1</v>
      </c>
      <c r="AF306" s="16">
        <f t="shared" ca="1" si="110"/>
        <v>0</v>
      </c>
    </row>
    <row r="307" spans="1:32" x14ac:dyDescent="0.25">
      <c r="A307" s="7" t="s">
        <v>1659</v>
      </c>
      <c r="B307" s="7" t="s">
        <v>1656</v>
      </c>
      <c r="C307" s="10">
        <f t="shared" ca="1" si="111"/>
        <v>0</v>
      </c>
      <c r="D307" s="4">
        <v>23.9</v>
      </c>
      <c r="E307" s="4">
        <v>20.2</v>
      </c>
      <c r="F307" s="4">
        <v>7.9</v>
      </c>
      <c r="G307" s="4">
        <v>2.2999999999999998</v>
      </c>
      <c r="I307" s="5" t="s">
        <v>1374</v>
      </c>
      <c r="J307" s="3">
        <v>3300</v>
      </c>
      <c r="K307" s="3">
        <v>1340</v>
      </c>
      <c r="L307" s="3">
        <v>274</v>
      </c>
      <c r="M307" s="2">
        <f t="shared" si="93"/>
        <v>19.829999999999998</v>
      </c>
      <c r="N307" s="3">
        <f t="shared" si="94"/>
        <v>179</v>
      </c>
      <c r="O307" s="4">
        <f t="shared" si="95"/>
        <v>15.2</v>
      </c>
      <c r="P307" s="2">
        <f t="shared" si="96"/>
        <v>2.0499999999999998</v>
      </c>
      <c r="Q307" s="2">
        <f t="shared" si="97"/>
        <v>1.2</v>
      </c>
      <c r="R307" s="2">
        <f t="shared" si="98"/>
        <v>3.03</v>
      </c>
      <c r="S307" s="64">
        <f t="shared" si="99"/>
        <v>0.16156000000000001</v>
      </c>
      <c r="T307" s="2">
        <f t="shared" si="100"/>
        <v>6.02</v>
      </c>
      <c r="U307" s="4">
        <f t="shared" si="101"/>
        <v>1.8</v>
      </c>
      <c r="V307" s="79">
        <f t="shared" si="102"/>
        <v>3.63</v>
      </c>
      <c r="W307" s="10">
        <f t="shared" ca="1" si="103"/>
        <v>0</v>
      </c>
      <c r="X307" s="10">
        <f t="shared" ca="1" si="104"/>
        <v>0</v>
      </c>
      <c r="Y307" s="10">
        <f t="shared" ca="1" si="105"/>
        <v>0.34100000000000003</v>
      </c>
      <c r="Z307" s="10">
        <f t="shared" ca="1" si="106"/>
        <v>1</v>
      </c>
      <c r="AA307" s="10">
        <f t="shared" ca="1" si="107"/>
        <v>0</v>
      </c>
      <c r="AB307" s="10">
        <f t="shared" ca="1" si="108"/>
        <v>0.38900000000000001</v>
      </c>
      <c r="AC307" s="10">
        <f t="shared" ca="1" si="109"/>
        <v>1</v>
      </c>
      <c r="AF307" s="16">
        <f t="shared" ca="1" si="110"/>
        <v>0</v>
      </c>
    </row>
    <row r="308" spans="1:32" x14ac:dyDescent="0.25">
      <c r="A308" s="7" t="s">
        <v>1660</v>
      </c>
      <c r="B308" s="7" t="s">
        <v>1661</v>
      </c>
      <c r="C308" s="10">
        <f t="shared" ca="1" si="111"/>
        <v>0</v>
      </c>
      <c r="D308" s="4">
        <v>25</v>
      </c>
      <c r="E308" s="4">
        <v>21</v>
      </c>
      <c r="F308" s="4">
        <v>8.5</v>
      </c>
      <c r="G308" s="4">
        <v>2.5</v>
      </c>
      <c r="I308" s="5" t="s">
        <v>1374</v>
      </c>
      <c r="J308" s="3">
        <v>4800</v>
      </c>
      <c r="K308" s="3">
        <v>1900</v>
      </c>
      <c r="L308" s="3">
        <v>308</v>
      </c>
      <c r="M308" s="2">
        <f t="shared" si="93"/>
        <v>17.37</v>
      </c>
      <c r="N308" s="3">
        <f t="shared" si="94"/>
        <v>231</v>
      </c>
      <c r="O308" s="4">
        <f t="shared" si="95"/>
        <v>19.3</v>
      </c>
      <c r="P308" s="2">
        <f t="shared" si="96"/>
        <v>1.95</v>
      </c>
      <c r="Q308" s="2">
        <f t="shared" si="97"/>
        <v>1.1399999999999999</v>
      </c>
      <c r="R308" s="2">
        <f t="shared" si="98"/>
        <v>2.94</v>
      </c>
      <c r="S308" s="64">
        <f t="shared" si="99"/>
        <v>0.12139999999999999</v>
      </c>
      <c r="T308" s="2">
        <f t="shared" si="100"/>
        <v>6.14</v>
      </c>
      <c r="U308" s="4">
        <f t="shared" si="101"/>
        <v>2.2000000000000002</v>
      </c>
      <c r="V308" s="79">
        <f t="shared" si="102"/>
        <v>4.28</v>
      </c>
      <c r="W308" s="10">
        <f t="shared" ca="1" si="103"/>
        <v>0</v>
      </c>
      <c r="X308" s="10">
        <f t="shared" ca="1" si="104"/>
        <v>0</v>
      </c>
      <c r="Y308" s="10">
        <f t="shared" ca="1" si="105"/>
        <v>0</v>
      </c>
      <c r="Z308" s="10">
        <f t="shared" ca="1" si="106"/>
        <v>1</v>
      </c>
      <c r="AA308" s="10">
        <f t="shared" ca="1" si="107"/>
        <v>0</v>
      </c>
      <c r="AB308" s="10">
        <f t="shared" ca="1" si="108"/>
        <v>0</v>
      </c>
      <c r="AC308" s="10">
        <f t="shared" ca="1" si="109"/>
        <v>1</v>
      </c>
      <c r="AF308" s="16">
        <f t="shared" ca="1" si="110"/>
        <v>0</v>
      </c>
    </row>
    <row r="309" spans="1:32" x14ac:dyDescent="0.25">
      <c r="A309" s="7" t="s">
        <v>1662</v>
      </c>
      <c r="B309" s="7" t="s">
        <v>1658</v>
      </c>
      <c r="C309" s="10">
        <f t="shared" ca="1" si="111"/>
        <v>0</v>
      </c>
      <c r="D309" s="4">
        <v>29.6</v>
      </c>
      <c r="E309" s="4">
        <v>24.3</v>
      </c>
      <c r="F309" s="4">
        <v>9.5</v>
      </c>
      <c r="G309" s="4">
        <v>3.5</v>
      </c>
      <c r="H309" s="2"/>
      <c r="I309" s="2" t="s">
        <v>1374</v>
      </c>
      <c r="J309" s="3">
        <v>6000</v>
      </c>
      <c r="K309" s="3">
        <v>2500</v>
      </c>
      <c r="L309" s="3">
        <v>380</v>
      </c>
      <c r="M309" s="2">
        <f t="shared" si="93"/>
        <v>18.47</v>
      </c>
      <c r="N309" s="3">
        <f t="shared" si="94"/>
        <v>187</v>
      </c>
      <c r="O309" s="4">
        <f t="shared" si="95"/>
        <v>17.899999999999999</v>
      </c>
      <c r="P309" s="2">
        <f t="shared" si="96"/>
        <v>2.02</v>
      </c>
      <c r="Q309" s="2">
        <f t="shared" si="97"/>
        <v>1.1499999999999999</v>
      </c>
      <c r="R309" s="2">
        <f t="shared" si="98"/>
        <v>3.12</v>
      </c>
      <c r="S309" s="64">
        <f t="shared" si="99"/>
        <v>0.15745999999999999</v>
      </c>
      <c r="T309" s="2">
        <f t="shared" si="100"/>
        <v>6.61</v>
      </c>
      <c r="U309" s="4">
        <f t="shared" si="101"/>
        <v>2.1</v>
      </c>
      <c r="V309" s="79">
        <f t="shared" si="102"/>
        <v>3.87</v>
      </c>
      <c r="W309" s="10">
        <f t="shared" ca="1" si="103"/>
        <v>0</v>
      </c>
      <c r="X309" s="10">
        <f t="shared" ca="1" si="104"/>
        <v>0</v>
      </c>
      <c r="Y309" s="10">
        <f t="shared" ca="1" si="105"/>
        <v>0</v>
      </c>
      <c r="Z309" s="10">
        <f t="shared" ca="1" si="106"/>
        <v>1</v>
      </c>
      <c r="AA309" s="10">
        <f t="shared" ca="1" si="107"/>
        <v>0</v>
      </c>
      <c r="AB309" s="10">
        <f t="shared" ca="1" si="108"/>
        <v>0.88900000000000001</v>
      </c>
      <c r="AC309" s="10">
        <f t="shared" ca="1" si="109"/>
        <v>1</v>
      </c>
      <c r="AF309" s="16">
        <f t="shared" ca="1" si="110"/>
        <v>0</v>
      </c>
    </row>
    <row r="310" spans="1:32" x14ac:dyDescent="0.25">
      <c r="A310" s="7" t="s">
        <v>1663</v>
      </c>
      <c r="B310" s="7" t="s">
        <v>1664</v>
      </c>
      <c r="C310" s="10">
        <f t="shared" ca="1" si="111"/>
        <v>0</v>
      </c>
      <c r="D310" s="4">
        <v>34.799999999999997</v>
      </c>
      <c r="E310" s="4">
        <v>28</v>
      </c>
      <c r="F310" s="4">
        <v>11.9</v>
      </c>
      <c r="G310" s="4">
        <v>4</v>
      </c>
      <c r="H310" s="2"/>
      <c r="I310" s="2" t="s">
        <v>1374</v>
      </c>
      <c r="J310" s="3">
        <v>11000</v>
      </c>
      <c r="K310" s="3">
        <v>5200</v>
      </c>
      <c r="L310" s="3">
        <v>579</v>
      </c>
      <c r="M310" s="2">
        <f t="shared" si="93"/>
        <v>18.79</v>
      </c>
      <c r="N310" s="3">
        <f t="shared" si="94"/>
        <v>224</v>
      </c>
      <c r="O310" s="4">
        <f t="shared" si="95"/>
        <v>20.9</v>
      </c>
      <c r="P310" s="2">
        <f t="shared" si="96"/>
        <v>2.0699999999999998</v>
      </c>
      <c r="Q310" s="2">
        <f t="shared" si="97"/>
        <v>1.1399999999999999</v>
      </c>
      <c r="R310" s="2">
        <f t="shared" si="98"/>
        <v>2.92</v>
      </c>
      <c r="S310" s="64">
        <f t="shared" si="99"/>
        <v>0.16506999999999999</v>
      </c>
      <c r="T310" s="2">
        <f t="shared" si="100"/>
        <v>7.09</v>
      </c>
      <c r="U310" s="4">
        <f t="shared" si="101"/>
        <v>2.4</v>
      </c>
      <c r="V310" s="79">
        <f t="shared" si="102"/>
        <v>3.95</v>
      </c>
      <c r="W310" s="10">
        <f t="shared" ca="1" si="103"/>
        <v>0</v>
      </c>
      <c r="X310" s="10">
        <f t="shared" ca="1" si="104"/>
        <v>0</v>
      </c>
      <c r="Y310" s="10">
        <f t="shared" ca="1" si="105"/>
        <v>0</v>
      </c>
      <c r="Z310" s="10">
        <f t="shared" ca="1" si="106"/>
        <v>1</v>
      </c>
      <c r="AA310" s="10">
        <f t="shared" ca="1" si="107"/>
        <v>0</v>
      </c>
      <c r="AB310" s="10">
        <f t="shared" ca="1" si="108"/>
        <v>0</v>
      </c>
      <c r="AC310" s="10">
        <f t="shared" ca="1" si="109"/>
        <v>1</v>
      </c>
      <c r="AF310" s="16">
        <f t="shared" ca="1" si="110"/>
        <v>0</v>
      </c>
    </row>
    <row r="311" spans="1:32" x14ac:dyDescent="0.25">
      <c r="A311" s="7" t="s">
        <v>1665</v>
      </c>
      <c r="B311" s="7" t="s">
        <v>1664</v>
      </c>
      <c r="C311" s="10">
        <f t="shared" ca="1" si="111"/>
        <v>0</v>
      </c>
      <c r="D311" s="4">
        <v>36.700000000000003</v>
      </c>
      <c r="E311" s="4">
        <v>29</v>
      </c>
      <c r="F311" s="4">
        <v>11.8</v>
      </c>
      <c r="G311" s="4">
        <v>4</v>
      </c>
      <c r="I311" s="5" t="s">
        <v>1374</v>
      </c>
      <c r="J311" s="3">
        <v>12500</v>
      </c>
      <c r="K311" s="3">
        <v>5700</v>
      </c>
      <c r="L311" s="3">
        <v>579</v>
      </c>
      <c r="M311" s="2">
        <f t="shared" si="93"/>
        <v>17.260000000000002</v>
      </c>
      <c r="N311" s="3">
        <f t="shared" si="94"/>
        <v>229</v>
      </c>
      <c r="O311" s="4">
        <f t="shared" si="95"/>
        <v>23.1</v>
      </c>
      <c r="P311" s="2">
        <f t="shared" si="96"/>
        <v>1.97</v>
      </c>
      <c r="Q311" s="2">
        <f t="shared" si="97"/>
        <v>1.1000000000000001</v>
      </c>
      <c r="R311" s="2">
        <f t="shared" si="98"/>
        <v>3.11</v>
      </c>
      <c r="S311" s="64">
        <f t="shared" si="99"/>
        <v>0.12895999999999999</v>
      </c>
      <c r="T311" s="2">
        <f t="shared" si="100"/>
        <v>7.22</v>
      </c>
      <c r="U311" s="4">
        <f t="shared" si="101"/>
        <v>2.7</v>
      </c>
      <c r="V311" s="79">
        <f t="shared" si="102"/>
        <v>4.46</v>
      </c>
      <c r="W311" s="10">
        <f t="shared" ca="1" si="103"/>
        <v>0</v>
      </c>
      <c r="X311" s="10">
        <f t="shared" ca="1" si="104"/>
        <v>0</v>
      </c>
      <c r="Y311" s="10">
        <f t="shared" ca="1" si="105"/>
        <v>0</v>
      </c>
      <c r="Z311" s="10">
        <f t="shared" ca="1" si="106"/>
        <v>1</v>
      </c>
      <c r="AA311" s="10">
        <f t="shared" ca="1" si="107"/>
        <v>0</v>
      </c>
      <c r="AB311" s="10">
        <f t="shared" ca="1" si="108"/>
        <v>0.83299999999999996</v>
      </c>
      <c r="AC311" s="10">
        <f t="shared" ca="1" si="109"/>
        <v>1</v>
      </c>
      <c r="AF311" s="16">
        <f t="shared" ca="1" si="110"/>
        <v>0</v>
      </c>
    </row>
    <row r="312" spans="1:32" x14ac:dyDescent="0.25">
      <c r="A312" s="7" t="s">
        <v>1666</v>
      </c>
      <c r="B312" s="7" t="s">
        <v>1562</v>
      </c>
      <c r="C312" s="10">
        <f t="shared" ca="1" si="111"/>
        <v>0</v>
      </c>
      <c r="D312" s="4">
        <v>55</v>
      </c>
      <c r="E312" s="4">
        <v>45</v>
      </c>
      <c r="F312" s="4">
        <v>12.5</v>
      </c>
      <c r="G312" s="4">
        <v>6</v>
      </c>
      <c r="I312" s="5" t="s">
        <v>1374</v>
      </c>
      <c r="J312" s="3">
        <v>50000</v>
      </c>
      <c r="K312" s="3">
        <v>15000</v>
      </c>
      <c r="L312" s="3">
        <v>1223</v>
      </c>
      <c r="M312" s="2">
        <f t="shared" si="93"/>
        <v>14.48</v>
      </c>
      <c r="N312" s="3">
        <f t="shared" si="94"/>
        <v>245</v>
      </c>
      <c r="O312" s="4">
        <f t="shared" si="95"/>
        <v>55.7</v>
      </c>
      <c r="P312" s="2">
        <f t="shared" si="96"/>
        <v>1.31</v>
      </c>
      <c r="Q312" s="2">
        <f t="shared" si="97"/>
        <v>1</v>
      </c>
      <c r="R312" s="2">
        <f t="shared" si="98"/>
        <v>4.4000000000000004</v>
      </c>
      <c r="S312" s="64">
        <f t="shared" si="99"/>
        <v>2.3300000000000001E-2</v>
      </c>
      <c r="T312" s="2">
        <f t="shared" si="100"/>
        <v>8.99</v>
      </c>
      <c r="U312" s="4">
        <f t="shared" si="101"/>
        <v>6.6</v>
      </c>
      <c r="V312" s="79">
        <f t="shared" si="102"/>
        <v>10.59</v>
      </c>
      <c r="W312" s="10">
        <f t="shared" ca="1" si="103"/>
        <v>0</v>
      </c>
      <c r="X312" s="10">
        <f t="shared" ca="1" si="104"/>
        <v>0</v>
      </c>
      <c r="Y312" s="10">
        <f t="shared" ca="1" si="105"/>
        <v>0</v>
      </c>
      <c r="Z312" s="10">
        <f t="shared" ca="1" si="106"/>
        <v>1</v>
      </c>
      <c r="AA312" s="10">
        <f t="shared" ca="1" si="107"/>
        <v>0</v>
      </c>
      <c r="AB312" s="10">
        <f t="shared" ca="1" si="108"/>
        <v>0</v>
      </c>
      <c r="AC312" s="10">
        <f t="shared" ca="1" si="109"/>
        <v>1</v>
      </c>
      <c r="AF312" s="16">
        <f t="shared" ca="1" si="110"/>
        <v>0</v>
      </c>
    </row>
    <row r="313" spans="1:32" x14ac:dyDescent="0.25">
      <c r="A313" s="7" t="s">
        <v>1667</v>
      </c>
      <c r="B313" s="7" t="s">
        <v>1458</v>
      </c>
      <c r="C313" s="10">
        <f t="shared" ca="1" si="111"/>
        <v>0</v>
      </c>
      <c r="D313" s="4">
        <v>47.5</v>
      </c>
      <c r="E313" s="4">
        <v>40.4</v>
      </c>
      <c r="F313" s="4">
        <v>14.2</v>
      </c>
      <c r="G313" s="4">
        <v>6.5</v>
      </c>
      <c r="I313" s="5" t="s">
        <v>1374</v>
      </c>
      <c r="J313" s="3">
        <v>21275</v>
      </c>
      <c r="K313" s="3">
        <v>9000</v>
      </c>
      <c r="L313" s="5">
        <v>1215</v>
      </c>
      <c r="M313" s="2">
        <f t="shared" si="93"/>
        <v>25.42</v>
      </c>
      <c r="N313" s="3">
        <f t="shared" si="94"/>
        <v>144</v>
      </c>
      <c r="O313" s="4">
        <f t="shared" si="95"/>
        <v>22.6</v>
      </c>
      <c r="P313" s="2">
        <f t="shared" si="96"/>
        <v>1.98</v>
      </c>
      <c r="Q313" s="2">
        <f t="shared" si="97"/>
        <v>1.24</v>
      </c>
      <c r="R313" s="2">
        <f t="shared" si="98"/>
        <v>3.35</v>
      </c>
      <c r="S313" s="64">
        <f t="shared" si="99"/>
        <v>0.16413</v>
      </c>
      <c r="T313" s="2">
        <f t="shared" si="100"/>
        <v>8.52</v>
      </c>
      <c r="U313" s="4">
        <f t="shared" si="101"/>
        <v>2.7</v>
      </c>
      <c r="V313" s="79">
        <f t="shared" si="102"/>
        <v>4.07</v>
      </c>
      <c r="W313" s="10">
        <f t="shared" ca="1" si="103"/>
        <v>0.73299999999999998</v>
      </c>
      <c r="X313" s="10">
        <f t="shared" ca="1" si="104"/>
        <v>0</v>
      </c>
      <c r="Y313" s="10">
        <f t="shared" ca="1" si="105"/>
        <v>0</v>
      </c>
      <c r="Z313" s="10">
        <f t="shared" ca="1" si="106"/>
        <v>1</v>
      </c>
      <c r="AA313" s="10">
        <f t="shared" ca="1" si="107"/>
        <v>0</v>
      </c>
      <c r="AB313" s="10">
        <f t="shared" ca="1" si="108"/>
        <v>0.83299999999999996</v>
      </c>
      <c r="AC313" s="10">
        <f t="shared" ca="1" si="109"/>
        <v>1</v>
      </c>
      <c r="AF313" s="16">
        <f t="shared" ca="1" si="110"/>
        <v>0</v>
      </c>
    </row>
    <row r="314" spans="1:32" x14ac:dyDescent="0.25">
      <c r="A314" s="7" t="s">
        <v>1668</v>
      </c>
      <c r="B314" s="7" t="s">
        <v>1669</v>
      </c>
      <c r="C314" s="10">
        <f t="shared" ca="1" si="111"/>
        <v>0</v>
      </c>
      <c r="D314" s="4">
        <v>32</v>
      </c>
      <c r="E314" s="4">
        <v>24</v>
      </c>
      <c r="F314" s="4">
        <v>9.6999999999999993</v>
      </c>
      <c r="G314" s="4">
        <v>5.5</v>
      </c>
      <c r="H314" s="5" t="s">
        <v>1670</v>
      </c>
      <c r="I314" s="5" t="s">
        <v>1374</v>
      </c>
      <c r="J314" s="3">
        <v>9500</v>
      </c>
      <c r="K314" s="3">
        <v>4500</v>
      </c>
      <c r="L314" s="3">
        <v>562</v>
      </c>
      <c r="M314" s="2">
        <f t="shared" si="93"/>
        <v>20.11</v>
      </c>
      <c r="N314" s="3">
        <f t="shared" si="94"/>
        <v>307</v>
      </c>
      <c r="O314" s="4">
        <f t="shared" si="95"/>
        <v>27</v>
      </c>
      <c r="P314" s="2">
        <f t="shared" si="96"/>
        <v>1.77</v>
      </c>
      <c r="Q314" s="2">
        <f t="shared" si="97"/>
        <v>1.17</v>
      </c>
      <c r="R314" s="2">
        <f t="shared" si="98"/>
        <v>3.3</v>
      </c>
      <c r="S314" s="64">
        <f t="shared" si="99"/>
        <v>7.4480000000000005E-2</v>
      </c>
      <c r="T314" s="2">
        <f t="shared" si="100"/>
        <v>6.56</v>
      </c>
      <c r="U314" s="4">
        <f t="shared" si="101"/>
        <v>3.1</v>
      </c>
      <c r="V314" s="79">
        <f t="shared" si="102"/>
        <v>5.65</v>
      </c>
      <c r="W314" s="10">
        <f t="shared" ca="1" si="103"/>
        <v>0</v>
      </c>
      <c r="X314" s="10">
        <f t="shared" ca="1" si="104"/>
        <v>0</v>
      </c>
      <c r="Y314" s="10">
        <f t="shared" ca="1" si="105"/>
        <v>0</v>
      </c>
      <c r="Z314" s="10">
        <f t="shared" ca="1" si="106"/>
        <v>1</v>
      </c>
      <c r="AA314" s="10">
        <f t="shared" ca="1" si="107"/>
        <v>0</v>
      </c>
      <c r="AB314" s="10">
        <f t="shared" ca="1" si="108"/>
        <v>1</v>
      </c>
      <c r="AC314" s="10">
        <f t="shared" ca="1" si="109"/>
        <v>1</v>
      </c>
      <c r="AF314" s="16">
        <f t="shared" ca="1" si="110"/>
        <v>0</v>
      </c>
    </row>
    <row r="315" spans="1:32" x14ac:dyDescent="0.25">
      <c r="A315" s="7" t="s">
        <v>1671</v>
      </c>
      <c r="B315" s="7" t="s">
        <v>1672</v>
      </c>
      <c r="C315" s="10">
        <f t="shared" ca="1" si="111"/>
        <v>0</v>
      </c>
      <c r="D315" s="4">
        <v>34.6</v>
      </c>
      <c r="E315" s="4">
        <v>28.5</v>
      </c>
      <c r="F315" s="4">
        <v>11.2</v>
      </c>
      <c r="G315" s="4">
        <v>5.7</v>
      </c>
      <c r="H315" s="3"/>
      <c r="I315" s="5" t="s">
        <v>1374</v>
      </c>
      <c r="J315" s="5">
        <v>13051</v>
      </c>
      <c r="K315" s="5">
        <v>5512</v>
      </c>
      <c r="L315" s="3">
        <v>587</v>
      </c>
      <c r="M315" s="2">
        <f t="shared" si="93"/>
        <v>17</v>
      </c>
      <c r="N315" s="3">
        <f t="shared" si="94"/>
        <v>252</v>
      </c>
      <c r="O315" s="4">
        <f t="shared" si="95"/>
        <v>26.6</v>
      </c>
      <c r="P315" s="2">
        <f t="shared" si="96"/>
        <v>1.84</v>
      </c>
      <c r="Q315" s="2">
        <f t="shared" si="97"/>
        <v>1.1000000000000001</v>
      </c>
      <c r="R315" s="2">
        <f t="shared" si="98"/>
        <v>3.09</v>
      </c>
      <c r="S315" s="64">
        <f t="shared" si="99"/>
        <v>9.733E-2</v>
      </c>
      <c r="T315" s="2">
        <f t="shared" si="100"/>
        <v>7.15</v>
      </c>
      <c r="U315" s="4">
        <f t="shared" si="101"/>
        <v>3</v>
      </c>
      <c r="V315" s="79">
        <f t="shared" si="102"/>
        <v>5.09</v>
      </c>
      <c r="W315" s="10">
        <f t="shared" ca="1" si="103"/>
        <v>0</v>
      </c>
      <c r="X315" s="10">
        <f t="shared" ca="1" si="104"/>
        <v>0</v>
      </c>
      <c r="Y315" s="10">
        <f t="shared" ca="1" si="105"/>
        <v>0</v>
      </c>
      <c r="Z315" s="10">
        <f t="shared" ca="1" si="106"/>
        <v>1</v>
      </c>
      <c r="AA315" s="10">
        <f t="shared" ca="1" si="107"/>
        <v>0</v>
      </c>
      <c r="AB315" s="10">
        <f t="shared" ca="1" si="108"/>
        <v>0.72199999999999998</v>
      </c>
      <c r="AC315" s="10">
        <f t="shared" ca="1" si="109"/>
        <v>1</v>
      </c>
      <c r="AF315" s="16">
        <f t="shared" ca="1" si="110"/>
        <v>0</v>
      </c>
    </row>
    <row r="316" spans="1:32" x14ac:dyDescent="0.25">
      <c r="A316" s="7" t="s">
        <v>1673</v>
      </c>
      <c r="B316" s="7" t="s">
        <v>1672</v>
      </c>
      <c r="C316" s="10">
        <f t="shared" ca="1" si="111"/>
        <v>0</v>
      </c>
      <c r="D316" s="4">
        <v>35.799999999999997</v>
      </c>
      <c r="E316" s="4">
        <v>29.2</v>
      </c>
      <c r="F316" s="4">
        <v>11.7</v>
      </c>
      <c r="G316" s="4">
        <v>6.2</v>
      </c>
      <c r="H316" s="3"/>
      <c r="I316" s="5" t="s">
        <v>1374</v>
      </c>
      <c r="J316" s="5">
        <v>15983</v>
      </c>
      <c r="K316" s="5">
        <v>6393</v>
      </c>
      <c r="L316" s="3">
        <v>816</v>
      </c>
      <c r="M316" s="2">
        <f t="shared" si="93"/>
        <v>20.65</v>
      </c>
      <c r="N316" s="3">
        <f t="shared" si="94"/>
        <v>287</v>
      </c>
      <c r="O316" s="4">
        <f t="shared" si="95"/>
        <v>29.9</v>
      </c>
      <c r="P316" s="2">
        <f t="shared" si="96"/>
        <v>1.8</v>
      </c>
      <c r="Q316" s="2">
        <f t="shared" si="97"/>
        <v>1.1599999999999999</v>
      </c>
      <c r="R316" s="2">
        <f t="shared" si="98"/>
        <v>3.06</v>
      </c>
      <c r="S316" s="64">
        <f t="shared" si="99"/>
        <v>8.5349999999999995E-2</v>
      </c>
      <c r="T316" s="2">
        <f t="shared" si="100"/>
        <v>7.24</v>
      </c>
      <c r="U316" s="4">
        <f t="shared" si="101"/>
        <v>3.3</v>
      </c>
      <c r="V316" s="79">
        <f t="shared" si="102"/>
        <v>5.47</v>
      </c>
      <c r="W316" s="10">
        <f t="shared" ca="1" si="103"/>
        <v>0</v>
      </c>
      <c r="X316" s="10">
        <f t="shared" ca="1" si="104"/>
        <v>0</v>
      </c>
      <c r="Y316" s="10">
        <f t="shared" ca="1" si="105"/>
        <v>0</v>
      </c>
      <c r="Z316" s="10">
        <f t="shared" ca="1" si="106"/>
        <v>1</v>
      </c>
      <c r="AA316" s="10">
        <f t="shared" ca="1" si="107"/>
        <v>0</v>
      </c>
      <c r="AB316" s="10">
        <f t="shared" ca="1" si="108"/>
        <v>0.55600000000000005</v>
      </c>
      <c r="AC316" s="10">
        <f t="shared" ca="1" si="109"/>
        <v>1</v>
      </c>
      <c r="AF316" s="16">
        <f t="shared" ca="1" si="110"/>
        <v>0</v>
      </c>
    </row>
    <row r="317" spans="1:32" x14ac:dyDescent="0.25">
      <c r="A317" s="7" t="s">
        <v>1107</v>
      </c>
      <c r="B317" s="7" t="s">
        <v>1672</v>
      </c>
      <c r="C317" s="10">
        <f t="shared" ca="1" si="111"/>
        <v>0</v>
      </c>
      <c r="D317" s="4">
        <v>38.5</v>
      </c>
      <c r="E317" s="4">
        <v>31.1</v>
      </c>
      <c r="F317" s="4">
        <v>12</v>
      </c>
      <c r="G317" s="4">
        <v>6.4</v>
      </c>
      <c r="H317" s="5" t="s">
        <v>1407</v>
      </c>
      <c r="I317" s="5" t="s">
        <v>1374</v>
      </c>
      <c r="J317" s="3">
        <v>19621</v>
      </c>
      <c r="K317" s="3">
        <v>7716</v>
      </c>
      <c r="L317" s="3">
        <v>770</v>
      </c>
      <c r="M317" s="2">
        <f t="shared" si="93"/>
        <v>17</v>
      </c>
      <c r="N317" s="3">
        <f t="shared" si="94"/>
        <v>291</v>
      </c>
      <c r="O317" s="4">
        <f t="shared" si="95"/>
        <v>33.299999999999997</v>
      </c>
      <c r="P317" s="2">
        <f t="shared" si="96"/>
        <v>1.72</v>
      </c>
      <c r="Q317" s="2">
        <f t="shared" si="97"/>
        <v>1.08</v>
      </c>
      <c r="R317" s="2">
        <f t="shared" si="98"/>
        <v>3.21</v>
      </c>
      <c r="S317" s="64">
        <f t="shared" si="99"/>
        <v>7.0230000000000001E-2</v>
      </c>
      <c r="T317" s="2">
        <f t="shared" si="100"/>
        <v>7.47</v>
      </c>
      <c r="U317" s="4">
        <f t="shared" si="101"/>
        <v>3.7</v>
      </c>
      <c r="V317" s="79">
        <f t="shared" si="102"/>
        <v>6.06</v>
      </c>
      <c r="W317" s="10">
        <f t="shared" ca="1" si="103"/>
        <v>0</v>
      </c>
      <c r="X317" s="10">
        <f t="shared" ca="1" si="104"/>
        <v>0</v>
      </c>
      <c r="Y317" s="10">
        <f t="shared" ca="1" si="105"/>
        <v>0</v>
      </c>
      <c r="Z317" s="10">
        <f t="shared" ca="1" si="106"/>
        <v>1</v>
      </c>
      <c r="AA317" s="10">
        <f t="shared" ca="1" si="107"/>
        <v>0</v>
      </c>
      <c r="AB317" s="10">
        <f t="shared" ca="1" si="108"/>
        <v>1</v>
      </c>
      <c r="AC317" s="10">
        <f t="shared" ca="1" si="109"/>
        <v>1</v>
      </c>
      <c r="AF317" s="16">
        <f t="shared" ca="1" si="110"/>
        <v>0</v>
      </c>
    </row>
    <row r="318" spans="1:32" x14ac:dyDescent="0.25">
      <c r="A318" s="7" t="s">
        <v>1674</v>
      </c>
      <c r="B318" s="7" t="s">
        <v>1672</v>
      </c>
      <c r="C318" s="10">
        <f t="shared" ca="1" si="111"/>
        <v>0</v>
      </c>
      <c r="D318" s="4">
        <v>37.299999999999997</v>
      </c>
      <c r="E318" s="4">
        <v>29.9</v>
      </c>
      <c r="F318" s="4">
        <v>12</v>
      </c>
      <c r="G318" s="4">
        <v>5.4</v>
      </c>
      <c r="H318" s="3"/>
      <c r="I318" s="3" t="s">
        <v>1051</v>
      </c>
      <c r="J318" s="5">
        <v>19279</v>
      </c>
      <c r="K318" s="5">
        <v>8234</v>
      </c>
      <c r="L318" s="3">
        <v>831</v>
      </c>
      <c r="M318" s="2">
        <f t="shared" si="93"/>
        <v>18.559999999999999</v>
      </c>
      <c r="N318" s="3">
        <f t="shared" si="94"/>
        <v>322</v>
      </c>
      <c r="O318" s="4">
        <f t="shared" si="95"/>
        <v>33.9</v>
      </c>
      <c r="P318" s="2">
        <f t="shared" si="96"/>
        <v>1.73</v>
      </c>
      <c r="Q318" s="2">
        <f t="shared" si="97"/>
        <v>1.1200000000000001</v>
      </c>
      <c r="R318" s="2">
        <f t="shared" si="98"/>
        <v>3.11</v>
      </c>
      <c r="S318" s="64">
        <f t="shared" si="99"/>
        <v>6.658E-2</v>
      </c>
      <c r="T318" s="2">
        <f t="shared" si="100"/>
        <v>7.33</v>
      </c>
      <c r="U318" s="4">
        <f t="shared" si="101"/>
        <v>3.8</v>
      </c>
      <c r="V318" s="79">
        <f t="shared" si="102"/>
        <v>6.22</v>
      </c>
      <c r="W318" s="10">
        <f t="shared" ca="1" si="103"/>
        <v>0</v>
      </c>
      <c r="X318" s="10">
        <f t="shared" ca="1" si="104"/>
        <v>0</v>
      </c>
      <c r="Y318" s="10">
        <f t="shared" ca="1" si="105"/>
        <v>0</v>
      </c>
      <c r="Z318" s="10">
        <f t="shared" ca="1" si="106"/>
        <v>1</v>
      </c>
      <c r="AA318" s="10">
        <f t="shared" ca="1" si="107"/>
        <v>0</v>
      </c>
      <c r="AB318" s="10">
        <f t="shared" ca="1" si="108"/>
        <v>0.83299999999999996</v>
      </c>
      <c r="AC318" s="10">
        <f t="shared" ca="1" si="109"/>
        <v>1</v>
      </c>
      <c r="AF318" s="16">
        <f t="shared" ca="1" si="110"/>
        <v>0</v>
      </c>
    </row>
    <row r="319" spans="1:32" x14ac:dyDescent="0.25">
      <c r="A319" s="7" t="s">
        <v>1675</v>
      </c>
      <c r="B319" s="7" t="s">
        <v>1672</v>
      </c>
      <c r="C319" s="10">
        <f t="shared" ca="1" si="111"/>
        <v>0</v>
      </c>
      <c r="D319" s="4">
        <v>41</v>
      </c>
      <c r="E319" s="4">
        <v>32.799999999999997</v>
      </c>
      <c r="F319" s="4">
        <v>12.6</v>
      </c>
      <c r="G319" s="4">
        <v>6.4</v>
      </c>
      <c r="H319" s="3"/>
      <c r="I319" s="5" t="s">
        <v>1374</v>
      </c>
      <c r="J319" s="5">
        <v>28660</v>
      </c>
      <c r="K319" s="5">
        <v>10846</v>
      </c>
      <c r="L319" s="3">
        <v>1063</v>
      </c>
      <c r="M319" s="2">
        <f t="shared" si="93"/>
        <v>18.23</v>
      </c>
      <c r="N319" s="3">
        <f t="shared" si="94"/>
        <v>363</v>
      </c>
      <c r="O319" s="4">
        <f t="shared" si="95"/>
        <v>43</v>
      </c>
      <c r="P319" s="2">
        <f t="shared" si="96"/>
        <v>1.59</v>
      </c>
      <c r="Q319" s="2">
        <f t="shared" si="97"/>
        <v>1.1000000000000001</v>
      </c>
      <c r="R319" s="2">
        <f t="shared" si="98"/>
        <v>3.25</v>
      </c>
      <c r="S319" s="64">
        <f t="shared" si="99"/>
        <v>4.6429999999999999E-2</v>
      </c>
      <c r="T319" s="2">
        <f t="shared" si="100"/>
        <v>7.67</v>
      </c>
      <c r="U319" s="4">
        <f t="shared" si="101"/>
        <v>4.7</v>
      </c>
      <c r="V319" s="79">
        <f t="shared" si="102"/>
        <v>7.51</v>
      </c>
      <c r="W319" s="10">
        <f t="shared" ca="1" si="103"/>
        <v>0</v>
      </c>
      <c r="X319" s="10">
        <f t="shared" ca="1" si="104"/>
        <v>0</v>
      </c>
      <c r="Y319" s="10">
        <f t="shared" ca="1" si="105"/>
        <v>0</v>
      </c>
      <c r="Z319" s="10">
        <f t="shared" ca="1" si="106"/>
        <v>1</v>
      </c>
      <c r="AA319" s="10">
        <f t="shared" ca="1" si="107"/>
        <v>0</v>
      </c>
      <c r="AB319" s="10">
        <f t="shared" ca="1" si="108"/>
        <v>1</v>
      </c>
      <c r="AC319" s="10">
        <f t="shared" ca="1" si="109"/>
        <v>1</v>
      </c>
      <c r="AF319" s="16">
        <f t="shared" ca="1" si="110"/>
        <v>0</v>
      </c>
    </row>
    <row r="320" spans="1:32" x14ac:dyDescent="0.25">
      <c r="A320" s="7" t="s">
        <v>1108</v>
      </c>
      <c r="B320" s="7" t="s">
        <v>1672</v>
      </c>
      <c r="C320" s="10">
        <f t="shared" ca="1" si="111"/>
        <v>0</v>
      </c>
      <c r="D320" s="4">
        <v>41.3</v>
      </c>
      <c r="E320" s="4">
        <v>32</v>
      </c>
      <c r="F320" s="4">
        <v>12.7</v>
      </c>
      <c r="G320" s="4">
        <v>6.4</v>
      </c>
      <c r="H320" s="5" t="s">
        <v>1407</v>
      </c>
      <c r="I320" s="5" t="s">
        <v>1374</v>
      </c>
      <c r="J320" s="3">
        <v>24230</v>
      </c>
      <c r="K320" s="3">
        <v>10572</v>
      </c>
      <c r="L320" s="3">
        <v>810</v>
      </c>
      <c r="M320" s="2">
        <f t="shared" si="93"/>
        <v>15.54</v>
      </c>
      <c r="N320" s="3">
        <f t="shared" si="94"/>
        <v>330</v>
      </c>
      <c r="O320" s="4">
        <f t="shared" si="95"/>
        <v>36.5</v>
      </c>
      <c r="P320" s="2">
        <f t="shared" si="96"/>
        <v>1.7</v>
      </c>
      <c r="Q320" s="2">
        <f t="shared" si="97"/>
        <v>1.05</v>
      </c>
      <c r="R320" s="2">
        <f t="shared" si="98"/>
        <v>3.25</v>
      </c>
      <c r="S320" s="64">
        <f t="shared" si="99"/>
        <v>6.164E-2</v>
      </c>
      <c r="T320" s="2">
        <f t="shared" si="100"/>
        <v>7.58</v>
      </c>
      <c r="U320" s="4">
        <f t="shared" si="101"/>
        <v>4.0999999999999996</v>
      </c>
      <c r="V320" s="79">
        <f t="shared" si="102"/>
        <v>6.53</v>
      </c>
      <c r="W320" s="10">
        <f t="shared" ca="1" si="103"/>
        <v>0</v>
      </c>
      <c r="X320" s="10">
        <f t="shared" ca="1" si="104"/>
        <v>0</v>
      </c>
      <c r="Y320" s="10">
        <f t="shared" ca="1" si="105"/>
        <v>0</v>
      </c>
      <c r="Z320" s="10">
        <f t="shared" ca="1" si="106"/>
        <v>1</v>
      </c>
      <c r="AA320" s="10">
        <f t="shared" ca="1" si="107"/>
        <v>0</v>
      </c>
      <c r="AB320" s="10">
        <f t="shared" ca="1" si="108"/>
        <v>1</v>
      </c>
      <c r="AC320" s="10">
        <f t="shared" ca="1" si="109"/>
        <v>1</v>
      </c>
      <c r="AF320" s="16">
        <f t="shared" ca="1" si="110"/>
        <v>0</v>
      </c>
    </row>
    <row r="321" spans="1:32" x14ac:dyDescent="0.25">
      <c r="A321" s="7" t="s">
        <v>1676</v>
      </c>
      <c r="B321" s="7" t="s">
        <v>1672</v>
      </c>
      <c r="C321" s="10">
        <f t="shared" ca="1" si="111"/>
        <v>0</v>
      </c>
      <c r="D321" s="4">
        <v>42.6</v>
      </c>
      <c r="E321" s="4">
        <v>36.299999999999997</v>
      </c>
      <c r="F321" s="4">
        <v>13.2</v>
      </c>
      <c r="G321" s="4">
        <v>5.8</v>
      </c>
      <c r="H321" s="5" t="s">
        <v>1477</v>
      </c>
      <c r="I321" s="5" t="s">
        <v>1374</v>
      </c>
      <c r="J321" s="3">
        <v>28380</v>
      </c>
      <c r="K321" s="3">
        <v>12716</v>
      </c>
      <c r="L321" s="3">
        <v>753</v>
      </c>
      <c r="M321" s="2">
        <f t="shared" si="93"/>
        <v>13</v>
      </c>
      <c r="N321" s="3">
        <f t="shared" si="94"/>
        <v>265</v>
      </c>
      <c r="O321" s="4">
        <f t="shared" si="95"/>
        <v>37</v>
      </c>
      <c r="P321" s="2">
        <f t="shared" si="96"/>
        <v>1.67</v>
      </c>
      <c r="Q321" s="2">
        <f t="shared" si="97"/>
        <v>0.98</v>
      </c>
      <c r="R321" s="2">
        <f t="shared" si="98"/>
        <v>3.23</v>
      </c>
      <c r="S321" s="64">
        <f t="shared" si="99"/>
        <v>6.4820000000000003E-2</v>
      </c>
      <c r="T321" s="2">
        <f t="shared" si="100"/>
        <v>8.07</v>
      </c>
      <c r="U321" s="4">
        <f t="shared" si="101"/>
        <v>4.0999999999999996</v>
      </c>
      <c r="V321" s="79">
        <f t="shared" si="102"/>
        <v>6.4</v>
      </c>
      <c r="W321" s="10">
        <f t="shared" ca="1" si="103"/>
        <v>0</v>
      </c>
      <c r="X321" s="10">
        <f t="shared" ca="1" si="104"/>
        <v>0</v>
      </c>
      <c r="Y321" s="10">
        <f t="shared" ca="1" si="105"/>
        <v>0</v>
      </c>
      <c r="Z321" s="10">
        <f t="shared" ca="1" si="106"/>
        <v>1</v>
      </c>
      <c r="AA321" s="10">
        <f t="shared" ca="1" si="107"/>
        <v>0</v>
      </c>
      <c r="AB321" s="10">
        <f t="shared" ca="1" si="108"/>
        <v>1</v>
      </c>
      <c r="AC321" s="10">
        <f t="shared" ca="1" si="109"/>
        <v>1</v>
      </c>
      <c r="AF321" s="16">
        <f t="shared" ca="1" si="110"/>
        <v>0</v>
      </c>
    </row>
    <row r="322" spans="1:32" x14ac:dyDescent="0.25">
      <c r="A322" s="7" t="s">
        <v>1677</v>
      </c>
      <c r="B322" s="7" t="s">
        <v>1672</v>
      </c>
      <c r="C322" s="10">
        <f t="shared" ca="1" si="111"/>
        <v>0</v>
      </c>
      <c r="D322" s="4">
        <v>44</v>
      </c>
      <c r="E322" s="4">
        <v>38.200000000000003</v>
      </c>
      <c r="F322" s="4">
        <v>13.2</v>
      </c>
      <c r="G322" s="4">
        <v>6.4</v>
      </c>
      <c r="H322" s="5" t="s">
        <v>1407</v>
      </c>
      <c r="I322" s="5" t="s">
        <v>1374</v>
      </c>
      <c r="J322" s="3">
        <v>28437</v>
      </c>
      <c r="K322" s="3">
        <v>12740</v>
      </c>
      <c r="L322" s="3">
        <v>1148</v>
      </c>
      <c r="M322" s="2">
        <f t="shared" si="93"/>
        <v>19.8</v>
      </c>
      <c r="N322" s="3">
        <f t="shared" si="94"/>
        <v>228</v>
      </c>
      <c r="O322" s="4">
        <f t="shared" si="95"/>
        <v>35.4</v>
      </c>
      <c r="P322" s="2">
        <f t="shared" si="96"/>
        <v>1.67</v>
      </c>
      <c r="Q322" s="2">
        <f t="shared" si="97"/>
        <v>1.1299999999999999</v>
      </c>
      <c r="R322" s="2">
        <f t="shared" si="98"/>
        <v>3.33</v>
      </c>
      <c r="S322" s="64">
        <f t="shared" si="99"/>
        <v>6.8099999999999994E-2</v>
      </c>
      <c r="T322" s="2">
        <f t="shared" si="100"/>
        <v>8.2799999999999994</v>
      </c>
      <c r="U322" s="4">
        <f t="shared" si="101"/>
        <v>4</v>
      </c>
      <c r="V322" s="79">
        <f t="shared" si="102"/>
        <v>6.25</v>
      </c>
      <c r="W322" s="10">
        <f t="shared" ca="1" si="103"/>
        <v>0</v>
      </c>
      <c r="X322" s="10">
        <f t="shared" ca="1" si="104"/>
        <v>0</v>
      </c>
      <c r="Y322" s="10">
        <f t="shared" ca="1" si="105"/>
        <v>0</v>
      </c>
      <c r="Z322" s="10">
        <f t="shared" ca="1" si="106"/>
        <v>1</v>
      </c>
      <c r="AA322" s="10">
        <f t="shared" ca="1" si="107"/>
        <v>0</v>
      </c>
      <c r="AB322" s="10">
        <f t="shared" ca="1" si="108"/>
        <v>0.94399999999999995</v>
      </c>
      <c r="AC322" s="10">
        <f t="shared" ca="1" si="109"/>
        <v>1</v>
      </c>
      <c r="AF322" s="16">
        <f t="shared" ca="1" si="110"/>
        <v>0</v>
      </c>
    </row>
    <row r="323" spans="1:32" x14ac:dyDescent="0.25">
      <c r="A323" s="7" t="s">
        <v>1109</v>
      </c>
      <c r="B323" s="7" t="s">
        <v>1672</v>
      </c>
      <c r="C323" s="10">
        <f t="shared" ca="1" si="111"/>
        <v>0</v>
      </c>
      <c r="D323" s="4">
        <v>48.5</v>
      </c>
      <c r="E323" s="4">
        <v>40.6</v>
      </c>
      <c r="F323" s="4">
        <v>13.1</v>
      </c>
      <c r="G323" s="4">
        <v>5.0999999999999996</v>
      </c>
      <c r="J323" s="3">
        <v>40366</v>
      </c>
      <c r="K323" s="3">
        <v>14400</v>
      </c>
      <c r="L323" s="3">
        <v>1231</v>
      </c>
      <c r="M323" s="2">
        <f t="shared" si="93"/>
        <v>16.809999999999999</v>
      </c>
      <c r="N323" s="3">
        <f t="shared" si="94"/>
        <v>269</v>
      </c>
      <c r="O323" s="4">
        <f t="shared" si="95"/>
        <v>47.2</v>
      </c>
      <c r="P323" s="2">
        <f t="shared" si="96"/>
        <v>1.48</v>
      </c>
      <c r="Q323" s="2">
        <f t="shared" si="97"/>
        <v>1.06</v>
      </c>
      <c r="R323" s="2">
        <f t="shared" si="98"/>
        <v>3.7</v>
      </c>
      <c r="S323" s="64">
        <f t="shared" si="99"/>
        <v>3.6999999999999998E-2</v>
      </c>
      <c r="T323" s="2">
        <f t="shared" si="100"/>
        <v>8.5399999999999991</v>
      </c>
      <c r="U323" s="4">
        <f t="shared" si="101"/>
        <v>5.4</v>
      </c>
      <c r="V323" s="79">
        <f t="shared" si="102"/>
        <v>8.4700000000000006</v>
      </c>
      <c r="W323" s="10">
        <f t="shared" ca="1" si="103"/>
        <v>0</v>
      </c>
      <c r="X323" s="10">
        <f t="shared" ca="1" si="104"/>
        <v>0</v>
      </c>
      <c r="Y323" s="10">
        <f t="shared" ca="1" si="105"/>
        <v>0</v>
      </c>
      <c r="Z323" s="10">
        <f t="shared" ca="1" si="106"/>
        <v>1</v>
      </c>
      <c r="AA323" s="10">
        <f t="shared" ca="1" si="107"/>
        <v>0</v>
      </c>
      <c r="AB323" s="10">
        <f t="shared" ca="1" si="108"/>
        <v>0</v>
      </c>
      <c r="AC323" s="10">
        <f t="shared" ca="1" si="109"/>
        <v>1</v>
      </c>
      <c r="AF323" s="16">
        <f t="shared" ca="1" si="110"/>
        <v>0</v>
      </c>
    </row>
    <row r="324" spans="1:32" x14ac:dyDescent="0.25">
      <c r="A324" s="7" t="s">
        <v>996</v>
      </c>
      <c r="B324" s="7" t="s">
        <v>1455</v>
      </c>
      <c r="C324" s="10">
        <f t="shared" ca="1" si="111"/>
        <v>0</v>
      </c>
      <c r="D324" s="4">
        <v>55</v>
      </c>
      <c r="E324" s="4">
        <v>44.5</v>
      </c>
      <c r="F324" s="4">
        <v>15.3</v>
      </c>
      <c r="G324" s="4">
        <v>6.5</v>
      </c>
      <c r="H324" s="5" t="s">
        <v>1000</v>
      </c>
      <c r="I324" s="5" t="s">
        <v>1371</v>
      </c>
      <c r="J324" s="3">
        <v>57320</v>
      </c>
      <c r="K324" s="3">
        <v>20000</v>
      </c>
      <c r="L324" s="3">
        <v>1738</v>
      </c>
      <c r="M324" s="2">
        <f t="shared" si="93"/>
        <v>18.79</v>
      </c>
      <c r="N324" s="3">
        <f t="shared" si="94"/>
        <v>290</v>
      </c>
      <c r="O324" s="4">
        <f t="shared" si="95"/>
        <v>49.2</v>
      </c>
      <c r="P324" s="2">
        <f t="shared" si="96"/>
        <v>1.54</v>
      </c>
      <c r="Q324" s="2">
        <f t="shared" si="97"/>
        <v>1.0900000000000001</v>
      </c>
      <c r="R324" s="2">
        <f t="shared" si="98"/>
        <v>3.59</v>
      </c>
      <c r="S324" s="64">
        <f t="shared" si="99"/>
        <v>4.3439999999999999E-2</v>
      </c>
      <c r="T324" s="2">
        <f t="shared" si="100"/>
        <v>8.94</v>
      </c>
      <c r="U324" s="4">
        <f t="shared" si="101"/>
        <v>5.5</v>
      </c>
      <c r="V324" s="79">
        <f t="shared" si="102"/>
        <v>7.98</v>
      </c>
      <c r="W324" s="10">
        <f t="shared" ca="1" si="103"/>
        <v>0</v>
      </c>
      <c r="X324" s="10">
        <f t="shared" ca="1" si="104"/>
        <v>0</v>
      </c>
      <c r="Y324" s="10">
        <f t="shared" ca="1" si="105"/>
        <v>0</v>
      </c>
      <c r="Z324" s="10">
        <f t="shared" ca="1" si="106"/>
        <v>1</v>
      </c>
      <c r="AA324" s="10">
        <f t="shared" ca="1" si="107"/>
        <v>0</v>
      </c>
      <c r="AB324" s="10">
        <f t="shared" ca="1" si="108"/>
        <v>0</v>
      </c>
      <c r="AC324" s="10">
        <f t="shared" ca="1" si="109"/>
        <v>1</v>
      </c>
      <c r="AF324" s="16">
        <f t="shared" ca="1" si="110"/>
        <v>0</v>
      </c>
    </row>
    <row r="325" spans="1:32" x14ac:dyDescent="0.25">
      <c r="A325" s="7" t="s">
        <v>1678</v>
      </c>
      <c r="B325" s="7" t="s">
        <v>1679</v>
      </c>
      <c r="C325" s="10">
        <f t="shared" ca="1" si="111"/>
        <v>0</v>
      </c>
      <c r="D325" s="4">
        <v>38.799999999999997</v>
      </c>
      <c r="E325" s="4">
        <v>32</v>
      </c>
      <c r="F325" s="4">
        <v>12.1</v>
      </c>
      <c r="G325" s="4">
        <v>5.5</v>
      </c>
      <c r="H325" s="5" t="s">
        <v>1407</v>
      </c>
      <c r="I325" s="5" t="s">
        <v>1371</v>
      </c>
      <c r="J325" s="3">
        <v>22800</v>
      </c>
      <c r="K325" s="3">
        <v>8500</v>
      </c>
      <c r="L325" s="3">
        <v>822</v>
      </c>
      <c r="M325" s="2">
        <f t="shared" si="93"/>
        <v>16.420000000000002</v>
      </c>
      <c r="N325" s="3">
        <f t="shared" si="94"/>
        <v>311</v>
      </c>
      <c r="O325" s="4">
        <f t="shared" si="95"/>
        <v>37.4</v>
      </c>
      <c r="P325" s="2">
        <f t="shared" si="96"/>
        <v>1.65</v>
      </c>
      <c r="Q325" s="2">
        <f t="shared" si="97"/>
        <v>1.07</v>
      </c>
      <c r="R325" s="2">
        <f t="shared" si="98"/>
        <v>3.21</v>
      </c>
      <c r="S325" s="64">
        <f t="shared" si="99"/>
        <v>5.7829999999999999E-2</v>
      </c>
      <c r="T325" s="2">
        <f t="shared" si="100"/>
        <v>7.58</v>
      </c>
      <c r="U325" s="4">
        <f t="shared" si="101"/>
        <v>4.0999999999999996</v>
      </c>
      <c r="V325" s="79">
        <f t="shared" si="102"/>
        <v>6.69</v>
      </c>
      <c r="W325" s="10">
        <f t="shared" ca="1" si="103"/>
        <v>0</v>
      </c>
      <c r="X325" s="10">
        <f t="shared" ca="1" si="104"/>
        <v>0</v>
      </c>
      <c r="Y325" s="10">
        <f t="shared" ca="1" si="105"/>
        <v>0</v>
      </c>
      <c r="Z325" s="10">
        <f t="shared" ca="1" si="106"/>
        <v>1</v>
      </c>
      <c r="AA325" s="10">
        <f t="shared" ca="1" si="107"/>
        <v>0</v>
      </c>
      <c r="AB325" s="10">
        <f t="shared" ca="1" si="108"/>
        <v>1</v>
      </c>
      <c r="AC325" s="10">
        <f t="shared" ca="1" si="109"/>
        <v>1</v>
      </c>
      <c r="AF325" s="16">
        <f t="shared" ca="1" si="110"/>
        <v>0</v>
      </c>
    </row>
    <row r="326" spans="1:32" x14ac:dyDescent="0.25">
      <c r="A326" s="7" t="s">
        <v>1680</v>
      </c>
      <c r="B326" s="7" t="s">
        <v>1517</v>
      </c>
      <c r="C326" s="10">
        <f t="shared" ca="1" si="111"/>
        <v>0</v>
      </c>
      <c r="D326" s="4">
        <v>35.299999999999997</v>
      </c>
      <c r="E326" s="4">
        <v>27.5</v>
      </c>
      <c r="F326" s="4">
        <v>10.1</v>
      </c>
      <c r="G326" s="4">
        <v>5.5</v>
      </c>
      <c r="I326" s="5" t="s">
        <v>1374</v>
      </c>
      <c r="J326" s="3">
        <v>13000</v>
      </c>
      <c r="K326" s="3">
        <v>4700</v>
      </c>
      <c r="L326" s="3">
        <v>502</v>
      </c>
      <c r="M326" s="2">
        <f t="shared" si="93"/>
        <v>14.58</v>
      </c>
      <c r="N326" s="3">
        <f t="shared" si="94"/>
        <v>279</v>
      </c>
      <c r="O326" s="4">
        <f t="shared" si="95"/>
        <v>30.9</v>
      </c>
      <c r="P326" s="2">
        <f t="shared" si="96"/>
        <v>1.66</v>
      </c>
      <c r="Q326" s="2">
        <f t="shared" si="97"/>
        <v>1.04</v>
      </c>
      <c r="R326" s="2">
        <f t="shared" si="98"/>
        <v>3.5</v>
      </c>
      <c r="S326" s="64">
        <f t="shared" si="99"/>
        <v>5.8529999999999999E-2</v>
      </c>
      <c r="T326" s="2">
        <f t="shared" si="100"/>
        <v>7.03</v>
      </c>
      <c r="U326" s="4">
        <f t="shared" si="101"/>
        <v>3.6</v>
      </c>
      <c r="V326" s="79">
        <f t="shared" si="102"/>
        <v>6.43</v>
      </c>
      <c r="W326" s="10">
        <f t="shared" ca="1" si="103"/>
        <v>0</v>
      </c>
      <c r="X326" s="10">
        <f t="shared" ca="1" si="104"/>
        <v>0</v>
      </c>
      <c r="Y326" s="10">
        <f t="shared" ca="1" si="105"/>
        <v>0</v>
      </c>
      <c r="Z326" s="10">
        <f t="shared" ca="1" si="106"/>
        <v>1</v>
      </c>
      <c r="AA326" s="10">
        <f t="shared" ca="1" si="107"/>
        <v>0</v>
      </c>
      <c r="AB326" s="10">
        <f t="shared" ca="1" si="108"/>
        <v>0</v>
      </c>
      <c r="AC326" s="10">
        <f t="shared" ca="1" si="109"/>
        <v>1</v>
      </c>
      <c r="AF326" s="16">
        <f t="shared" ca="1" si="110"/>
        <v>0</v>
      </c>
    </row>
    <row r="327" spans="1:32" x14ac:dyDescent="0.25">
      <c r="A327" s="7" t="s">
        <v>1681</v>
      </c>
      <c r="B327" s="7" t="s">
        <v>1517</v>
      </c>
      <c r="C327" s="10">
        <f t="shared" ref="C327:C358" ca="1" si="112">MIN(W327,Z327,Y327,X327,AA327,AC327,AB327)</f>
        <v>0</v>
      </c>
      <c r="D327" s="4">
        <v>40.5</v>
      </c>
      <c r="E327" s="4">
        <v>31.8</v>
      </c>
      <c r="F327" s="4">
        <v>11.3</v>
      </c>
      <c r="G327" s="4">
        <v>6.3</v>
      </c>
      <c r="I327" s="5" t="s">
        <v>1374</v>
      </c>
      <c r="J327" s="3">
        <v>19500</v>
      </c>
      <c r="K327" s="3">
        <v>8500</v>
      </c>
      <c r="L327" s="3">
        <v>638</v>
      </c>
      <c r="M327" s="2">
        <f t="shared" si="93"/>
        <v>14.14</v>
      </c>
      <c r="N327" s="3">
        <f t="shared" si="94"/>
        <v>271</v>
      </c>
      <c r="O327" s="4">
        <f t="shared" si="95"/>
        <v>34.700000000000003</v>
      </c>
      <c r="P327" s="2">
        <f t="shared" si="96"/>
        <v>1.62</v>
      </c>
      <c r="Q327" s="2">
        <f t="shared" si="97"/>
        <v>1.02</v>
      </c>
      <c r="R327" s="2">
        <f t="shared" si="98"/>
        <v>3.58</v>
      </c>
      <c r="S327" s="64">
        <f t="shared" si="99"/>
        <v>5.5419999999999997E-2</v>
      </c>
      <c r="T327" s="2">
        <f t="shared" si="100"/>
        <v>7.56</v>
      </c>
      <c r="U327" s="4">
        <f t="shared" si="101"/>
        <v>4</v>
      </c>
      <c r="V327" s="79">
        <f t="shared" si="102"/>
        <v>6.75</v>
      </c>
      <c r="W327" s="10">
        <f t="shared" ca="1" si="103"/>
        <v>0</v>
      </c>
      <c r="X327" s="10">
        <f t="shared" ca="1" si="104"/>
        <v>0</v>
      </c>
      <c r="Y327" s="10">
        <f t="shared" ca="1" si="105"/>
        <v>0</v>
      </c>
      <c r="Z327" s="10">
        <f t="shared" ca="1" si="106"/>
        <v>1</v>
      </c>
      <c r="AA327" s="10">
        <f t="shared" ca="1" si="107"/>
        <v>0</v>
      </c>
      <c r="AB327" s="10">
        <f t="shared" ca="1" si="108"/>
        <v>0</v>
      </c>
      <c r="AC327" s="10">
        <f t="shared" ca="1" si="109"/>
        <v>1</v>
      </c>
      <c r="AF327" s="16">
        <f t="shared" ca="1" si="110"/>
        <v>0</v>
      </c>
    </row>
    <row r="328" spans="1:32" x14ac:dyDescent="0.25">
      <c r="A328" s="7" t="s">
        <v>1682</v>
      </c>
      <c r="B328" s="7" t="s">
        <v>1558</v>
      </c>
      <c r="C328" s="10">
        <f t="shared" ca="1" si="112"/>
        <v>0</v>
      </c>
      <c r="D328" s="4">
        <v>39.9</v>
      </c>
      <c r="E328" s="4">
        <v>31.7</v>
      </c>
      <c r="F328" s="4">
        <v>12</v>
      </c>
      <c r="G328" s="4">
        <v>5.7</v>
      </c>
      <c r="I328" s="5" t="s">
        <v>1371</v>
      </c>
      <c r="J328" s="3">
        <v>24000</v>
      </c>
      <c r="K328" s="3">
        <v>9500</v>
      </c>
      <c r="L328" s="3">
        <v>875</v>
      </c>
      <c r="M328" s="2">
        <f t="shared" si="93"/>
        <v>16.89</v>
      </c>
      <c r="N328" s="3">
        <f t="shared" si="94"/>
        <v>336</v>
      </c>
      <c r="O328" s="4">
        <f t="shared" si="95"/>
        <v>39.700000000000003</v>
      </c>
      <c r="P328" s="2">
        <f t="shared" si="96"/>
        <v>1.61</v>
      </c>
      <c r="Q328" s="2">
        <f t="shared" si="97"/>
        <v>1.08</v>
      </c>
      <c r="R328" s="2">
        <f t="shared" si="98"/>
        <v>3.33</v>
      </c>
      <c r="S328" s="64">
        <f t="shared" si="99"/>
        <v>4.9660000000000003E-2</v>
      </c>
      <c r="T328" s="2">
        <f t="shared" si="100"/>
        <v>7.54</v>
      </c>
      <c r="U328" s="4">
        <f t="shared" si="101"/>
        <v>4.4000000000000004</v>
      </c>
      <c r="V328" s="79">
        <f t="shared" si="102"/>
        <v>7.21</v>
      </c>
      <c r="W328" s="10">
        <f t="shared" ca="1" si="103"/>
        <v>0</v>
      </c>
      <c r="X328" s="10">
        <f t="shared" ca="1" si="104"/>
        <v>0</v>
      </c>
      <c r="Y328" s="10">
        <f t="shared" ca="1" si="105"/>
        <v>0</v>
      </c>
      <c r="Z328" s="10">
        <f t="shared" ca="1" si="106"/>
        <v>1</v>
      </c>
      <c r="AA328" s="10">
        <f t="shared" ca="1" si="107"/>
        <v>0</v>
      </c>
      <c r="AB328" s="10">
        <f t="shared" ca="1" si="108"/>
        <v>0.94399999999999995</v>
      </c>
      <c r="AC328" s="10">
        <f t="shared" ca="1" si="109"/>
        <v>1</v>
      </c>
      <c r="AF328" s="16">
        <f t="shared" ca="1" si="110"/>
        <v>0</v>
      </c>
    </row>
    <row r="329" spans="1:32" x14ac:dyDescent="0.25">
      <c r="A329" s="7" t="s">
        <v>838</v>
      </c>
      <c r="C329" s="10">
        <f t="shared" ca="1" si="112"/>
        <v>0</v>
      </c>
      <c r="D329" s="4">
        <v>46.5</v>
      </c>
      <c r="E329" s="4">
        <v>34.5</v>
      </c>
      <c r="F329" s="4">
        <v>12.7</v>
      </c>
      <c r="G329" s="4">
        <v>5.5</v>
      </c>
      <c r="J329" s="3">
        <v>30000</v>
      </c>
      <c r="K329" s="3">
        <v>11000</v>
      </c>
      <c r="L329" s="3">
        <v>1050</v>
      </c>
      <c r="M329" s="2">
        <f t="shared" ref="M329:M392" si="113">L329/(J329/64)^0.666</f>
        <v>17.47</v>
      </c>
      <c r="N329" s="3">
        <f t="shared" ref="N329:N392" si="114">(J329/2240)/(0.01*E329)^3</f>
        <v>326</v>
      </c>
      <c r="O329" s="4">
        <f t="shared" ref="O329:O392" si="115">J329/(0.65*(0.7*E329+0.3*D329)*F329^1.33)</f>
        <v>41.2</v>
      </c>
      <c r="P329" s="2">
        <f t="shared" ref="P329:P392" si="116">F329/(J329/(0.9*64))^0.333</f>
        <v>1.58</v>
      </c>
      <c r="Q329" s="2">
        <f t="shared" ref="Q329:Q392" si="117">(1.88*E329^0.5*L329^0.333/J329^0.25)/T329</f>
        <v>1.08</v>
      </c>
      <c r="R329" s="2">
        <f t="shared" ref="R329:R392" si="118">D329/F329</f>
        <v>3.66</v>
      </c>
      <c r="S329" s="64">
        <f t="shared" ref="S329:S392" si="119">(((2*3.14)/U329)^2*((F329/2)-1.5)*(10*3.14/180)/32.2)</f>
        <v>4.691E-2</v>
      </c>
      <c r="T329" s="2">
        <f t="shared" ref="T329:T392" si="120">1.34*(E329^0.5)</f>
        <v>7.87</v>
      </c>
      <c r="U329" s="4">
        <f t="shared" ref="U329:U392" si="121">2*PI()*(((J329^1.744/35.5)/(0.04*32.2*E329*64*(0.82*F329)^3))^0.5)</f>
        <v>4.7</v>
      </c>
      <c r="V329" s="79">
        <f t="shared" ref="V329:V392" si="122">U329*(32.2/F329)^0.5</f>
        <v>7.48</v>
      </c>
      <c r="W329" s="10">
        <f t="shared" ref="W329:W360" ca="1" si="123">sddoc(M329,AJ$15,AJ$16,AJ$17,AJ$18)</f>
        <v>0</v>
      </c>
      <c r="X329" s="10">
        <f t="shared" ref="X329:X392" ca="1" si="124">dldoc(N329,AJ$36,AJ$37,AJ$38,AJ$39)</f>
        <v>0</v>
      </c>
      <c r="Y329" s="10">
        <f t="shared" ref="Y329:Y392" ca="1" si="125">cfdoc(O329,AJ$29,AJ$30,AJ$31,AJ$32)</f>
        <v>0</v>
      </c>
      <c r="Z329" s="10">
        <f t="shared" ref="Z329:Z392" ca="1" si="126">crdoc(P329,AJ$24,AJ$25)</f>
        <v>1</v>
      </c>
      <c r="AA329" s="10">
        <f t="shared" ref="AA329:AA360" ca="1" si="127">vmvhdoc(Q329,AJ$43,AJ$44,AJ$45,AJ$46)</f>
        <v>0</v>
      </c>
      <c r="AB329" s="10">
        <f t="shared" ref="AB329:AB360" ca="1" si="128">lbdoc(R329,AJ$57,AJ$58,AJ$59,AJ$60)</f>
        <v>0</v>
      </c>
      <c r="AC329" s="10">
        <f t="shared" ref="AC329:AC392" ca="1" si="129">aceldoc(S329,AJ$52,AJ$53)</f>
        <v>1</v>
      </c>
      <c r="AF329" s="16">
        <f t="shared" ref="AF329:AF392" ca="1" si="130">C329</f>
        <v>0</v>
      </c>
    </row>
    <row r="330" spans="1:32" x14ac:dyDescent="0.25">
      <c r="A330" s="7" t="s">
        <v>906</v>
      </c>
      <c r="B330" s="7" t="s">
        <v>907</v>
      </c>
      <c r="C330" s="10">
        <f t="shared" ca="1" si="112"/>
        <v>0</v>
      </c>
      <c r="D330" s="4">
        <v>34</v>
      </c>
      <c r="E330" s="4">
        <v>27.9</v>
      </c>
      <c r="F330" s="4">
        <v>10.3</v>
      </c>
      <c r="G330" s="4">
        <v>5.9</v>
      </c>
      <c r="H330" s="5" t="s">
        <v>1456</v>
      </c>
      <c r="I330" s="5" t="s">
        <v>1374</v>
      </c>
      <c r="J330" s="3">
        <v>10500</v>
      </c>
      <c r="K330" s="3">
        <v>4800</v>
      </c>
      <c r="L330" s="3">
        <v>550</v>
      </c>
      <c r="M330" s="2">
        <f t="shared" si="113"/>
        <v>18.41</v>
      </c>
      <c r="N330" s="3">
        <f t="shared" si="114"/>
        <v>216</v>
      </c>
      <c r="O330" s="4">
        <f t="shared" si="115"/>
        <v>24.4</v>
      </c>
      <c r="P330" s="2">
        <f t="shared" si="116"/>
        <v>1.82</v>
      </c>
      <c r="Q330" s="2">
        <f t="shared" si="117"/>
        <v>1.1299999999999999</v>
      </c>
      <c r="R330" s="2">
        <f t="shared" si="118"/>
        <v>3.3</v>
      </c>
      <c r="S330" s="64">
        <f t="shared" si="119"/>
        <v>9.2730000000000007E-2</v>
      </c>
      <c r="T330" s="2">
        <f t="shared" si="120"/>
        <v>7.08</v>
      </c>
      <c r="U330" s="4">
        <f t="shared" si="121"/>
        <v>2.9</v>
      </c>
      <c r="V330" s="79">
        <f t="shared" si="122"/>
        <v>5.13</v>
      </c>
      <c r="W330" s="10">
        <f t="shared" ca="1" si="123"/>
        <v>0</v>
      </c>
      <c r="X330" s="10">
        <f t="shared" ca="1" si="124"/>
        <v>0</v>
      </c>
      <c r="Y330" s="10">
        <f t="shared" ca="1" si="125"/>
        <v>0</v>
      </c>
      <c r="Z330" s="10">
        <f t="shared" ca="1" si="126"/>
        <v>1</v>
      </c>
      <c r="AA330" s="10">
        <f t="shared" ca="1" si="127"/>
        <v>0</v>
      </c>
      <c r="AB330" s="10">
        <f t="shared" ca="1" si="128"/>
        <v>1</v>
      </c>
      <c r="AC330" s="10">
        <f t="shared" ca="1" si="129"/>
        <v>1</v>
      </c>
      <c r="AF330" s="16">
        <f t="shared" ca="1" si="130"/>
        <v>0</v>
      </c>
    </row>
    <row r="331" spans="1:32" x14ac:dyDescent="0.25">
      <c r="A331" s="7" t="s">
        <v>554</v>
      </c>
      <c r="B331" s="7" t="s">
        <v>555</v>
      </c>
      <c r="C331" s="10">
        <f t="shared" ca="1" si="112"/>
        <v>0</v>
      </c>
      <c r="D331" s="4">
        <v>36.5</v>
      </c>
      <c r="E331" s="4">
        <v>29.3</v>
      </c>
      <c r="F331" s="4">
        <v>11.5</v>
      </c>
      <c r="G331" s="4">
        <v>6.3</v>
      </c>
      <c r="H331" s="5" t="s">
        <v>1407</v>
      </c>
      <c r="I331" s="5" t="s">
        <v>1374</v>
      </c>
      <c r="J331" s="3">
        <v>15500</v>
      </c>
      <c r="K331" s="3">
        <v>6500</v>
      </c>
      <c r="L331" s="3">
        <v>640</v>
      </c>
      <c r="M331" s="2">
        <f t="shared" si="113"/>
        <v>16.53</v>
      </c>
      <c r="N331" s="3">
        <f t="shared" si="114"/>
        <v>275</v>
      </c>
      <c r="O331" s="4">
        <f t="shared" si="115"/>
        <v>29.4</v>
      </c>
      <c r="P331" s="2">
        <f t="shared" si="116"/>
        <v>1.78</v>
      </c>
      <c r="Q331" s="2">
        <f t="shared" si="117"/>
        <v>1.08</v>
      </c>
      <c r="R331" s="2">
        <f t="shared" si="118"/>
        <v>3.17</v>
      </c>
      <c r="S331" s="64">
        <f t="shared" si="119"/>
        <v>8.3379999999999996E-2</v>
      </c>
      <c r="T331" s="2">
        <f t="shared" si="120"/>
        <v>7.25</v>
      </c>
      <c r="U331" s="4">
        <f t="shared" si="121"/>
        <v>3.3</v>
      </c>
      <c r="V331" s="79">
        <f t="shared" si="122"/>
        <v>5.52</v>
      </c>
      <c r="W331" s="10">
        <f t="shared" ca="1" si="123"/>
        <v>0</v>
      </c>
      <c r="X331" s="10">
        <f t="shared" ca="1" si="124"/>
        <v>0</v>
      </c>
      <c r="Y331" s="10">
        <f t="shared" ca="1" si="125"/>
        <v>0</v>
      </c>
      <c r="Z331" s="10">
        <f t="shared" ca="1" si="126"/>
        <v>1</v>
      </c>
      <c r="AA331" s="10">
        <f t="shared" ca="1" si="127"/>
        <v>0</v>
      </c>
      <c r="AB331" s="10">
        <f t="shared" ca="1" si="128"/>
        <v>1</v>
      </c>
      <c r="AC331" s="10">
        <f t="shared" ca="1" si="129"/>
        <v>1</v>
      </c>
      <c r="AF331" s="16">
        <f t="shared" ca="1" si="130"/>
        <v>0</v>
      </c>
    </row>
    <row r="332" spans="1:32" x14ac:dyDescent="0.25">
      <c r="A332" s="7" t="s">
        <v>1683</v>
      </c>
      <c r="B332" s="7" t="s">
        <v>1110</v>
      </c>
      <c r="C332" s="10">
        <f t="shared" ca="1" si="112"/>
        <v>0</v>
      </c>
      <c r="D332" s="4">
        <v>44</v>
      </c>
      <c r="E332" s="4">
        <v>36.299999999999997</v>
      </c>
      <c r="F332" s="4">
        <v>13.3</v>
      </c>
      <c r="G332" s="4">
        <v>6.5</v>
      </c>
      <c r="H332" s="5" t="s">
        <v>1076</v>
      </c>
      <c r="J332" s="3">
        <v>33000</v>
      </c>
      <c r="K332" s="3">
        <v>12000</v>
      </c>
      <c r="L332" s="3">
        <v>906</v>
      </c>
      <c r="M332" s="2">
        <f t="shared" si="113"/>
        <v>14.15</v>
      </c>
      <c r="N332" s="3">
        <f t="shared" si="114"/>
        <v>308</v>
      </c>
      <c r="O332" s="4">
        <f t="shared" si="115"/>
        <v>42.1</v>
      </c>
      <c r="P332" s="2">
        <f t="shared" si="116"/>
        <v>1.6</v>
      </c>
      <c r="Q332" s="2">
        <f t="shared" si="117"/>
        <v>1.01</v>
      </c>
      <c r="R332" s="2">
        <f t="shared" si="118"/>
        <v>3.31</v>
      </c>
      <c r="S332" s="64">
        <f t="shared" si="119"/>
        <v>4.981E-2</v>
      </c>
      <c r="T332" s="2">
        <f t="shared" si="120"/>
        <v>8.07</v>
      </c>
      <c r="U332" s="4">
        <f t="shared" si="121"/>
        <v>4.7</v>
      </c>
      <c r="V332" s="79">
        <f t="shared" si="122"/>
        <v>7.31</v>
      </c>
      <c r="W332" s="10">
        <f t="shared" ca="1" si="123"/>
        <v>0</v>
      </c>
      <c r="X332" s="10">
        <f t="shared" ca="1" si="124"/>
        <v>0</v>
      </c>
      <c r="Y332" s="10">
        <f t="shared" ca="1" si="125"/>
        <v>0</v>
      </c>
      <c r="Z332" s="10">
        <f t="shared" ca="1" si="126"/>
        <v>1</v>
      </c>
      <c r="AA332" s="10">
        <f t="shared" ca="1" si="127"/>
        <v>0</v>
      </c>
      <c r="AB332" s="10">
        <f t="shared" ca="1" si="128"/>
        <v>1</v>
      </c>
      <c r="AC332" s="10">
        <f t="shared" ca="1" si="129"/>
        <v>1</v>
      </c>
      <c r="AF332" s="16">
        <f t="shared" ca="1" si="130"/>
        <v>0</v>
      </c>
    </row>
    <row r="333" spans="1:32" x14ac:dyDescent="0.25">
      <c r="A333" s="7" t="s">
        <v>1685</v>
      </c>
      <c r="B333" s="7" t="s">
        <v>1686</v>
      </c>
      <c r="C333" s="10">
        <f t="shared" ca="1" si="112"/>
        <v>0</v>
      </c>
      <c r="D333" s="4">
        <v>37.5</v>
      </c>
      <c r="E333" s="4">
        <v>30.6</v>
      </c>
      <c r="F333" s="4">
        <v>11.4</v>
      </c>
      <c r="G333" s="4">
        <v>6.5</v>
      </c>
      <c r="H333" s="3"/>
      <c r="I333" s="5" t="s">
        <v>1374</v>
      </c>
      <c r="J333" s="5">
        <v>16790</v>
      </c>
      <c r="K333" s="5"/>
      <c r="L333" s="3">
        <v>647</v>
      </c>
      <c r="M333" s="2">
        <f t="shared" si="113"/>
        <v>15.85</v>
      </c>
      <c r="N333" s="3">
        <f t="shared" si="114"/>
        <v>262</v>
      </c>
      <c r="O333" s="4">
        <f t="shared" si="115"/>
        <v>31.1</v>
      </c>
      <c r="P333" s="2">
        <f t="shared" si="116"/>
        <v>1.72</v>
      </c>
      <c r="Q333" s="2">
        <f t="shared" si="117"/>
        <v>1.06</v>
      </c>
      <c r="R333" s="2">
        <f t="shared" si="118"/>
        <v>3.29</v>
      </c>
      <c r="S333" s="64">
        <f t="shared" si="119"/>
        <v>6.9239999999999996E-2</v>
      </c>
      <c r="T333" s="2">
        <f t="shared" si="120"/>
        <v>7.41</v>
      </c>
      <c r="U333" s="4">
        <f t="shared" si="121"/>
        <v>3.6</v>
      </c>
      <c r="V333" s="79">
        <f t="shared" si="122"/>
        <v>6.05</v>
      </c>
      <c r="W333" s="10">
        <f t="shared" ca="1" si="123"/>
        <v>0</v>
      </c>
      <c r="X333" s="10">
        <f t="shared" ca="1" si="124"/>
        <v>0</v>
      </c>
      <c r="Y333" s="10">
        <f t="shared" ca="1" si="125"/>
        <v>0</v>
      </c>
      <c r="Z333" s="10">
        <f t="shared" ca="1" si="126"/>
        <v>1</v>
      </c>
      <c r="AA333" s="10">
        <f t="shared" ca="1" si="127"/>
        <v>0</v>
      </c>
      <c r="AB333" s="10">
        <f t="shared" ca="1" si="128"/>
        <v>1</v>
      </c>
      <c r="AC333" s="10">
        <f t="shared" ca="1" si="129"/>
        <v>1</v>
      </c>
      <c r="AF333" s="16">
        <f t="shared" ca="1" si="130"/>
        <v>0</v>
      </c>
    </row>
    <row r="334" spans="1:32" x14ac:dyDescent="0.25">
      <c r="A334" s="7" t="s">
        <v>1687</v>
      </c>
      <c r="B334" s="7" t="s">
        <v>1688</v>
      </c>
      <c r="C334" s="10">
        <f t="shared" ca="1" si="112"/>
        <v>0</v>
      </c>
      <c r="D334" s="4">
        <v>40.700000000000003</v>
      </c>
      <c r="E334" s="4">
        <v>31.7</v>
      </c>
      <c r="F334" s="4">
        <v>12.2</v>
      </c>
      <c r="G334" s="4">
        <v>6</v>
      </c>
      <c r="H334" s="5" t="s">
        <v>1386</v>
      </c>
      <c r="I334" s="5" t="s">
        <v>1383</v>
      </c>
      <c r="J334" s="3">
        <v>28000</v>
      </c>
      <c r="K334" s="3">
        <v>9000</v>
      </c>
      <c r="L334" s="3">
        <v>780</v>
      </c>
      <c r="M334" s="2">
        <f t="shared" si="113"/>
        <v>13.59</v>
      </c>
      <c r="N334" s="3">
        <f t="shared" si="114"/>
        <v>392</v>
      </c>
      <c r="O334" s="4">
        <f t="shared" si="115"/>
        <v>45</v>
      </c>
      <c r="P334" s="2">
        <f t="shared" si="116"/>
        <v>1.55</v>
      </c>
      <c r="Q334" s="2">
        <f t="shared" si="117"/>
        <v>1</v>
      </c>
      <c r="R334" s="2">
        <f t="shared" si="118"/>
        <v>3.34</v>
      </c>
      <c r="S334" s="64">
        <f t="shared" si="119"/>
        <v>4.0930000000000001E-2</v>
      </c>
      <c r="T334" s="2">
        <f t="shared" si="120"/>
        <v>7.54</v>
      </c>
      <c r="U334" s="4">
        <f t="shared" si="121"/>
        <v>4.9000000000000004</v>
      </c>
      <c r="V334" s="79">
        <f t="shared" si="122"/>
        <v>7.96</v>
      </c>
      <c r="W334" s="10">
        <f t="shared" ca="1" si="123"/>
        <v>0</v>
      </c>
      <c r="X334" s="10">
        <f t="shared" ca="1" si="124"/>
        <v>0</v>
      </c>
      <c r="Y334" s="10">
        <f t="shared" ca="1" si="125"/>
        <v>0</v>
      </c>
      <c r="Z334" s="10">
        <f t="shared" ca="1" si="126"/>
        <v>1</v>
      </c>
      <c r="AA334" s="10">
        <f t="shared" ca="1" si="127"/>
        <v>0</v>
      </c>
      <c r="AB334" s="10">
        <f t="shared" ca="1" si="128"/>
        <v>0.88900000000000001</v>
      </c>
      <c r="AC334" s="10">
        <f t="shared" ca="1" si="129"/>
        <v>1</v>
      </c>
      <c r="AF334" s="16">
        <f t="shared" ca="1" si="130"/>
        <v>0</v>
      </c>
    </row>
    <row r="335" spans="1:32" x14ac:dyDescent="0.25">
      <c r="A335" s="53" t="s">
        <v>608</v>
      </c>
      <c r="B335" s="53" t="s">
        <v>1324</v>
      </c>
      <c r="C335" s="10">
        <f t="shared" ca="1" si="112"/>
        <v>0</v>
      </c>
      <c r="D335" s="4">
        <v>25.3</v>
      </c>
      <c r="E335" s="4">
        <v>22.3</v>
      </c>
      <c r="F335" s="4">
        <v>10.5</v>
      </c>
      <c r="G335" s="4">
        <v>3.8</v>
      </c>
      <c r="H335" s="5" t="s">
        <v>1386</v>
      </c>
      <c r="I335" s="10" t="s">
        <v>215</v>
      </c>
      <c r="J335" s="5">
        <v>10000</v>
      </c>
      <c r="K335" s="5">
        <v>3000</v>
      </c>
      <c r="L335" s="5">
        <v>473</v>
      </c>
      <c r="M335" s="2">
        <f t="shared" si="113"/>
        <v>16.36</v>
      </c>
      <c r="N335" s="3">
        <f t="shared" si="114"/>
        <v>403</v>
      </c>
      <c r="O335" s="4">
        <f t="shared" si="115"/>
        <v>29.1</v>
      </c>
      <c r="P335" s="2">
        <f t="shared" si="116"/>
        <v>1.89</v>
      </c>
      <c r="Q335" s="2">
        <f t="shared" si="117"/>
        <v>1.0900000000000001</v>
      </c>
      <c r="R335" s="2">
        <f t="shared" si="118"/>
        <v>2.41</v>
      </c>
      <c r="S335" s="64">
        <f t="shared" si="119"/>
        <v>8.9020000000000002E-2</v>
      </c>
      <c r="T335" s="2">
        <f t="shared" si="120"/>
        <v>6.33</v>
      </c>
      <c r="U335" s="4">
        <f t="shared" si="121"/>
        <v>3</v>
      </c>
      <c r="V335" s="79">
        <f t="shared" si="122"/>
        <v>5.25</v>
      </c>
      <c r="W335" s="10">
        <f t="shared" ca="1" si="123"/>
        <v>0</v>
      </c>
      <c r="X335" s="10">
        <f t="shared" ca="1" si="124"/>
        <v>0</v>
      </c>
      <c r="Y335" s="10">
        <f t="shared" ca="1" si="125"/>
        <v>0</v>
      </c>
      <c r="Z335" s="10">
        <f t="shared" ca="1" si="126"/>
        <v>1</v>
      </c>
      <c r="AA335" s="10">
        <f t="shared" ca="1" si="127"/>
        <v>0</v>
      </c>
      <c r="AB335" s="10">
        <f t="shared" ca="1" si="128"/>
        <v>0</v>
      </c>
      <c r="AC335" s="10">
        <f t="shared" ca="1" si="129"/>
        <v>1</v>
      </c>
      <c r="AF335" s="16">
        <f t="shared" ca="1" si="130"/>
        <v>0</v>
      </c>
    </row>
    <row r="336" spans="1:32" x14ac:dyDescent="0.25">
      <c r="A336" s="7" t="s">
        <v>1689</v>
      </c>
      <c r="B336" s="7" t="s">
        <v>1558</v>
      </c>
      <c r="C336" s="10">
        <f t="shared" ca="1" si="112"/>
        <v>0</v>
      </c>
      <c r="D336" s="4">
        <v>24.2</v>
      </c>
      <c r="E336" s="4">
        <v>21.4</v>
      </c>
      <c r="F336" s="4">
        <v>8.6</v>
      </c>
      <c r="G336" s="4">
        <v>2.5</v>
      </c>
      <c r="H336" s="2"/>
      <c r="I336" s="2" t="s">
        <v>1374</v>
      </c>
      <c r="J336" s="3">
        <v>8000</v>
      </c>
      <c r="K336" s="3">
        <v>3200</v>
      </c>
      <c r="L336" s="3">
        <v>358</v>
      </c>
      <c r="M336" s="2">
        <f t="shared" si="113"/>
        <v>14.37</v>
      </c>
      <c r="N336" s="3">
        <f t="shared" si="114"/>
        <v>364</v>
      </c>
      <c r="O336" s="4">
        <f t="shared" si="115"/>
        <v>31.6</v>
      </c>
      <c r="P336" s="2">
        <f t="shared" si="116"/>
        <v>1.66</v>
      </c>
      <c r="Q336" s="2">
        <f t="shared" si="117"/>
        <v>1.05</v>
      </c>
      <c r="R336" s="2">
        <f t="shared" si="118"/>
        <v>2.81</v>
      </c>
      <c r="S336" s="64">
        <f t="shared" si="119"/>
        <v>5.1749999999999997E-2</v>
      </c>
      <c r="T336" s="2">
        <f t="shared" si="120"/>
        <v>6.2</v>
      </c>
      <c r="U336" s="4">
        <f t="shared" si="121"/>
        <v>3.4</v>
      </c>
      <c r="V336" s="79">
        <f t="shared" si="122"/>
        <v>6.58</v>
      </c>
      <c r="W336" s="10">
        <f t="shared" ca="1" si="123"/>
        <v>0</v>
      </c>
      <c r="X336" s="10">
        <f t="shared" ca="1" si="124"/>
        <v>0</v>
      </c>
      <c r="Y336" s="10">
        <f t="shared" ca="1" si="125"/>
        <v>0</v>
      </c>
      <c r="Z336" s="10">
        <f t="shared" ca="1" si="126"/>
        <v>1</v>
      </c>
      <c r="AA336" s="10">
        <f t="shared" ca="1" si="127"/>
        <v>0</v>
      </c>
      <c r="AB336" s="10">
        <f t="shared" ca="1" si="128"/>
        <v>0</v>
      </c>
      <c r="AC336" s="10">
        <f t="shared" ca="1" si="129"/>
        <v>1</v>
      </c>
      <c r="AF336" s="16">
        <f t="shared" ca="1" si="130"/>
        <v>0</v>
      </c>
    </row>
    <row r="337" spans="1:32" x14ac:dyDescent="0.25">
      <c r="A337" s="7" t="s">
        <v>1690</v>
      </c>
      <c r="B337" s="7" t="s">
        <v>1691</v>
      </c>
      <c r="C337" s="10">
        <f t="shared" ca="1" si="112"/>
        <v>0</v>
      </c>
      <c r="D337" s="4">
        <v>50</v>
      </c>
      <c r="E337" s="4">
        <v>47.3</v>
      </c>
      <c r="F337" s="4">
        <v>13.4</v>
      </c>
      <c r="G337" s="4">
        <v>6.8</v>
      </c>
      <c r="I337" s="5" t="s">
        <v>1374</v>
      </c>
      <c r="J337" s="3">
        <v>31900</v>
      </c>
      <c r="K337" s="3">
        <v>11900</v>
      </c>
      <c r="L337" s="5">
        <v>1004</v>
      </c>
      <c r="M337" s="2">
        <f t="shared" si="113"/>
        <v>16.04</v>
      </c>
      <c r="N337" s="3">
        <f t="shared" si="114"/>
        <v>135</v>
      </c>
      <c r="O337" s="4">
        <f t="shared" si="115"/>
        <v>32.299999999999997</v>
      </c>
      <c r="P337" s="2">
        <f t="shared" si="116"/>
        <v>1.64</v>
      </c>
      <c r="Q337" s="2">
        <f t="shared" si="117"/>
        <v>1.05</v>
      </c>
      <c r="R337" s="2">
        <f t="shared" si="118"/>
        <v>3.73</v>
      </c>
      <c r="S337" s="64">
        <f t="shared" si="119"/>
        <v>7.3050000000000004E-2</v>
      </c>
      <c r="T337" s="2">
        <f t="shared" si="120"/>
        <v>9.2200000000000006</v>
      </c>
      <c r="U337" s="4">
        <f t="shared" si="121"/>
        <v>3.9</v>
      </c>
      <c r="V337" s="79">
        <f t="shared" si="122"/>
        <v>6.05</v>
      </c>
      <c r="W337" s="10">
        <f t="shared" ca="1" si="123"/>
        <v>0</v>
      </c>
      <c r="X337" s="10">
        <f t="shared" ca="1" si="124"/>
        <v>0</v>
      </c>
      <c r="Y337" s="10">
        <f t="shared" ca="1" si="125"/>
        <v>0</v>
      </c>
      <c r="Z337" s="10">
        <f t="shared" ca="1" si="126"/>
        <v>1</v>
      </c>
      <c r="AA337" s="10">
        <f t="shared" ca="1" si="127"/>
        <v>0</v>
      </c>
      <c r="AB337" s="10">
        <f t="shared" ca="1" si="128"/>
        <v>0</v>
      </c>
      <c r="AC337" s="10">
        <f t="shared" ca="1" si="129"/>
        <v>1</v>
      </c>
      <c r="AF337" s="16">
        <f t="shared" ca="1" si="130"/>
        <v>0</v>
      </c>
    </row>
    <row r="338" spans="1:32" x14ac:dyDescent="0.25">
      <c r="A338" s="7" t="s">
        <v>1692</v>
      </c>
      <c r="B338" s="7" t="s">
        <v>1693</v>
      </c>
      <c r="C338" s="10">
        <f t="shared" ca="1" si="112"/>
        <v>0</v>
      </c>
      <c r="D338" s="4">
        <v>61.5</v>
      </c>
      <c r="E338" s="4">
        <v>56.2</v>
      </c>
      <c r="F338" s="4">
        <v>14.4</v>
      </c>
      <c r="G338" s="4">
        <v>6.2</v>
      </c>
      <c r="H338" s="2"/>
      <c r="I338" s="2" t="s">
        <v>1374</v>
      </c>
      <c r="J338" s="3">
        <v>45000</v>
      </c>
      <c r="K338" s="3">
        <v>15300</v>
      </c>
      <c r="L338" s="3">
        <v>1150</v>
      </c>
      <c r="M338" s="2">
        <f t="shared" si="113"/>
        <v>14.61</v>
      </c>
      <c r="N338" s="3">
        <f t="shared" si="114"/>
        <v>113</v>
      </c>
      <c r="O338" s="4">
        <f t="shared" si="115"/>
        <v>34.5</v>
      </c>
      <c r="P338" s="2">
        <f t="shared" si="116"/>
        <v>1.57</v>
      </c>
      <c r="Q338" s="2">
        <f t="shared" si="117"/>
        <v>1.01</v>
      </c>
      <c r="R338" s="2">
        <f t="shared" si="118"/>
        <v>4.2699999999999996</v>
      </c>
      <c r="S338" s="64">
        <f t="shared" si="119"/>
        <v>6.2909999999999994E-2</v>
      </c>
      <c r="T338" s="2">
        <f t="shared" si="120"/>
        <v>10.050000000000001</v>
      </c>
      <c r="U338" s="4">
        <f t="shared" si="121"/>
        <v>4.4000000000000004</v>
      </c>
      <c r="V338" s="79">
        <f t="shared" si="122"/>
        <v>6.58</v>
      </c>
      <c r="W338" s="10">
        <f t="shared" ca="1" si="123"/>
        <v>0</v>
      </c>
      <c r="X338" s="10">
        <f t="shared" ca="1" si="124"/>
        <v>0.504</v>
      </c>
      <c r="Y338" s="10">
        <f t="shared" ca="1" si="125"/>
        <v>0</v>
      </c>
      <c r="Z338" s="10">
        <f t="shared" ca="1" si="126"/>
        <v>1</v>
      </c>
      <c r="AA338" s="10">
        <f t="shared" ca="1" si="127"/>
        <v>0</v>
      </c>
      <c r="AB338" s="10">
        <f t="shared" ca="1" si="128"/>
        <v>0</v>
      </c>
      <c r="AC338" s="10">
        <f t="shared" ca="1" si="129"/>
        <v>1</v>
      </c>
      <c r="AF338" s="16">
        <f t="shared" ca="1" si="130"/>
        <v>0</v>
      </c>
    </row>
    <row r="339" spans="1:32" x14ac:dyDescent="0.25">
      <c r="A339" s="7" t="s">
        <v>1694</v>
      </c>
      <c r="B339" s="7" t="s">
        <v>585</v>
      </c>
      <c r="C339" s="10">
        <f t="shared" ca="1" si="112"/>
        <v>0</v>
      </c>
      <c r="D339" s="4">
        <v>32.799999999999997</v>
      </c>
      <c r="E339" s="4">
        <v>29.5</v>
      </c>
      <c r="F339" s="4">
        <v>9.8000000000000007</v>
      </c>
      <c r="G339" s="4">
        <v>5.4</v>
      </c>
      <c r="H339" s="5" t="s">
        <v>1407</v>
      </c>
      <c r="I339" s="5" t="s">
        <v>1374</v>
      </c>
      <c r="J339" s="3">
        <v>7600</v>
      </c>
      <c r="K339" s="55">
        <v>3116</v>
      </c>
      <c r="L339" s="3">
        <v>541</v>
      </c>
      <c r="M339" s="2">
        <f t="shared" si="113"/>
        <v>22.46</v>
      </c>
      <c r="N339" s="3">
        <f t="shared" si="114"/>
        <v>132</v>
      </c>
      <c r="O339" s="4">
        <f t="shared" si="115"/>
        <v>18.399999999999999</v>
      </c>
      <c r="P339" s="2">
        <f t="shared" si="116"/>
        <v>1.93</v>
      </c>
      <c r="Q339" s="2">
        <f t="shared" si="117"/>
        <v>1.22</v>
      </c>
      <c r="R339" s="2">
        <f t="shared" si="118"/>
        <v>3.35</v>
      </c>
      <c r="S339" s="64">
        <f t="shared" si="119"/>
        <v>0.13732</v>
      </c>
      <c r="T339" s="2">
        <f t="shared" si="120"/>
        <v>7.28</v>
      </c>
      <c r="U339" s="4">
        <f t="shared" si="121"/>
        <v>2.2999999999999998</v>
      </c>
      <c r="V339" s="79">
        <f t="shared" si="122"/>
        <v>4.17</v>
      </c>
      <c r="W339" s="10">
        <f t="shared" ca="1" si="123"/>
        <v>0</v>
      </c>
      <c r="X339" s="10">
        <f t="shared" ca="1" si="124"/>
        <v>0</v>
      </c>
      <c r="Y339" s="10">
        <f t="shared" ca="1" si="125"/>
        <v>0</v>
      </c>
      <c r="Z339" s="10">
        <f t="shared" ca="1" si="126"/>
        <v>1</v>
      </c>
      <c r="AA339" s="10">
        <f t="shared" ca="1" si="127"/>
        <v>0</v>
      </c>
      <c r="AB339" s="10">
        <f t="shared" ca="1" si="128"/>
        <v>0.83299999999999996</v>
      </c>
      <c r="AC339" s="10">
        <f t="shared" ca="1" si="129"/>
        <v>1</v>
      </c>
      <c r="AF339" s="16">
        <f t="shared" ca="1" si="130"/>
        <v>0</v>
      </c>
    </row>
    <row r="340" spans="1:32" x14ac:dyDescent="0.25">
      <c r="A340" s="7" t="s">
        <v>1695</v>
      </c>
      <c r="B340" s="7" t="s">
        <v>585</v>
      </c>
      <c r="C340" s="10">
        <f t="shared" ca="1" si="112"/>
        <v>0</v>
      </c>
      <c r="D340" s="4">
        <v>40.799999999999997</v>
      </c>
      <c r="E340" s="4">
        <v>36.299999999999997</v>
      </c>
      <c r="F340" s="4">
        <v>12.8</v>
      </c>
      <c r="G340" s="4">
        <v>6.5</v>
      </c>
      <c r="H340" s="5" t="s">
        <v>1407</v>
      </c>
      <c r="I340" s="5" t="s">
        <v>1374</v>
      </c>
      <c r="J340" s="3">
        <v>19625</v>
      </c>
      <c r="K340" s="3">
        <v>7275</v>
      </c>
      <c r="L340" s="3">
        <v>883</v>
      </c>
      <c r="M340" s="2">
        <f t="shared" si="113"/>
        <v>19.489999999999998</v>
      </c>
      <c r="N340" s="3">
        <f t="shared" si="114"/>
        <v>183</v>
      </c>
      <c r="O340" s="4">
        <f t="shared" si="115"/>
        <v>27</v>
      </c>
      <c r="P340" s="2">
        <f t="shared" si="116"/>
        <v>1.84</v>
      </c>
      <c r="Q340" s="2">
        <f t="shared" si="117"/>
        <v>1.1399999999999999</v>
      </c>
      <c r="R340" s="2">
        <f t="shared" si="118"/>
        <v>3.19</v>
      </c>
      <c r="S340" s="64">
        <f t="shared" si="119"/>
        <v>0.10894</v>
      </c>
      <c r="T340" s="2">
        <f t="shared" si="120"/>
        <v>8.07</v>
      </c>
      <c r="U340" s="4">
        <f t="shared" si="121"/>
        <v>3.1</v>
      </c>
      <c r="V340" s="79">
        <f t="shared" si="122"/>
        <v>4.92</v>
      </c>
      <c r="W340" s="10">
        <f t="shared" ca="1" si="123"/>
        <v>0</v>
      </c>
      <c r="X340" s="10">
        <f t="shared" ca="1" si="124"/>
        <v>0</v>
      </c>
      <c r="Y340" s="10">
        <f t="shared" ca="1" si="125"/>
        <v>0</v>
      </c>
      <c r="Z340" s="10">
        <f t="shared" ca="1" si="126"/>
        <v>1</v>
      </c>
      <c r="AA340" s="10">
        <f t="shared" ca="1" si="127"/>
        <v>0</v>
      </c>
      <c r="AB340" s="10">
        <f t="shared" ca="1" si="128"/>
        <v>1</v>
      </c>
      <c r="AC340" s="10">
        <f t="shared" ca="1" si="129"/>
        <v>1</v>
      </c>
      <c r="AF340" s="16">
        <f t="shared" ca="1" si="130"/>
        <v>0</v>
      </c>
    </row>
    <row r="341" spans="1:32" x14ac:dyDescent="0.25">
      <c r="A341" s="7" t="s">
        <v>584</v>
      </c>
      <c r="B341" s="7" t="s">
        <v>585</v>
      </c>
      <c r="C341" s="10">
        <f t="shared" ca="1" si="112"/>
        <v>0</v>
      </c>
      <c r="D341" s="4">
        <v>41.9</v>
      </c>
      <c r="E341" s="4">
        <v>36.299999999999997</v>
      </c>
      <c r="F341" s="4">
        <v>12.9</v>
      </c>
      <c r="G341" s="4">
        <v>6.4</v>
      </c>
      <c r="H341" s="5" t="s">
        <v>1456</v>
      </c>
      <c r="I341" s="5" t="s">
        <v>1461</v>
      </c>
      <c r="J341" s="3">
        <v>18302</v>
      </c>
      <c r="K341" s="3">
        <v>7277</v>
      </c>
      <c r="L341" s="3">
        <v>883</v>
      </c>
      <c r="M341" s="2">
        <f t="shared" si="113"/>
        <v>20.420000000000002</v>
      </c>
      <c r="N341" s="3">
        <f t="shared" si="114"/>
        <v>171</v>
      </c>
      <c r="O341" s="4">
        <f t="shared" si="115"/>
        <v>24.7</v>
      </c>
      <c r="P341" s="2">
        <f t="shared" si="116"/>
        <v>1.89</v>
      </c>
      <c r="Q341" s="2">
        <f t="shared" si="117"/>
        <v>1.1599999999999999</v>
      </c>
      <c r="R341" s="2">
        <f t="shared" si="118"/>
        <v>3.25</v>
      </c>
      <c r="S341" s="64">
        <f t="shared" si="119"/>
        <v>0.12576000000000001</v>
      </c>
      <c r="T341" s="2">
        <f t="shared" si="120"/>
        <v>8.07</v>
      </c>
      <c r="U341" s="4">
        <f t="shared" si="121"/>
        <v>2.9</v>
      </c>
      <c r="V341" s="79">
        <f t="shared" si="122"/>
        <v>4.58</v>
      </c>
      <c r="W341" s="10">
        <f t="shared" ca="1" si="123"/>
        <v>0</v>
      </c>
      <c r="X341" s="10">
        <f t="shared" ca="1" si="124"/>
        <v>0</v>
      </c>
      <c r="Y341" s="10">
        <f t="shared" ca="1" si="125"/>
        <v>0</v>
      </c>
      <c r="Z341" s="10">
        <f t="shared" ca="1" si="126"/>
        <v>1</v>
      </c>
      <c r="AA341" s="10">
        <f t="shared" ca="1" si="127"/>
        <v>0</v>
      </c>
      <c r="AB341" s="10">
        <f t="shared" ca="1" si="128"/>
        <v>1</v>
      </c>
      <c r="AC341" s="10">
        <f t="shared" ca="1" si="129"/>
        <v>1</v>
      </c>
      <c r="AF341" s="16">
        <f t="shared" ca="1" si="130"/>
        <v>0</v>
      </c>
    </row>
    <row r="342" spans="1:32" x14ac:dyDescent="0.25">
      <c r="A342" s="7" t="s">
        <v>521</v>
      </c>
      <c r="B342" s="7" t="s">
        <v>585</v>
      </c>
      <c r="C342" s="10">
        <f t="shared" ca="1" si="112"/>
        <v>0</v>
      </c>
      <c r="D342" s="4">
        <v>28.8</v>
      </c>
      <c r="E342" s="4">
        <v>25.8</v>
      </c>
      <c r="F342" s="4">
        <v>8.6999999999999993</v>
      </c>
      <c r="G342" s="4">
        <v>5.2</v>
      </c>
      <c r="H342" s="5" t="s">
        <v>1456</v>
      </c>
      <c r="I342" s="5" t="s">
        <v>1374</v>
      </c>
      <c r="J342" s="3">
        <v>7040</v>
      </c>
      <c r="K342" s="3">
        <v>1980</v>
      </c>
      <c r="L342" s="3">
        <v>452</v>
      </c>
      <c r="M342" s="2">
        <f t="shared" si="113"/>
        <v>19.75</v>
      </c>
      <c r="N342" s="3">
        <f t="shared" si="114"/>
        <v>183</v>
      </c>
      <c r="O342" s="4">
        <f t="shared" si="115"/>
        <v>22.8</v>
      </c>
      <c r="P342" s="2">
        <f t="shared" si="116"/>
        <v>1.76</v>
      </c>
      <c r="Q342" s="2">
        <f t="shared" si="117"/>
        <v>1.17</v>
      </c>
      <c r="R342" s="2">
        <f t="shared" si="118"/>
        <v>3.31</v>
      </c>
      <c r="S342" s="64">
        <f t="shared" si="119"/>
        <v>8.3529999999999993E-2</v>
      </c>
      <c r="T342" s="2">
        <f t="shared" si="120"/>
        <v>6.81</v>
      </c>
      <c r="U342" s="4">
        <f t="shared" si="121"/>
        <v>2.7</v>
      </c>
      <c r="V342" s="79">
        <f t="shared" si="122"/>
        <v>5.19</v>
      </c>
      <c r="W342" s="10">
        <f t="shared" ca="1" si="123"/>
        <v>0</v>
      </c>
      <c r="X342" s="10">
        <f t="shared" ca="1" si="124"/>
        <v>0</v>
      </c>
      <c r="Y342" s="10">
        <f t="shared" ca="1" si="125"/>
        <v>0</v>
      </c>
      <c r="Z342" s="10">
        <f t="shared" ca="1" si="126"/>
        <v>1</v>
      </c>
      <c r="AA342" s="10">
        <f t="shared" ca="1" si="127"/>
        <v>0</v>
      </c>
      <c r="AB342" s="10">
        <f t="shared" ca="1" si="128"/>
        <v>1</v>
      </c>
      <c r="AC342" s="10">
        <f t="shared" ca="1" si="129"/>
        <v>1</v>
      </c>
      <c r="AF342" s="16">
        <f t="shared" ca="1" si="130"/>
        <v>0</v>
      </c>
    </row>
    <row r="343" spans="1:32" x14ac:dyDescent="0.25">
      <c r="A343" s="7" t="s">
        <v>1696</v>
      </c>
      <c r="B343" s="7" t="s">
        <v>1697</v>
      </c>
      <c r="C343" s="10">
        <f t="shared" ca="1" si="112"/>
        <v>0</v>
      </c>
      <c r="D343" s="4">
        <v>25.5</v>
      </c>
      <c r="E343" s="4">
        <v>22.5</v>
      </c>
      <c r="F343" s="4">
        <v>8</v>
      </c>
      <c r="G343" s="4">
        <v>3</v>
      </c>
      <c r="H343" s="2" t="s">
        <v>1399</v>
      </c>
      <c r="I343" s="2" t="s">
        <v>1374</v>
      </c>
      <c r="J343" s="3">
        <v>5473</v>
      </c>
      <c r="K343" s="3">
        <v>2010</v>
      </c>
      <c r="L343" s="3">
        <v>340</v>
      </c>
      <c r="M343" s="2">
        <f t="shared" si="113"/>
        <v>17.57</v>
      </c>
      <c r="N343" s="3">
        <f t="shared" si="114"/>
        <v>215</v>
      </c>
      <c r="O343" s="4">
        <f t="shared" si="115"/>
        <v>22.6</v>
      </c>
      <c r="P343" s="2">
        <f t="shared" si="116"/>
        <v>1.76</v>
      </c>
      <c r="Q343" s="2">
        <f t="shared" si="117"/>
        <v>1.1399999999999999</v>
      </c>
      <c r="R343" s="2">
        <f t="shared" si="118"/>
        <v>3.19</v>
      </c>
      <c r="S343" s="64">
        <f t="shared" si="119"/>
        <v>7.3270000000000002E-2</v>
      </c>
      <c r="T343" s="2">
        <f t="shared" si="120"/>
        <v>6.36</v>
      </c>
      <c r="U343" s="4">
        <f t="shared" si="121"/>
        <v>2.7</v>
      </c>
      <c r="V343" s="79">
        <f t="shared" si="122"/>
        <v>5.42</v>
      </c>
      <c r="W343" s="10">
        <f t="shared" ca="1" si="123"/>
        <v>0</v>
      </c>
      <c r="X343" s="10">
        <f t="shared" ca="1" si="124"/>
        <v>0</v>
      </c>
      <c r="Y343" s="10">
        <f t="shared" ca="1" si="125"/>
        <v>0</v>
      </c>
      <c r="Z343" s="10">
        <f t="shared" ca="1" si="126"/>
        <v>1</v>
      </c>
      <c r="AA343" s="10">
        <f t="shared" ca="1" si="127"/>
        <v>0</v>
      </c>
      <c r="AB343" s="10">
        <f t="shared" ca="1" si="128"/>
        <v>1</v>
      </c>
      <c r="AC343" s="10">
        <f t="shared" ca="1" si="129"/>
        <v>1</v>
      </c>
      <c r="AF343" s="16">
        <f t="shared" ca="1" si="130"/>
        <v>0</v>
      </c>
    </row>
    <row r="344" spans="1:32" x14ac:dyDescent="0.25">
      <c r="A344" s="7" t="s">
        <v>1698</v>
      </c>
      <c r="B344" s="7" t="s">
        <v>1369</v>
      </c>
      <c r="C344" s="10">
        <f t="shared" ca="1" si="112"/>
        <v>0</v>
      </c>
      <c r="D344" s="4">
        <v>66.8</v>
      </c>
      <c r="E344" s="4">
        <v>63.9</v>
      </c>
      <c r="F344" s="4">
        <v>16.8</v>
      </c>
      <c r="G344" s="4">
        <v>6.5</v>
      </c>
      <c r="I344" s="5" t="s">
        <v>1374</v>
      </c>
      <c r="J344" s="3">
        <v>53000</v>
      </c>
      <c r="K344" s="3">
        <v>20000</v>
      </c>
      <c r="L344" s="5">
        <v>1755</v>
      </c>
      <c r="M344" s="2">
        <f t="shared" si="113"/>
        <v>19.989999999999998</v>
      </c>
      <c r="N344" s="3">
        <f t="shared" si="114"/>
        <v>91</v>
      </c>
      <c r="O344" s="4">
        <f t="shared" si="115"/>
        <v>29.5</v>
      </c>
      <c r="P344" s="2">
        <f t="shared" si="116"/>
        <v>1.73</v>
      </c>
      <c r="Q344" s="2">
        <f t="shared" si="117"/>
        <v>1.1100000000000001</v>
      </c>
      <c r="R344" s="2">
        <f t="shared" si="118"/>
        <v>3.98</v>
      </c>
      <c r="S344" s="64">
        <f t="shared" si="119"/>
        <v>0.10768999999999999</v>
      </c>
      <c r="T344" s="2">
        <f t="shared" si="120"/>
        <v>10.71</v>
      </c>
      <c r="U344" s="4">
        <f t="shared" si="121"/>
        <v>3.7</v>
      </c>
      <c r="V344" s="79">
        <f t="shared" si="122"/>
        <v>5.12</v>
      </c>
      <c r="W344" s="10">
        <f t="shared" ca="1" si="123"/>
        <v>0</v>
      </c>
      <c r="X344" s="10">
        <f t="shared" ca="1" si="124"/>
        <v>1</v>
      </c>
      <c r="Y344" s="10">
        <f t="shared" ca="1" si="125"/>
        <v>0</v>
      </c>
      <c r="Z344" s="10">
        <f t="shared" ca="1" si="126"/>
        <v>1</v>
      </c>
      <c r="AA344" s="10">
        <f t="shared" ca="1" si="127"/>
        <v>0</v>
      </c>
      <c r="AB344" s="10">
        <f t="shared" ca="1" si="128"/>
        <v>0</v>
      </c>
      <c r="AC344" s="10">
        <f t="shared" ca="1" si="129"/>
        <v>1</v>
      </c>
      <c r="AF344" s="16">
        <f t="shared" ca="1" si="130"/>
        <v>0</v>
      </c>
    </row>
    <row r="345" spans="1:32" x14ac:dyDescent="0.25">
      <c r="A345" s="7" t="s">
        <v>936</v>
      </c>
      <c r="B345" s="7" t="s">
        <v>1369</v>
      </c>
      <c r="C345" s="10">
        <f t="shared" ca="1" si="112"/>
        <v>0</v>
      </c>
      <c r="D345" s="4">
        <v>84</v>
      </c>
      <c r="E345" s="4">
        <v>61</v>
      </c>
      <c r="F345" s="4">
        <v>15.7</v>
      </c>
      <c r="G345" s="4">
        <v>9.9</v>
      </c>
      <c r="H345" s="5" t="s">
        <v>1407</v>
      </c>
      <c r="I345" s="5" t="s">
        <v>1395</v>
      </c>
      <c r="J345" s="3">
        <v>55000</v>
      </c>
      <c r="L345" s="3">
        <v>2315</v>
      </c>
      <c r="M345" s="2">
        <f t="shared" si="113"/>
        <v>25.73</v>
      </c>
      <c r="N345" s="3">
        <f t="shared" si="114"/>
        <v>108</v>
      </c>
      <c r="O345" s="4">
        <f t="shared" si="115"/>
        <v>32</v>
      </c>
      <c r="P345" s="2">
        <f t="shared" si="116"/>
        <v>1.6</v>
      </c>
      <c r="Q345" s="2">
        <f t="shared" si="117"/>
        <v>1.21</v>
      </c>
      <c r="R345" s="2">
        <f t="shared" si="118"/>
        <v>5.35</v>
      </c>
      <c r="S345" s="64">
        <f t="shared" si="119"/>
        <v>7.0080000000000003E-2</v>
      </c>
      <c r="T345" s="2">
        <f t="shared" si="120"/>
        <v>10.47</v>
      </c>
      <c r="U345" s="4">
        <f t="shared" si="121"/>
        <v>4.4000000000000004</v>
      </c>
      <c r="V345" s="79">
        <f t="shared" si="122"/>
        <v>6.3</v>
      </c>
      <c r="W345" s="10">
        <f t="shared" ca="1" si="123"/>
        <v>1</v>
      </c>
      <c r="X345" s="10">
        <f t="shared" ca="1" si="124"/>
        <v>0.64300000000000002</v>
      </c>
      <c r="Y345" s="10">
        <f t="shared" ca="1" si="125"/>
        <v>0</v>
      </c>
      <c r="Z345" s="10">
        <f t="shared" ca="1" si="126"/>
        <v>1</v>
      </c>
      <c r="AA345" s="10">
        <f t="shared" ca="1" si="127"/>
        <v>0</v>
      </c>
      <c r="AB345" s="10">
        <f t="shared" ca="1" si="128"/>
        <v>0</v>
      </c>
      <c r="AC345" s="10">
        <f t="shared" ca="1" si="129"/>
        <v>1</v>
      </c>
      <c r="AF345" s="16">
        <f t="shared" ca="1" si="130"/>
        <v>0</v>
      </c>
    </row>
    <row r="346" spans="1:32" x14ac:dyDescent="0.25">
      <c r="A346" s="7" t="s">
        <v>522</v>
      </c>
      <c r="B346" s="7" t="s">
        <v>1373</v>
      </c>
      <c r="C346" s="10">
        <f t="shared" ca="1" si="112"/>
        <v>0</v>
      </c>
      <c r="D346" s="4">
        <v>43</v>
      </c>
      <c r="E346" s="4">
        <v>32</v>
      </c>
      <c r="F346" s="4">
        <v>12</v>
      </c>
      <c r="G346" s="4">
        <v>6.3</v>
      </c>
      <c r="H346" s="5" t="s">
        <v>1386</v>
      </c>
      <c r="I346" s="5" t="s">
        <v>1371</v>
      </c>
      <c r="J346" s="3">
        <v>26300</v>
      </c>
      <c r="L346" s="3">
        <v>957</v>
      </c>
      <c r="M346" s="2">
        <f t="shared" si="113"/>
        <v>17.38</v>
      </c>
      <c r="N346" s="3">
        <f t="shared" si="114"/>
        <v>358</v>
      </c>
      <c r="O346" s="4">
        <f t="shared" si="115"/>
        <v>42.1</v>
      </c>
      <c r="P346" s="2">
        <f t="shared" si="116"/>
        <v>1.56</v>
      </c>
      <c r="Q346" s="2">
        <f t="shared" si="117"/>
        <v>1.08</v>
      </c>
      <c r="R346" s="2">
        <f t="shared" si="118"/>
        <v>3.58</v>
      </c>
      <c r="S346" s="64">
        <f t="shared" si="119"/>
        <v>4.1730000000000003E-2</v>
      </c>
      <c r="T346" s="2">
        <f t="shared" si="120"/>
        <v>7.58</v>
      </c>
      <c r="U346" s="4">
        <f t="shared" si="121"/>
        <v>4.8</v>
      </c>
      <c r="V346" s="79">
        <f t="shared" si="122"/>
        <v>7.86</v>
      </c>
      <c r="W346" s="10">
        <f t="shared" ca="1" si="123"/>
        <v>0</v>
      </c>
      <c r="X346" s="10">
        <f t="shared" ca="1" si="124"/>
        <v>0</v>
      </c>
      <c r="Y346" s="10">
        <f t="shared" ca="1" si="125"/>
        <v>0</v>
      </c>
      <c r="Z346" s="10">
        <f t="shared" ca="1" si="126"/>
        <v>1</v>
      </c>
      <c r="AA346" s="10">
        <f t="shared" ca="1" si="127"/>
        <v>0</v>
      </c>
      <c r="AB346" s="10">
        <f t="shared" ca="1" si="128"/>
        <v>0</v>
      </c>
      <c r="AC346" s="10">
        <f t="shared" ca="1" si="129"/>
        <v>1</v>
      </c>
      <c r="AF346" s="16">
        <f t="shared" ca="1" si="130"/>
        <v>0</v>
      </c>
    </row>
    <row r="347" spans="1:32" x14ac:dyDescent="0.25">
      <c r="A347" s="7" t="s">
        <v>524</v>
      </c>
      <c r="B347" s="7" t="s">
        <v>1373</v>
      </c>
      <c r="C347" s="10">
        <f t="shared" ca="1" si="112"/>
        <v>0</v>
      </c>
      <c r="D347" s="4">
        <v>32</v>
      </c>
      <c r="E347" s="4">
        <v>25.3</v>
      </c>
      <c r="F347" s="4">
        <v>10</v>
      </c>
      <c r="G347" s="4">
        <v>4.7</v>
      </c>
      <c r="H347" s="5" t="s">
        <v>1386</v>
      </c>
      <c r="I347" s="5" t="s">
        <v>1461</v>
      </c>
      <c r="J347" s="3">
        <v>9821</v>
      </c>
      <c r="L347" s="3">
        <v>512</v>
      </c>
      <c r="M347" s="2">
        <f t="shared" si="113"/>
        <v>17.920000000000002</v>
      </c>
      <c r="N347" s="3">
        <f t="shared" si="114"/>
        <v>271</v>
      </c>
      <c r="O347" s="4">
        <f t="shared" si="115"/>
        <v>25.9</v>
      </c>
      <c r="P347" s="2">
        <f t="shared" si="116"/>
        <v>1.81</v>
      </c>
      <c r="Q347" s="2">
        <f t="shared" si="117"/>
        <v>1.1299999999999999</v>
      </c>
      <c r="R347" s="2">
        <f t="shared" si="118"/>
        <v>3.2</v>
      </c>
      <c r="S347" s="64">
        <f t="shared" si="119"/>
        <v>8.3089999999999997E-2</v>
      </c>
      <c r="T347" s="2">
        <f t="shared" si="120"/>
        <v>6.74</v>
      </c>
      <c r="U347" s="4">
        <f t="shared" si="121"/>
        <v>3</v>
      </c>
      <c r="V347" s="79">
        <f t="shared" si="122"/>
        <v>5.38</v>
      </c>
      <c r="W347" s="10">
        <f t="shared" ca="1" si="123"/>
        <v>0</v>
      </c>
      <c r="X347" s="10">
        <f t="shared" ca="1" si="124"/>
        <v>0</v>
      </c>
      <c r="Y347" s="10">
        <f t="shared" ca="1" si="125"/>
        <v>0</v>
      </c>
      <c r="Z347" s="10">
        <f t="shared" ca="1" si="126"/>
        <v>1</v>
      </c>
      <c r="AA347" s="10">
        <f t="shared" ca="1" si="127"/>
        <v>0</v>
      </c>
      <c r="AB347" s="10">
        <f t="shared" ca="1" si="128"/>
        <v>1</v>
      </c>
      <c r="AC347" s="10">
        <f t="shared" ca="1" si="129"/>
        <v>1</v>
      </c>
      <c r="AF347" s="16">
        <f t="shared" ca="1" si="130"/>
        <v>0</v>
      </c>
    </row>
    <row r="348" spans="1:32" x14ac:dyDescent="0.25">
      <c r="A348" s="7" t="s">
        <v>1699</v>
      </c>
      <c r="B348" s="7" t="s">
        <v>1700</v>
      </c>
      <c r="C348" s="10">
        <f t="shared" ca="1" si="112"/>
        <v>0</v>
      </c>
      <c r="D348" s="4">
        <v>37</v>
      </c>
      <c r="E348" s="4">
        <v>34</v>
      </c>
      <c r="F348" s="4">
        <v>11.5</v>
      </c>
      <c r="G348" s="4">
        <v>4.5</v>
      </c>
      <c r="I348" s="5" t="s">
        <v>1383</v>
      </c>
      <c r="J348" s="3">
        <v>15900</v>
      </c>
      <c r="K348" s="3">
        <v>6000</v>
      </c>
      <c r="L348" s="3">
        <v>675</v>
      </c>
      <c r="M348" s="2">
        <f t="shared" si="113"/>
        <v>17.14</v>
      </c>
      <c r="N348" s="3">
        <f t="shared" si="114"/>
        <v>181</v>
      </c>
      <c r="O348" s="4">
        <f t="shared" si="115"/>
        <v>27.2</v>
      </c>
      <c r="P348" s="2">
        <f t="shared" si="116"/>
        <v>1.77</v>
      </c>
      <c r="Q348" s="2">
        <f t="shared" si="117"/>
        <v>1.0900000000000001</v>
      </c>
      <c r="R348" s="2">
        <f t="shared" si="118"/>
        <v>3.22</v>
      </c>
      <c r="S348" s="64">
        <f t="shared" si="119"/>
        <v>8.8679999999999995E-2</v>
      </c>
      <c r="T348" s="2">
        <f t="shared" si="120"/>
        <v>7.81</v>
      </c>
      <c r="U348" s="4">
        <f t="shared" si="121"/>
        <v>3.2</v>
      </c>
      <c r="V348" s="79">
        <f t="shared" si="122"/>
        <v>5.35</v>
      </c>
      <c r="W348" s="10">
        <f t="shared" ca="1" si="123"/>
        <v>0</v>
      </c>
      <c r="X348" s="10">
        <f t="shared" ca="1" si="124"/>
        <v>0</v>
      </c>
      <c r="Y348" s="10">
        <f t="shared" ca="1" si="125"/>
        <v>0</v>
      </c>
      <c r="Z348" s="10">
        <f t="shared" ca="1" si="126"/>
        <v>1</v>
      </c>
      <c r="AA348" s="10">
        <f t="shared" ca="1" si="127"/>
        <v>0</v>
      </c>
      <c r="AB348" s="10">
        <f t="shared" ca="1" si="128"/>
        <v>1</v>
      </c>
      <c r="AC348" s="10">
        <f t="shared" ca="1" si="129"/>
        <v>1</v>
      </c>
      <c r="AF348" s="16">
        <f t="shared" ca="1" si="130"/>
        <v>0</v>
      </c>
    </row>
    <row r="349" spans="1:32" x14ac:dyDescent="0.25">
      <c r="A349" s="7" t="s">
        <v>839</v>
      </c>
      <c r="C349" s="10">
        <f t="shared" ca="1" si="112"/>
        <v>0</v>
      </c>
      <c r="D349" s="4">
        <v>50</v>
      </c>
      <c r="E349" s="4">
        <v>38.799999999999997</v>
      </c>
      <c r="F349" s="4">
        <v>13.7</v>
      </c>
      <c r="G349" s="4">
        <v>6.5</v>
      </c>
      <c r="J349" s="3">
        <v>33900</v>
      </c>
      <c r="K349" s="3">
        <v>14000</v>
      </c>
      <c r="L349" s="3">
        <v>1162</v>
      </c>
      <c r="M349" s="2">
        <f t="shared" si="113"/>
        <v>17.82</v>
      </c>
      <c r="N349" s="3">
        <f t="shared" si="114"/>
        <v>259</v>
      </c>
      <c r="O349" s="4">
        <f t="shared" si="115"/>
        <v>38.1</v>
      </c>
      <c r="P349" s="2">
        <f t="shared" si="116"/>
        <v>1.64</v>
      </c>
      <c r="Q349" s="2">
        <f t="shared" si="117"/>
        <v>1.08</v>
      </c>
      <c r="R349" s="2">
        <f t="shared" si="118"/>
        <v>3.65</v>
      </c>
      <c r="S349" s="64">
        <f t="shared" si="119"/>
        <v>5.9040000000000002E-2</v>
      </c>
      <c r="T349" s="2">
        <f t="shared" si="120"/>
        <v>8.35</v>
      </c>
      <c r="U349" s="4">
        <f t="shared" si="121"/>
        <v>4.4000000000000004</v>
      </c>
      <c r="V349" s="79">
        <f t="shared" si="122"/>
        <v>6.75</v>
      </c>
      <c r="W349" s="10">
        <f t="shared" ca="1" si="123"/>
        <v>0</v>
      </c>
      <c r="X349" s="10">
        <f t="shared" ca="1" si="124"/>
        <v>0</v>
      </c>
      <c r="Y349" s="10">
        <f t="shared" ca="1" si="125"/>
        <v>0</v>
      </c>
      <c r="Z349" s="10">
        <f t="shared" ca="1" si="126"/>
        <v>1</v>
      </c>
      <c r="AA349" s="10">
        <f t="shared" ca="1" si="127"/>
        <v>0</v>
      </c>
      <c r="AB349" s="10">
        <f t="shared" ca="1" si="128"/>
        <v>0</v>
      </c>
      <c r="AC349" s="10">
        <f t="shared" ca="1" si="129"/>
        <v>1</v>
      </c>
      <c r="AF349" s="16">
        <f t="shared" ca="1" si="130"/>
        <v>0</v>
      </c>
    </row>
    <row r="350" spans="1:32" x14ac:dyDescent="0.25">
      <c r="A350" s="7" t="s">
        <v>900</v>
      </c>
      <c r="B350" s="7" t="s">
        <v>1463</v>
      </c>
      <c r="C350" s="10">
        <f t="shared" ca="1" si="112"/>
        <v>0</v>
      </c>
      <c r="D350" s="4">
        <v>50.3</v>
      </c>
      <c r="E350" s="4">
        <v>41.7</v>
      </c>
      <c r="F350" s="4">
        <v>13</v>
      </c>
      <c r="G350" s="4">
        <v>5.0999999999999996</v>
      </c>
      <c r="H350" s="5" t="s">
        <v>901</v>
      </c>
      <c r="I350" s="5" t="s">
        <v>1383</v>
      </c>
      <c r="J350" s="3">
        <v>41663</v>
      </c>
      <c r="L350" s="3">
        <v>1217</v>
      </c>
      <c r="M350" s="2">
        <f t="shared" si="113"/>
        <v>16.27</v>
      </c>
      <c r="N350" s="3">
        <f t="shared" si="114"/>
        <v>257</v>
      </c>
      <c r="O350" s="4">
        <f t="shared" si="115"/>
        <v>47.8</v>
      </c>
      <c r="P350" s="2">
        <f t="shared" si="116"/>
        <v>1.45</v>
      </c>
      <c r="Q350" s="2">
        <f t="shared" si="117"/>
        <v>1.05</v>
      </c>
      <c r="R350" s="2">
        <f t="shared" si="118"/>
        <v>3.87</v>
      </c>
      <c r="S350" s="64">
        <f t="shared" si="119"/>
        <v>3.5319999999999997E-2</v>
      </c>
      <c r="T350" s="2">
        <f t="shared" si="120"/>
        <v>8.65</v>
      </c>
      <c r="U350" s="4">
        <f t="shared" si="121"/>
        <v>5.5</v>
      </c>
      <c r="V350" s="79">
        <f t="shared" si="122"/>
        <v>8.66</v>
      </c>
      <c r="W350" s="10">
        <f t="shared" ca="1" si="123"/>
        <v>0</v>
      </c>
      <c r="X350" s="10">
        <f t="shared" ca="1" si="124"/>
        <v>0</v>
      </c>
      <c r="Y350" s="10">
        <f t="shared" ca="1" si="125"/>
        <v>0</v>
      </c>
      <c r="Z350" s="10">
        <f t="shared" ca="1" si="126"/>
        <v>1</v>
      </c>
      <c r="AA350" s="10">
        <f t="shared" ca="1" si="127"/>
        <v>0</v>
      </c>
      <c r="AB350" s="10">
        <f t="shared" ca="1" si="128"/>
        <v>0</v>
      </c>
      <c r="AC350" s="10">
        <f t="shared" ca="1" si="129"/>
        <v>1</v>
      </c>
      <c r="AF350" s="16">
        <f t="shared" ca="1" si="130"/>
        <v>0</v>
      </c>
    </row>
    <row r="351" spans="1:32" x14ac:dyDescent="0.25">
      <c r="A351" s="7" t="s">
        <v>1701</v>
      </c>
      <c r="B351" s="7" t="s">
        <v>601</v>
      </c>
      <c r="C351" s="10">
        <f t="shared" ca="1" si="112"/>
        <v>0</v>
      </c>
      <c r="D351" s="4">
        <v>68.7</v>
      </c>
      <c r="E351" s="4">
        <v>64</v>
      </c>
      <c r="F351" s="4">
        <v>17.3</v>
      </c>
      <c r="I351" s="5" t="s">
        <v>1374</v>
      </c>
      <c r="J351" s="3">
        <v>29867</v>
      </c>
      <c r="L351" s="5">
        <v>4487</v>
      </c>
      <c r="M351" s="2">
        <f t="shared" si="113"/>
        <v>74.88</v>
      </c>
      <c r="N351" s="3">
        <f t="shared" si="114"/>
        <v>51</v>
      </c>
      <c r="O351" s="4">
        <f t="shared" si="115"/>
        <v>15.9</v>
      </c>
      <c r="P351" s="2">
        <f t="shared" si="116"/>
        <v>2.16</v>
      </c>
      <c r="Q351" s="2">
        <f t="shared" si="117"/>
        <v>1.76</v>
      </c>
      <c r="R351" s="2">
        <f t="shared" si="118"/>
        <v>3.97</v>
      </c>
      <c r="S351" s="64">
        <f t="shared" si="119"/>
        <v>0.31563000000000002</v>
      </c>
      <c r="T351" s="2">
        <f t="shared" si="120"/>
        <v>10.72</v>
      </c>
      <c r="U351" s="4">
        <f t="shared" si="121"/>
        <v>2.2000000000000002</v>
      </c>
      <c r="V351" s="79">
        <f t="shared" si="122"/>
        <v>3</v>
      </c>
      <c r="W351" s="10">
        <f t="shared" ca="1" si="123"/>
        <v>0</v>
      </c>
      <c r="X351" s="10">
        <f t="shared" ca="1" si="124"/>
        <v>0.78100000000000003</v>
      </c>
      <c r="Y351" s="10">
        <f t="shared" ca="1" si="125"/>
        <v>0.182</v>
      </c>
      <c r="Z351" s="10">
        <f t="shared" ca="1" si="126"/>
        <v>1</v>
      </c>
      <c r="AA351" s="10">
        <f t="shared" ca="1" si="127"/>
        <v>0</v>
      </c>
      <c r="AB351" s="10">
        <f t="shared" ca="1" si="128"/>
        <v>0</v>
      </c>
      <c r="AC351" s="10">
        <f t="shared" ca="1" si="129"/>
        <v>1</v>
      </c>
      <c r="AF351" s="16">
        <f t="shared" ca="1" si="130"/>
        <v>0</v>
      </c>
    </row>
    <row r="352" spans="1:32" x14ac:dyDescent="0.25">
      <c r="A352" s="7" t="s">
        <v>840</v>
      </c>
      <c r="C352" s="10">
        <f t="shared" ca="1" si="112"/>
        <v>0</v>
      </c>
      <c r="D352" s="4">
        <v>52</v>
      </c>
      <c r="E352" s="4">
        <v>37.299999999999997</v>
      </c>
      <c r="F352" s="4">
        <v>10.3</v>
      </c>
      <c r="G352" s="4">
        <v>7.7</v>
      </c>
      <c r="J352" s="3">
        <v>37800</v>
      </c>
      <c r="K352" s="3">
        <v>0</v>
      </c>
      <c r="L352" s="3">
        <v>1150</v>
      </c>
      <c r="M352" s="2">
        <f t="shared" si="113"/>
        <v>16.41</v>
      </c>
      <c r="N352" s="3">
        <f t="shared" si="114"/>
        <v>325</v>
      </c>
      <c r="O352" s="4">
        <f t="shared" si="115"/>
        <v>62.7</v>
      </c>
      <c r="P352" s="2">
        <f t="shared" si="116"/>
        <v>1.19</v>
      </c>
      <c r="Q352" s="2">
        <f t="shared" si="117"/>
        <v>1.05</v>
      </c>
      <c r="R352" s="2">
        <f t="shared" si="118"/>
        <v>5.05</v>
      </c>
      <c r="S352" s="64">
        <f t="shared" si="119"/>
        <v>1.35E-2</v>
      </c>
      <c r="T352" s="2">
        <f t="shared" si="120"/>
        <v>8.18</v>
      </c>
      <c r="U352" s="4">
        <f t="shared" si="121"/>
        <v>7.6</v>
      </c>
      <c r="V352" s="79">
        <f t="shared" si="122"/>
        <v>13.44</v>
      </c>
      <c r="W352" s="10">
        <f t="shared" ca="1" si="123"/>
        <v>0</v>
      </c>
      <c r="X352" s="10">
        <f t="shared" ca="1" si="124"/>
        <v>0</v>
      </c>
      <c r="Y352" s="10">
        <f t="shared" ca="1" si="125"/>
        <v>0</v>
      </c>
      <c r="Z352" s="10">
        <f t="shared" ca="1" si="126"/>
        <v>1</v>
      </c>
      <c r="AA352" s="10">
        <f t="shared" ca="1" si="127"/>
        <v>0</v>
      </c>
      <c r="AB352" s="10">
        <f t="shared" ca="1" si="128"/>
        <v>0</v>
      </c>
      <c r="AC352" s="10">
        <f t="shared" ca="1" si="129"/>
        <v>1</v>
      </c>
      <c r="AF352" s="16">
        <f t="shared" ca="1" si="130"/>
        <v>0</v>
      </c>
    </row>
    <row r="353" spans="1:32" x14ac:dyDescent="0.25">
      <c r="A353" s="7" t="s">
        <v>1702</v>
      </c>
      <c r="B353" s="7" t="s">
        <v>1379</v>
      </c>
      <c r="C353" s="10">
        <f t="shared" ca="1" si="112"/>
        <v>0</v>
      </c>
      <c r="D353" s="4">
        <v>32.9</v>
      </c>
      <c r="E353" s="4">
        <v>24.5</v>
      </c>
      <c r="F353" s="4">
        <v>9.6</v>
      </c>
      <c r="G353" s="4">
        <v>4.5</v>
      </c>
      <c r="H353" s="5" t="s">
        <v>1386</v>
      </c>
      <c r="I353" s="5" t="s">
        <v>1371</v>
      </c>
      <c r="J353" s="3">
        <v>11500</v>
      </c>
      <c r="K353" s="3">
        <v>4300</v>
      </c>
      <c r="L353" s="5">
        <v>500</v>
      </c>
      <c r="M353" s="2">
        <f t="shared" si="113"/>
        <v>15.76</v>
      </c>
      <c r="N353" s="3">
        <f t="shared" si="114"/>
        <v>349</v>
      </c>
      <c r="O353" s="4">
        <f t="shared" si="115"/>
        <v>32.299999999999997</v>
      </c>
      <c r="P353" s="2">
        <f t="shared" si="116"/>
        <v>1.65</v>
      </c>
      <c r="Q353" s="2">
        <f t="shared" si="117"/>
        <v>1.07</v>
      </c>
      <c r="R353" s="2">
        <f t="shared" si="118"/>
        <v>3.43</v>
      </c>
      <c r="S353" s="64">
        <f t="shared" si="119"/>
        <v>5.1499999999999997E-2</v>
      </c>
      <c r="T353" s="2">
        <f t="shared" si="120"/>
        <v>6.63</v>
      </c>
      <c r="U353" s="4">
        <f t="shared" si="121"/>
        <v>3.7</v>
      </c>
      <c r="V353" s="79">
        <f t="shared" si="122"/>
        <v>6.78</v>
      </c>
      <c r="W353" s="10">
        <f t="shared" ca="1" si="123"/>
        <v>0</v>
      </c>
      <c r="X353" s="10">
        <f t="shared" ca="1" si="124"/>
        <v>0</v>
      </c>
      <c r="Y353" s="10">
        <f t="shared" ca="1" si="125"/>
        <v>0</v>
      </c>
      <c r="Z353" s="10">
        <f t="shared" ca="1" si="126"/>
        <v>1</v>
      </c>
      <c r="AA353" s="10">
        <f t="shared" ca="1" si="127"/>
        <v>0</v>
      </c>
      <c r="AB353" s="10">
        <f t="shared" ca="1" si="128"/>
        <v>0.38900000000000001</v>
      </c>
      <c r="AC353" s="10">
        <f t="shared" ca="1" si="129"/>
        <v>1</v>
      </c>
      <c r="AF353" s="16">
        <f t="shared" ca="1" si="130"/>
        <v>0</v>
      </c>
    </row>
    <row r="354" spans="1:32" x14ac:dyDescent="0.25">
      <c r="A354" s="7" t="s">
        <v>1703</v>
      </c>
      <c r="C354" s="10">
        <f t="shared" ca="1" si="112"/>
        <v>0</v>
      </c>
      <c r="D354" s="4">
        <v>32</v>
      </c>
      <c r="E354" s="4">
        <v>25.9</v>
      </c>
      <c r="F354" s="4">
        <v>11</v>
      </c>
      <c r="G354" s="4">
        <v>4.5999999999999996</v>
      </c>
      <c r="H354" s="5" t="s">
        <v>1386</v>
      </c>
      <c r="I354" s="5" t="s">
        <v>1371</v>
      </c>
      <c r="J354" s="3">
        <v>15000</v>
      </c>
      <c r="K354" s="3">
        <v>5500</v>
      </c>
      <c r="L354" s="3">
        <v>560</v>
      </c>
      <c r="M354" s="2">
        <f t="shared" si="113"/>
        <v>14.79</v>
      </c>
      <c r="N354" s="3">
        <f t="shared" si="114"/>
        <v>385</v>
      </c>
      <c r="O354" s="4">
        <f t="shared" si="115"/>
        <v>34.299999999999997</v>
      </c>
      <c r="P354" s="2">
        <f t="shared" si="116"/>
        <v>1.73</v>
      </c>
      <c r="Q354" s="2">
        <f t="shared" si="117"/>
        <v>1.04</v>
      </c>
      <c r="R354" s="2">
        <f t="shared" si="118"/>
        <v>2.91</v>
      </c>
      <c r="S354" s="64">
        <f t="shared" si="119"/>
        <v>6.2429999999999999E-2</v>
      </c>
      <c r="T354" s="2">
        <f t="shared" si="120"/>
        <v>6.82</v>
      </c>
      <c r="U354" s="4">
        <f t="shared" si="121"/>
        <v>3.7</v>
      </c>
      <c r="V354" s="79">
        <f t="shared" si="122"/>
        <v>6.33</v>
      </c>
      <c r="W354" s="10">
        <f t="shared" ca="1" si="123"/>
        <v>0</v>
      </c>
      <c r="X354" s="10">
        <f t="shared" ca="1" si="124"/>
        <v>0</v>
      </c>
      <c r="Y354" s="10">
        <f t="shared" ca="1" si="125"/>
        <v>0</v>
      </c>
      <c r="Z354" s="10">
        <f t="shared" ca="1" si="126"/>
        <v>1</v>
      </c>
      <c r="AA354" s="10">
        <f t="shared" ca="1" si="127"/>
        <v>0</v>
      </c>
      <c r="AB354" s="10">
        <f t="shared" ca="1" si="128"/>
        <v>0</v>
      </c>
      <c r="AC354" s="10">
        <f t="shared" ca="1" si="129"/>
        <v>1</v>
      </c>
      <c r="AF354" s="16">
        <f t="shared" ca="1" si="130"/>
        <v>0</v>
      </c>
    </row>
    <row r="355" spans="1:32" x14ac:dyDescent="0.25">
      <c r="A355" s="7" t="s">
        <v>1704</v>
      </c>
      <c r="C355" s="10">
        <f t="shared" ca="1" si="112"/>
        <v>0</v>
      </c>
      <c r="D355" s="4">
        <v>45</v>
      </c>
      <c r="E355" s="4">
        <v>35.4</v>
      </c>
      <c r="F355" s="4">
        <v>14</v>
      </c>
      <c r="G355" s="4">
        <v>5.9</v>
      </c>
      <c r="H355" s="5" t="s">
        <v>1386</v>
      </c>
      <c r="I355" s="5" t="s">
        <v>1383</v>
      </c>
      <c r="J355" s="3">
        <v>39000</v>
      </c>
      <c r="K355" s="3">
        <v>12000</v>
      </c>
      <c r="L355" s="3">
        <v>1016</v>
      </c>
      <c r="M355" s="2">
        <f t="shared" si="113"/>
        <v>14.2</v>
      </c>
      <c r="N355" s="3">
        <f t="shared" si="114"/>
        <v>392</v>
      </c>
      <c r="O355" s="4">
        <f t="shared" si="115"/>
        <v>46.9</v>
      </c>
      <c r="P355" s="2">
        <f t="shared" si="116"/>
        <v>1.6</v>
      </c>
      <c r="Q355" s="2">
        <f t="shared" si="117"/>
        <v>1</v>
      </c>
      <c r="R355" s="2">
        <f t="shared" si="118"/>
        <v>3.21</v>
      </c>
      <c r="S355" s="64">
        <f t="shared" si="119"/>
        <v>4.5179999999999998E-2</v>
      </c>
      <c r="T355" s="2">
        <f t="shared" si="120"/>
        <v>7.97</v>
      </c>
      <c r="U355" s="4">
        <f t="shared" si="121"/>
        <v>5.0999999999999996</v>
      </c>
      <c r="V355" s="79">
        <f t="shared" si="122"/>
        <v>7.73</v>
      </c>
      <c r="W355" s="10">
        <f t="shared" ca="1" si="123"/>
        <v>0</v>
      </c>
      <c r="X355" s="10">
        <f t="shared" ca="1" si="124"/>
        <v>0</v>
      </c>
      <c r="Y355" s="10">
        <f t="shared" ca="1" si="125"/>
        <v>0</v>
      </c>
      <c r="Z355" s="10">
        <f t="shared" ca="1" si="126"/>
        <v>1</v>
      </c>
      <c r="AA355" s="10">
        <f t="shared" ca="1" si="127"/>
        <v>0</v>
      </c>
      <c r="AB355" s="10">
        <f t="shared" ca="1" si="128"/>
        <v>1</v>
      </c>
      <c r="AC355" s="10">
        <f t="shared" ca="1" si="129"/>
        <v>1</v>
      </c>
      <c r="AF355" s="16">
        <f t="shared" ca="1" si="130"/>
        <v>0</v>
      </c>
    </row>
    <row r="356" spans="1:32" x14ac:dyDescent="0.25">
      <c r="A356" s="7" t="s">
        <v>1705</v>
      </c>
      <c r="B356" s="7" t="s">
        <v>1706</v>
      </c>
      <c r="C356" s="10">
        <f t="shared" ca="1" si="112"/>
        <v>0</v>
      </c>
      <c r="D356" s="4">
        <v>32.700000000000003</v>
      </c>
      <c r="E356" s="4">
        <v>27.2</v>
      </c>
      <c r="F356" s="4">
        <v>10.9</v>
      </c>
      <c r="G356" s="4">
        <v>4.0999999999999996</v>
      </c>
      <c r="I356" s="5" t="s">
        <v>1374</v>
      </c>
      <c r="J356" s="3">
        <v>7500</v>
      </c>
      <c r="K356" s="3">
        <v>2650</v>
      </c>
      <c r="L356" s="3">
        <v>569</v>
      </c>
      <c r="M356" s="2">
        <f t="shared" si="113"/>
        <v>23.84</v>
      </c>
      <c r="N356" s="3">
        <f t="shared" si="114"/>
        <v>166</v>
      </c>
      <c r="O356" s="4">
        <f t="shared" si="115"/>
        <v>16.7</v>
      </c>
      <c r="P356" s="2">
        <f t="shared" si="116"/>
        <v>2.15</v>
      </c>
      <c r="Q356" s="2">
        <f t="shared" si="117"/>
        <v>1.25</v>
      </c>
      <c r="R356" s="2">
        <f t="shared" si="118"/>
        <v>3</v>
      </c>
      <c r="S356" s="64">
        <f t="shared" si="119"/>
        <v>0.21099000000000001</v>
      </c>
      <c r="T356" s="2">
        <f t="shared" si="120"/>
        <v>6.99</v>
      </c>
      <c r="U356" s="4">
        <f t="shared" si="121"/>
        <v>2</v>
      </c>
      <c r="V356" s="79">
        <f t="shared" si="122"/>
        <v>3.44</v>
      </c>
      <c r="W356" s="10">
        <f t="shared" ca="1" si="123"/>
        <v>0</v>
      </c>
      <c r="X356" s="10">
        <f t="shared" ca="1" si="124"/>
        <v>0</v>
      </c>
      <c r="Y356" s="10">
        <f t="shared" ca="1" si="125"/>
        <v>0</v>
      </c>
      <c r="Z356" s="10">
        <f t="shared" ca="1" si="126"/>
        <v>1</v>
      </c>
      <c r="AA356" s="10">
        <f t="shared" ca="1" si="127"/>
        <v>0</v>
      </c>
      <c r="AB356" s="10">
        <f t="shared" ca="1" si="128"/>
        <v>0.222</v>
      </c>
      <c r="AC356" s="10">
        <f t="shared" ca="1" si="129"/>
        <v>1</v>
      </c>
      <c r="AF356" s="16">
        <f t="shared" ca="1" si="130"/>
        <v>0</v>
      </c>
    </row>
    <row r="357" spans="1:32" x14ac:dyDescent="0.25">
      <c r="A357" s="7" t="s">
        <v>1707</v>
      </c>
      <c r="B357" s="7" t="s">
        <v>1706</v>
      </c>
      <c r="C357" s="10">
        <f t="shared" ca="1" si="112"/>
        <v>0</v>
      </c>
      <c r="D357" s="4">
        <v>32.700000000000003</v>
      </c>
      <c r="E357" s="4">
        <v>27.2</v>
      </c>
      <c r="F357" s="4">
        <v>10.8</v>
      </c>
      <c r="G357" s="4">
        <v>5.6</v>
      </c>
      <c r="H357" s="5" t="s">
        <v>1477</v>
      </c>
      <c r="I357" s="5" t="s">
        <v>1374</v>
      </c>
      <c r="J357" s="3">
        <v>7500</v>
      </c>
      <c r="K357" s="3">
        <v>2650</v>
      </c>
      <c r="L357" s="3">
        <v>602</v>
      </c>
      <c r="M357" s="2">
        <f t="shared" si="113"/>
        <v>25.22</v>
      </c>
      <c r="N357" s="3">
        <f t="shared" si="114"/>
        <v>166</v>
      </c>
      <c r="O357" s="4">
        <f t="shared" si="115"/>
        <v>16.899999999999999</v>
      </c>
      <c r="P357" s="2">
        <f t="shared" si="116"/>
        <v>2.13</v>
      </c>
      <c r="Q357" s="2">
        <f t="shared" si="117"/>
        <v>1.27</v>
      </c>
      <c r="R357" s="2">
        <f t="shared" si="118"/>
        <v>3.03</v>
      </c>
      <c r="S357" s="64">
        <f t="shared" si="119"/>
        <v>0.20832000000000001</v>
      </c>
      <c r="T357" s="2">
        <f t="shared" si="120"/>
        <v>6.99</v>
      </c>
      <c r="U357" s="4">
        <f t="shared" si="121"/>
        <v>2</v>
      </c>
      <c r="V357" s="79">
        <f t="shared" si="122"/>
        <v>3.45</v>
      </c>
      <c r="W357" s="10">
        <f t="shared" ca="1" si="123"/>
        <v>0.46700000000000003</v>
      </c>
      <c r="X357" s="10">
        <f t="shared" ca="1" si="124"/>
        <v>0</v>
      </c>
      <c r="Y357" s="10">
        <f t="shared" ca="1" si="125"/>
        <v>0</v>
      </c>
      <c r="Z357" s="10">
        <f t="shared" ca="1" si="126"/>
        <v>1</v>
      </c>
      <c r="AA357" s="10">
        <f t="shared" ca="1" si="127"/>
        <v>0</v>
      </c>
      <c r="AB357" s="10">
        <f t="shared" ca="1" si="128"/>
        <v>0.38900000000000001</v>
      </c>
      <c r="AC357" s="10">
        <f t="shared" ca="1" si="129"/>
        <v>1</v>
      </c>
      <c r="AF357" s="16">
        <f t="shared" ca="1" si="130"/>
        <v>0</v>
      </c>
    </row>
    <row r="358" spans="1:32" x14ac:dyDescent="0.25">
      <c r="A358" s="7" t="s">
        <v>1708</v>
      </c>
      <c r="B358" s="7" t="s">
        <v>1706</v>
      </c>
      <c r="C358" s="10">
        <f t="shared" ca="1" si="112"/>
        <v>0</v>
      </c>
      <c r="D358" s="4">
        <v>35.1</v>
      </c>
      <c r="E358" s="4">
        <v>27.9</v>
      </c>
      <c r="F358" s="4">
        <v>11.4</v>
      </c>
      <c r="G358" s="4">
        <v>5.9</v>
      </c>
      <c r="I358" s="5" t="s">
        <v>1374</v>
      </c>
      <c r="J358" s="3">
        <v>10000</v>
      </c>
      <c r="K358" s="3">
        <v>3100</v>
      </c>
      <c r="L358" s="3">
        <v>667</v>
      </c>
      <c r="M358" s="2">
        <f t="shared" si="113"/>
        <v>23.07</v>
      </c>
      <c r="N358" s="3">
        <f t="shared" si="114"/>
        <v>206</v>
      </c>
      <c r="O358" s="4">
        <f t="shared" si="115"/>
        <v>20.100000000000001</v>
      </c>
      <c r="P358" s="2">
        <f t="shared" si="116"/>
        <v>2.0499999999999998</v>
      </c>
      <c r="Q358" s="2">
        <f t="shared" si="117"/>
        <v>1.22</v>
      </c>
      <c r="R358" s="2">
        <f t="shared" si="118"/>
        <v>3.08</v>
      </c>
      <c r="S358" s="64">
        <f t="shared" si="119"/>
        <v>0.15579000000000001</v>
      </c>
      <c r="T358" s="2">
        <f t="shared" si="120"/>
        <v>7.08</v>
      </c>
      <c r="U358" s="4">
        <f t="shared" si="121"/>
        <v>2.4</v>
      </c>
      <c r="V358" s="79">
        <f t="shared" si="122"/>
        <v>4.03</v>
      </c>
      <c r="W358" s="10">
        <f t="shared" ca="1" si="123"/>
        <v>0</v>
      </c>
      <c r="X358" s="10">
        <f t="shared" ca="1" si="124"/>
        <v>0</v>
      </c>
      <c r="Y358" s="10">
        <f t="shared" ca="1" si="125"/>
        <v>0</v>
      </c>
      <c r="Z358" s="10">
        <f t="shared" ca="1" si="126"/>
        <v>1</v>
      </c>
      <c r="AA358" s="10">
        <f t="shared" ca="1" si="127"/>
        <v>0</v>
      </c>
      <c r="AB358" s="10">
        <f t="shared" ca="1" si="128"/>
        <v>0.66700000000000004</v>
      </c>
      <c r="AC358" s="10">
        <f t="shared" ca="1" si="129"/>
        <v>1</v>
      </c>
      <c r="AF358" s="16">
        <f t="shared" ca="1" si="130"/>
        <v>0</v>
      </c>
    </row>
    <row r="359" spans="1:32" x14ac:dyDescent="0.25">
      <c r="A359" s="7" t="s">
        <v>757</v>
      </c>
      <c r="B359" s="7" t="s">
        <v>758</v>
      </c>
      <c r="C359" s="10">
        <f t="shared" ref="C359:C388" ca="1" si="131">MIN(W359,Z359,Y359,X359,AA359,AC359,AB359)</f>
        <v>0</v>
      </c>
      <c r="D359" s="4">
        <v>36.299999999999997</v>
      </c>
      <c r="E359" s="4">
        <v>30.1</v>
      </c>
      <c r="F359" s="4">
        <v>12.3</v>
      </c>
      <c r="G359" s="4">
        <v>5.9</v>
      </c>
      <c r="H359" s="5" t="s">
        <v>759</v>
      </c>
      <c r="I359" s="5" t="s">
        <v>754</v>
      </c>
      <c r="J359" s="3">
        <v>13000</v>
      </c>
      <c r="K359" s="3">
        <v>3528</v>
      </c>
      <c r="L359" s="3">
        <v>564</v>
      </c>
      <c r="M359" s="2">
        <f t="shared" si="113"/>
        <v>16.38</v>
      </c>
      <c r="N359" s="3">
        <f t="shared" si="114"/>
        <v>213</v>
      </c>
      <c r="O359" s="4">
        <f t="shared" si="115"/>
        <v>22.2</v>
      </c>
      <c r="P359" s="2">
        <f t="shared" si="116"/>
        <v>2.02</v>
      </c>
      <c r="Q359" s="2">
        <f t="shared" si="117"/>
        <v>1.08</v>
      </c>
      <c r="R359" s="2">
        <f t="shared" si="118"/>
        <v>2.95</v>
      </c>
      <c r="S359" s="64">
        <f t="shared" si="119"/>
        <v>0.14696999999999999</v>
      </c>
      <c r="T359" s="2">
        <f t="shared" si="120"/>
        <v>7.35</v>
      </c>
      <c r="U359" s="4">
        <f t="shared" si="121"/>
        <v>2.6</v>
      </c>
      <c r="V359" s="79">
        <f t="shared" si="122"/>
        <v>4.21</v>
      </c>
      <c r="W359" s="10">
        <f t="shared" ca="1" si="123"/>
        <v>0</v>
      </c>
      <c r="X359" s="10">
        <f t="shared" ca="1" si="124"/>
        <v>0</v>
      </c>
      <c r="Y359" s="10">
        <f t="shared" ca="1" si="125"/>
        <v>0</v>
      </c>
      <c r="Z359" s="10">
        <f t="shared" ca="1" si="126"/>
        <v>1</v>
      </c>
      <c r="AA359" s="10">
        <f t="shared" ca="1" si="127"/>
        <v>0</v>
      </c>
      <c r="AB359" s="10">
        <f t="shared" ca="1" si="128"/>
        <v>0</v>
      </c>
      <c r="AC359" s="10">
        <f t="shared" ca="1" si="129"/>
        <v>1</v>
      </c>
      <c r="AF359" s="16">
        <f t="shared" ca="1" si="130"/>
        <v>0</v>
      </c>
    </row>
    <row r="360" spans="1:32" x14ac:dyDescent="0.25">
      <c r="A360" s="7" t="s">
        <v>582</v>
      </c>
      <c r="B360" s="7" t="s">
        <v>1473</v>
      </c>
      <c r="C360" s="10">
        <f t="shared" ca="1" si="131"/>
        <v>0</v>
      </c>
      <c r="D360" s="4">
        <v>38.200000000000003</v>
      </c>
      <c r="E360" s="4">
        <v>32.299999999999997</v>
      </c>
      <c r="F360" s="4">
        <v>12.6</v>
      </c>
      <c r="G360" s="4">
        <v>6.8</v>
      </c>
      <c r="H360" s="5" t="s">
        <v>1456</v>
      </c>
      <c r="I360" s="5" t="s">
        <v>1374</v>
      </c>
      <c r="J360" s="3">
        <v>14300</v>
      </c>
      <c r="K360" s="3">
        <v>4630</v>
      </c>
      <c r="L360" s="3">
        <v>860</v>
      </c>
      <c r="M360" s="2">
        <f t="shared" si="113"/>
        <v>23.44</v>
      </c>
      <c r="N360" s="3">
        <f t="shared" si="114"/>
        <v>189</v>
      </c>
      <c r="O360" s="4">
        <f t="shared" si="115"/>
        <v>22.2</v>
      </c>
      <c r="P360" s="2">
        <f t="shared" si="116"/>
        <v>2.0099999999999998</v>
      </c>
      <c r="Q360" s="2">
        <f t="shared" si="117"/>
        <v>1.22</v>
      </c>
      <c r="R360" s="2">
        <f t="shared" si="118"/>
        <v>3.03</v>
      </c>
      <c r="S360" s="64">
        <f t="shared" si="119"/>
        <v>0.15171000000000001</v>
      </c>
      <c r="T360" s="2">
        <f t="shared" si="120"/>
        <v>7.62</v>
      </c>
      <c r="U360" s="4">
        <f t="shared" si="121"/>
        <v>2.6</v>
      </c>
      <c r="V360" s="79">
        <f t="shared" si="122"/>
        <v>4.16</v>
      </c>
      <c r="W360" s="10">
        <f t="shared" ca="1" si="123"/>
        <v>0</v>
      </c>
      <c r="X360" s="10">
        <f t="shared" ca="1" si="124"/>
        <v>0</v>
      </c>
      <c r="Y360" s="10">
        <f t="shared" ca="1" si="125"/>
        <v>0</v>
      </c>
      <c r="Z360" s="10">
        <f t="shared" ca="1" si="126"/>
        <v>1</v>
      </c>
      <c r="AA360" s="10">
        <f t="shared" ca="1" si="127"/>
        <v>0</v>
      </c>
      <c r="AB360" s="10">
        <f t="shared" ca="1" si="128"/>
        <v>0.38900000000000001</v>
      </c>
      <c r="AC360" s="10">
        <f t="shared" ca="1" si="129"/>
        <v>1</v>
      </c>
      <c r="AF360" s="16">
        <f t="shared" ca="1" si="130"/>
        <v>0</v>
      </c>
    </row>
    <row r="361" spans="1:32" x14ac:dyDescent="0.25">
      <c r="A361" s="7" t="s">
        <v>582</v>
      </c>
      <c r="C361" s="10">
        <f t="shared" ca="1" si="131"/>
        <v>0</v>
      </c>
      <c r="D361" s="4">
        <v>38.299999999999997</v>
      </c>
      <c r="E361" s="4">
        <v>32.200000000000003</v>
      </c>
      <c r="F361" s="4">
        <v>12.4</v>
      </c>
      <c r="G361" s="4">
        <v>5.9</v>
      </c>
      <c r="H361" s="5" t="s">
        <v>1456</v>
      </c>
      <c r="I361" s="5" t="s">
        <v>1374</v>
      </c>
      <c r="J361" s="3">
        <v>13591</v>
      </c>
      <c r="K361" s="3">
        <v>4620</v>
      </c>
      <c r="L361" s="3">
        <v>883</v>
      </c>
      <c r="M361" s="2">
        <f t="shared" si="113"/>
        <v>24.9</v>
      </c>
      <c r="N361" s="3">
        <f t="shared" si="114"/>
        <v>182</v>
      </c>
      <c r="O361" s="4">
        <f t="shared" si="115"/>
        <v>21.6</v>
      </c>
      <c r="P361" s="2">
        <f t="shared" si="116"/>
        <v>2.0099999999999998</v>
      </c>
      <c r="Q361" s="2">
        <f t="shared" si="117"/>
        <v>1.24</v>
      </c>
      <c r="R361" s="2">
        <f t="shared" si="118"/>
        <v>3.09</v>
      </c>
      <c r="S361" s="64">
        <f t="shared" si="119"/>
        <v>0.16067000000000001</v>
      </c>
      <c r="T361" s="2">
        <f t="shared" si="120"/>
        <v>7.6</v>
      </c>
      <c r="U361" s="4">
        <f t="shared" si="121"/>
        <v>2.5</v>
      </c>
      <c r="V361" s="79">
        <f t="shared" si="122"/>
        <v>4.03</v>
      </c>
      <c r="W361" s="10">
        <f t="shared" ref="W361:W392" ca="1" si="132">sddoc(M361,AJ$15,AJ$16,AJ$17,AJ$18)</f>
        <v>0.04</v>
      </c>
      <c r="X361" s="10">
        <f t="shared" ca="1" si="124"/>
        <v>0</v>
      </c>
      <c r="Y361" s="10">
        <f t="shared" ca="1" si="125"/>
        <v>0</v>
      </c>
      <c r="Z361" s="10">
        <f t="shared" ca="1" si="126"/>
        <v>1</v>
      </c>
      <c r="AA361" s="10">
        <f t="shared" ref="AA361:AA392" ca="1" si="133">vmvhdoc(Q361,AJ$43,AJ$44,AJ$45,AJ$46)</f>
        <v>0</v>
      </c>
      <c r="AB361" s="10">
        <f t="shared" ref="AB361:AB392" ca="1" si="134">lbdoc(R361,AJ$57,AJ$58,AJ$59,AJ$60)</f>
        <v>0.72199999999999998</v>
      </c>
      <c r="AC361" s="10">
        <f t="shared" ca="1" si="129"/>
        <v>1</v>
      </c>
      <c r="AF361" s="16">
        <f t="shared" ca="1" si="130"/>
        <v>0</v>
      </c>
    </row>
    <row r="362" spans="1:32" x14ac:dyDescent="0.25">
      <c r="A362" s="7" t="s">
        <v>1709</v>
      </c>
      <c r="B362" s="7" t="s">
        <v>1706</v>
      </c>
      <c r="C362" s="10">
        <f t="shared" ca="1" si="131"/>
        <v>0</v>
      </c>
      <c r="D362" s="4">
        <v>40.5</v>
      </c>
      <c r="E362" s="4">
        <v>32.700000000000003</v>
      </c>
      <c r="F362" s="4">
        <v>13.1</v>
      </c>
      <c r="G362" s="4">
        <v>6.3</v>
      </c>
      <c r="I362" s="5" t="s">
        <v>1374</v>
      </c>
      <c r="J362" s="3">
        <v>16538</v>
      </c>
      <c r="K362" s="3">
        <v>5513</v>
      </c>
      <c r="L362" s="3">
        <v>932</v>
      </c>
      <c r="M362" s="2">
        <f t="shared" si="113"/>
        <v>23.06</v>
      </c>
      <c r="N362" s="3">
        <f t="shared" si="114"/>
        <v>211</v>
      </c>
      <c r="O362" s="4">
        <f t="shared" si="115"/>
        <v>23.7</v>
      </c>
      <c r="P362" s="2">
        <f t="shared" si="116"/>
        <v>1.99</v>
      </c>
      <c r="Q362" s="2">
        <f t="shared" si="117"/>
        <v>1.21</v>
      </c>
      <c r="R362" s="2">
        <f t="shared" si="118"/>
        <v>3.09</v>
      </c>
      <c r="S362" s="64">
        <f t="shared" si="119"/>
        <v>0.13761999999999999</v>
      </c>
      <c r="T362" s="2">
        <f t="shared" si="120"/>
        <v>7.66</v>
      </c>
      <c r="U362" s="4">
        <f t="shared" si="121"/>
        <v>2.8</v>
      </c>
      <c r="V362" s="79">
        <f t="shared" si="122"/>
        <v>4.3899999999999997</v>
      </c>
      <c r="W362" s="10">
        <f t="shared" ca="1" si="132"/>
        <v>0</v>
      </c>
      <c r="X362" s="10">
        <f t="shared" ca="1" si="124"/>
        <v>0</v>
      </c>
      <c r="Y362" s="10">
        <f t="shared" ca="1" si="125"/>
        <v>0</v>
      </c>
      <c r="Z362" s="10">
        <f t="shared" ca="1" si="126"/>
        <v>1</v>
      </c>
      <c r="AA362" s="10">
        <f t="shared" ca="1" si="133"/>
        <v>0</v>
      </c>
      <c r="AB362" s="10">
        <f t="shared" ca="1" si="134"/>
        <v>0.72199999999999998</v>
      </c>
      <c r="AC362" s="10">
        <f t="shared" ca="1" si="129"/>
        <v>1</v>
      </c>
      <c r="AF362" s="16">
        <f t="shared" ca="1" si="130"/>
        <v>0</v>
      </c>
    </row>
    <row r="363" spans="1:32" x14ac:dyDescent="0.25">
      <c r="A363" s="7" t="s">
        <v>921</v>
      </c>
      <c r="B363" s="7" t="s">
        <v>922</v>
      </c>
      <c r="C363" s="10">
        <f t="shared" ca="1" si="131"/>
        <v>0</v>
      </c>
      <c r="D363" s="4">
        <v>42.7</v>
      </c>
      <c r="E363" s="4">
        <v>35.299999999999997</v>
      </c>
      <c r="F363" s="4">
        <v>14.1</v>
      </c>
      <c r="G363" s="4">
        <v>6.3</v>
      </c>
      <c r="H363" s="5" t="s">
        <v>923</v>
      </c>
      <c r="I363" s="5" t="s">
        <v>1374</v>
      </c>
      <c r="J363" s="3">
        <v>18750</v>
      </c>
      <c r="K363" s="3">
        <v>5280</v>
      </c>
      <c r="L363" s="3">
        <v>781</v>
      </c>
      <c r="M363" s="2">
        <f t="shared" si="113"/>
        <v>17.77</v>
      </c>
      <c r="N363" s="3">
        <f t="shared" si="114"/>
        <v>190</v>
      </c>
      <c r="O363" s="4">
        <f t="shared" si="115"/>
        <v>22.8</v>
      </c>
      <c r="P363" s="2">
        <f t="shared" si="116"/>
        <v>2.0499999999999998</v>
      </c>
      <c r="Q363" s="2">
        <f t="shared" si="117"/>
        <v>1.1000000000000001</v>
      </c>
      <c r="R363" s="2">
        <f t="shared" si="118"/>
        <v>3.03</v>
      </c>
      <c r="S363" s="64">
        <f t="shared" si="119"/>
        <v>0.17541999999999999</v>
      </c>
      <c r="T363" s="2">
        <f t="shared" si="120"/>
        <v>7.96</v>
      </c>
      <c r="U363" s="4">
        <f t="shared" si="121"/>
        <v>2.6</v>
      </c>
      <c r="V363" s="79">
        <f t="shared" si="122"/>
        <v>3.93</v>
      </c>
      <c r="W363" s="10">
        <f t="shared" ca="1" si="132"/>
        <v>0</v>
      </c>
      <c r="X363" s="10">
        <f t="shared" ca="1" si="124"/>
        <v>0</v>
      </c>
      <c r="Y363" s="10">
        <f t="shared" ca="1" si="125"/>
        <v>0</v>
      </c>
      <c r="Z363" s="10">
        <f t="shared" ca="1" si="126"/>
        <v>1</v>
      </c>
      <c r="AA363" s="10">
        <f t="shared" ca="1" si="133"/>
        <v>0</v>
      </c>
      <c r="AB363" s="10">
        <f t="shared" ca="1" si="134"/>
        <v>0.38900000000000001</v>
      </c>
      <c r="AC363" s="10">
        <f t="shared" ca="1" si="129"/>
        <v>1</v>
      </c>
      <c r="AF363" s="16">
        <f t="shared" ca="1" si="130"/>
        <v>0</v>
      </c>
    </row>
    <row r="364" spans="1:32" x14ac:dyDescent="0.25">
      <c r="A364" s="7" t="s">
        <v>1710</v>
      </c>
      <c r="B364" s="7" t="s">
        <v>1706</v>
      </c>
      <c r="C364" s="10">
        <f t="shared" ca="1" si="131"/>
        <v>0</v>
      </c>
      <c r="D364" s="4">
        <v>45.9</v>
      </c>
      <c r="E364" s="4">
        <v>37.4</v>
      </c>
      <c r="F364" s="4">
        <v>14.1</v>
      </c>
      <c r="G364" s="4">
        <v>7.7</v>
      </c>
      <c r="I364" s="5" t="s">
        <v>1374</v>
      </c>
      <c r="J364" s="3">
        <v>24250</v>
      </c>
      <c r="K364" s="3">
        <v>8818</v>
      </c>
      <c r="L364" s="3">
        <v>1151</v>
      </c>
      <c r="M364" s="2">
        <f t="shared" si="113"/>
        <v>22.07</v>
      </c>
      <c r="N364" s="3">
        <f t="shared" si="114"/>
        <v>207</v>
      </c>
      <c r="O364" s="4">
        <f t="shared" si="115"/>
        <v>27.7</v>
      </c>
      <c r="P364" s="2">
        <f t="shared" si="116"/>
        <v>1.89</v>
      </c>
      <c r="Q364" s="2">
        <f t="shared" si="117"/>
        <v>1.18</v>
      </c>
      <c r="R364" s="2">
        <f t="shared" si="118"/>
        <v>3.26</v>
      </c>
      <c r="S364" s="64">
        <f t="shared" si="119"/>
        <v>0.1158</v>
      </c>
      <c r="T364" s="2">
        <f t="shared" si="120"/>
        <v>8.19</v>
      </c>
      <c r="U364" s="4">
        <f t="shared" si="121"/>
        <v>3.2</v>
      </c>
      <c r="V364" s="79">
        <f t="shared" si="122"/>
        <v>4.84</v>
      </c>
      <c r="W364" s="10">
        <f t="shared" ca="1" si="132"/>
        <v>0</v>
      </c>
      <c r="X364" s="10">
        <f t="shared" ca="1" si="124"/>
        <v>0</v>
      </c>
      <c r="Y364" s="10">
        <f t="shared" ca="1" si="125"/>
        <v>0</v>
      </c>
      <c r="Z364" s="10">
        <f t="shared" ca="1" si="126"/>
        <v>1</v>
      </c>
      <c r="AA364" s="10">
        <f t="shared" ca="1" si="133"/>
        <v>0</v>
      </c>
      <c r="AB364" s="10">
        <f t="shared" ca="1" si="134"/>
        <v>1</v>
      </c>
      <c r="AC364" s="10">
        <f t="shared" ca="1" si="129"/>
        <v>1</v>
      </c>
      <c r="AF364" s="16">
        <f t="shared" ca="1" si="130"/>
        <v>0</v>
      </c>
    </row>
    <row r="365" spans="1:32" x14ac:dyDescent="0.25">
      <c r="A365" s="7" t="s">
        <v>1711</v>
      </c>
      <c r="B365" s="7" t="s">
        <v>1712</v>
      </c>
      <c r="C365" s="10">
        <f t="shared" ca="1" si="131"/>
        <v>0</v>
      </c>
      <c r="D365" s="4">
        <v>46.6</v>
      </c>
      <c r="E365" s="4">
        <v>36</v>
      </c>
      <c r="F365" s="4">
        <v>13.7</v>
      </c>
      <c r="G365" s="4">
        <v>5.5</v>
      </c>
      <c r="H365" s="5" t="s">
        <v>1713</v>
      </c>
      <c r="I365" s="5" t="s">
        <v>1714</v>
      </c>
      <c r="J365" s="3">
        <v>38000</v>
      </c>
      <c r="K365" s="3">
        <v>14000</v>
      </c>
      <c r="L365" s="3">
        <v>1350</v>
      </c>
      <c r="M365" s="2">
        <f t="shared" si="113"/>
        <v>19.190000000000001</v>
      </c>
      <c r="N365" s="3">
        <f t="shared" si="114"/>
        <v>364</v>
      </c>
      <c r="O365" s="4">
        <f t="shared" si="115"/>
        <v>45.9</v>
      </c>
      <c r="P365" s="2">
        <f t="shared" si="116"/>
        <v>1.58</v>
      </c>
      <c r="Q365" s="2">
        <f t="shared" si="117"/>
        <v>1.1100000000000001</v>
      </c>
      <c r="R365" s="2">
        <f t="shared" si="118"/>
        <v>3.4</v>
      </c>
      <c r="S365" s="64">
        <f t="shared" si="119"/>
        <v>4.3950000000000003E-2</v>
      </c>
      <c r="T365" s="2">
        <f t="shared" si="120"/>
        <v>8.0399999999999991</v>
      </c>
      <c r="U365" s="4">
        <f t="shared" si="121"/>
        <v>5.0999999999999996</v>
      </c>
      <c r="V365" s="79">
        <f t="shared" si="122"/>
        <v>7.82</v>
      </c>
      <c r="W365" s="10">
        <f t="shared" ca="1" si="132"/>
        <v>0</v>
      </c>
      <c r="X365" s="10">
        <f t="shared" ca="1" si="124"/>
        <v>0</v>
      </c>
      <c r="Y365" s="10">
        <f t="shared" ca="1" si="125"/>
        <v>0</v>
      </c>
      <c r="Z365" s="10">
        <f t="shared" ca="1" si="126"/>
        <v>1</v>
      </c>
      <c r="AA365" s="10">
        <f t="shared" ca="1" si="133"/>
        <v>0</v>
      </c>
      <c r="AB365" s="10">
        <f t="shared" ca="1" si="134"/>
        <v>0.55600000000000005</v>
      </c>
      <c r="AC365" s="10">
        <f t="shared" ca="1" si="129"/>
        <v>1</v>
      </c>
      <c r="AF365" s="16">
        <f t="shared" ca="1" si="130"/>
        <v>0</v>
      </c>
    </row>
    <row r="366" spans="1:32" x14ac:dyDescent="0.25">
      <c r="A366" s="7" t="s">
        <v>1716</v>
      </c>
      <c r="B366" s="7" t="s">
        <v>1715</v>
      </c>
      <c r="C366" s="10">
        <f t="shared" ca="1" si="131"/>
        <v>0</v>
      </c>
      <c r="D366" s="4">
        <v>60</v>
      </c>
      <c r="E366" s="4">
        <v>56</v>
      </c>
      <c r="F366" s="4">
        <v>18</v>
      </c>
      <c r="G366" s="4">
        <v>5.5</v>
      </c>
      <c r="H366" s="5" t="s">
        <v>1717</v>
      </c>
      <c r="I366" s="5" t="s">
        <v>1374</v>
      </c>
      <c r="J366" s="3">
        <v>18000</v>
      </c>
      <c r="K366" s="3">
        <v>0</v>
      </c>
      <c r="L366" s="3">
        <v>1200</v>
      </c>
      <c r="M366" s="2">
        <f t="shared" si="113"/>
        <v>28.06</v>
      </c>
      <c r="N366" s="3">
        <f t="shared" si="114"/>
        <v>46</v>
      </c>
      <c r="O366" s="4">
        <f t="shared" si="115"/>
        <v>10.4</v>
      </c>
      <c r="P366" s="2">
        <f t="shared" si="116"/>
        <v>2.66</v>
      </c>
      <c r="Q366" s="2">
        <f t="shared" si="117"/>
        <v>1.28</v>
      </c>
      <c r="R366" s="2">
        <f t="shared" si="118"/>
        <v>3.33</v>
      </c>
      <c r="S366" s="64">
        <f t="shared" si="119"/>
        <v>0.81757000000000002</v>
      </c>
      <c r="T366" s="2">
        <f t="shared" si="120"/>
        <v>10.029999999999999</v>
      </c>
      <c r="U366" s="4">
        <f t="shared" si="121"/>
        <v>1.4</v>
      </c>
      <c r="V366" s="79">
        <f t="shared" si="122"/>
        <v>1.87</v>
      </c>
      <c r="W366" s="10">
        <f t="shared" ca="1" si="132"/>
        <v>0</v>
      </c>
      <c r="X366" s="10">
        <f t="shared" ca="1" si="124"/>
        <v>0.64300000000000002</v>
      </c>
      <c r="Y366" s="10">
        <f t="shared" ca="1" si="125"/>
        <v>1</v>
      </c>
      <c r="Z366" s="10">
        <f t="shared" ca="1" si="126"/>
        <v>0</v>
      </c>
      <c r="AA366" s="10">
        <f t="shared" ca="1" si="133"/>
        <v>0</v>
      </c>
      <c r="AB366" s="10">
        <f t="shared" ca="1" si="134"/>
        <v>0.94399999999999995</v>
      </c>
      <c r="AC366" s="10">
        <f t="shared" ca="1" si="129"/>
        <v>0</v>
      </c>
      <c r="AF366" s="16">
        <f t="shared" ca="1" si="130"/>
        <v>0</v>
      </c>
    </row>
    <row r="367" spans="1:32" x14ac:dyDescent="0.25">
      <c r="A367" s="7" t="s">
        <v>1718</v>
      </c>
      <c r="B367" s="7" t="s">
        <v>1715</v>
      </c>
      <c r="C367" s="10">
        <f t="shared" ca="1" si="131"/>
        <v>0</v>
      </c>
      <c r="D367" s="4">
        <v>60</v>
      </c>
      <c r="E367" s="4">
        <v>58</v>
      </c>
      <c r="F367" s="4">
        <v>18</v>
      </c>
      <c r="G367" s="4">
        <v>6</v>
      </c>
      <c r="H367" s="5" t="s">
        <v>1719</v>
      </c>
      <c r="I367" s="5" t="s">
        <v>1374</v>
      </c>
      <c r="J367" s="3">
        <v>30000</v>
      </c>
      <c r="K367" s="3">
        <v>12000</v>
      </c>
      <c r="L367" s="3">
        <v>1200</v>
      </c>
      <c r="M367" s="2">
        <f t="shared" si="113"/>
        <v>19.97</v>
      </c>
      <c r="N367" s="3">
        <f t="shared" si="114"/>
        <v>69</v>
      </c>
      <c r="O367" s="4">
        <f t="shared" si="115"/>
        <v>16.899999999999999</v>
      </c>
      <c r="P367" s="2">
        <f t="shared" si="116"/>
        <v>2.2400000000000002</v>
      </c>
      <c r="Q367" s="2">
        <f t="shared" si="117"/>
        <v>1.1299999999999999</v>
      </c>
      <c r="R367" s="2">
        <f t="shared" si="118"/>
        <v>3.33</v>
      </c>
      <c r="S367" s="64">
        <f t="shared" si="119"/>
        <v>0.33107999999999999</v>
      </c>
      <c r="T367" s="2">
        <f t="shared" si="120"/>
        <v>10.210000000000001</v>
      </c>
      <c r="U367" s="4">
        <f t="shared" si="121"/>
        <v>2.2000000000000002</v>
      </c>
      <c r="V367" s="79">
        <f t="shared" si="122"/>
        <v>2.94</v>
      </c>
      <c r="W367" s="10">
        <f t="shared" ca="1" si="132"/>
        <v>0</v>
      </c>
      <c r="X367" s="10">
        <f t="shared" ca="1" si="124"/>
        <v>1</v>
      </c>
      <c r="Y367" s="10">
        <f t="shared" ca="1" si="125"/>
        <v>0</v>
      </c>
      <c r="Z367" s="10">
        <f t="shared" ca="1" si="126"/>
        <v>1</v>
      </c>
      <c r="AA367" s="10">
        <f t="shared" ca="1" si="133"/>
        <v>0</v>
      </c>
      <c r="AB367" s="10">
        <f t="shared" ca="1" si="134"/>
        <v>0.94399999999999995</v>
      </c>
      <c r="AC367" s="10">
        <f t="shared" ca="1" si="129"/>
        <v>1</v>
      </c>
      <c r="AF367" s="16">
        <f t="shared" ca="1" si="130"/>
        <v>0</v>
      </c>
    </row>
    <row r="368" spans="1:32" x14ac:dyDescent="0.25">
      <c r="A368" s="7" t="s">
        <v>960</v>
      </c>
      <c r="B368" s="7" t="s">
        <v>1820</v>
      </c>
      <c r="C368" s="10">
        <f t="shared" ca="1" si="131"/>
        <v>0</v>
      </c>
      <c r="D368" s="4">
        <v>46.6</v>
      </c>
      <c r="E368" s="4">
        <v>42.1</v>
      </c>
      <c r="F368" s="4">
        <v>14.3</v>
      </c>
      <c r="G368" s="4">
        <v>6</v>
      </c>
      <c r="H368" s="5" t="s">
        <v>1609</v>
      </c>
      <c r="I368" s="5" t="s">
        <v>1461</v>
      </c>
      <c r="J368" s="3">
        <v>24000</v>
      </c>
      <c r="L368" s="3">
        <v>1005</v>
      </c>
      <c r="M368" s="2">
        <f t="shared" si="113"/>
        <v>19.399999999999999</v>
      </c>
      <c r="N368" s="3">
        <f t="shared" si="114"/>
        <v>144</v>
      </c>
      <c r="O368" s="4">
        <f t="shared" si="115"/>
        <v>24.7</v>
      </c>
      <c r="P368" s="2">
        <f t="shared" si="116"/>
        <v>1.92</v>
      </c>
      <c r="Q368" s="2">
        <f t="shared" si="117"/>
        <v>1.1299999999999999</v>
      </c>
      <c r="R368" s="2">
        <f t="shared" si="118"/>
        <v>3.26</v>
      </c>
      <c r="S368" s="64">
        <f t="shared" si="119"/>
        <v>0.14354</v>
      </c>
      <c r="T368" s="2">
        <f t="shared" si="120"/>
        <v>8.69</v>
      </c>
      <c r="U368" s="4">
        <f t="shared" si="121"/>
        <v>2.9</v>
      </c>
      <c r="V368" s="79">
        <f t="shared" si="122"/>
        <v>4.3499999999999996</v>
      </c>
      <c r="W368" s="10">
        <f t="shared" ca="1" si="132"/>
        <v>0</v>
      </c>
      <c r="X368" s="10">
        <f t="shared" ca="1" si="124"/>
        <v>0</v>
      </c>
      <c r="Y368" s="10">
        <f t="shared" ca="1" si="125"/>
        <v>0</v>
      </c>
      <c r="Z368" s="10">
        <f t="shared" ca="1" si="126"/>
        <v>1</v>
      </c>
      <c r="AA368" s="10">
        <f t="shared" ca="1" si="133"/>
        <v>0</v>
      </c>
      <c r="AB368" s="10">
        <f t="shared" ca="1" si="134"/>
        <v>1</v>
      </c>
      <c r="AC368" s="10">
        <f t="shared" ca="1" si="129"/>
        <v>1</v>
      </c>
      <c r="AF368" s="16">
        <f t="shared" ca="1" si="130"/>
        <v>0</v>
      </c>
    </row>
    <row r="369" spans="1:32" x14ac:dyDescent="0.25">
      <c r="A369" s="7" t="s">
        <v>1720</v>
      </c>
      <c r="B369" s="7" t="s">
        <v>1388</v>
      </c>
      <c r="C369" s="10">
        <f t="shared" ca="1" si="131"/>
        <v>0</v>
      </c>
      <c r="D369" s="4">
        <v>36.1</v>
      </c>
      <c r="E369" s="4">
        <v>29.5</v>
      </c>
      <c r="F369" s="4">
        <v>11.3</v>
      </c>
      <c r="G369" s="4">
        <v>5.9</v>
      </c>
      <c r="H369" s="3" t="s">
        <v>1389</v>
      </c>
      <c r="I369" s="3" t="s">
        <v>1721</v>
      </c>
      <c r="J369" s="5">
        <v>26455</v>
      </c>
      <c r="K369" s="5">
        <v>7937</v>
      </c>
      <c r="L369" s="3">
        <v>674</v>
      </c>
      <c r="M369" s="2">
        <f t="shared" si="113"/>
        <v>12.2</v>
      </c>
      <c r="N369" s="3">
        <f t="shared" si="114"/>
        <v>460</v>
      </c>
      <c r="O369" s="4">
        <f t="shared" si="115"/>
        <v>51.4</v>
      </c>
      <c r="P369" s="2">
        <f t="shared" si="116"/>
        <v>1.47</v>
      </c>
      <c r="Q369" s="2">
        <f t="shared" si="117"/>
        <v>0.96</v>
      </c>
      <c r="R369" s="2">
        <f t="shared" si="118"/>
        <v>3.19</v>
      </c>
      <c r="S369" s="64">
        <f t="shared" si="119"/>
        <v>3.041E-2</v>
      </c>
      <c r="T369" s="2">
        <f t="shared" si="120"/>
        <v>7.28</v>
      </c>
      <c r="U369" s="4">
        <f t="shared" si="121"/>
        <v>5.4</v>
      </c>
      <c r="V369" s="79">
        <f t="shared" si="122"/>
        <v>9.1199999999999992</v>
      </c>
      <c r="W369" s="10">
        <f t="shared" ca="1" si="132"/>
        <v>0</v>
      </c>
      <c r="X369" s="10">
        <f t="shared" ca="1" si="124"/>
        <v>0</v>
      </c>
      <c r="Y369" s="10">
        <f t="shared" ca="1" si="125"/>
        <v>0</v>
      </c>
      <c r="Z369" s="10">
        <f t="shared" ca="1" si="126"/>
        <v>1</v>
      </c>
      <c r="AA369" s="10">
        <f t="shared" ca="1" si="133"/>
        <v>0</v>
      </c>
      <c r="AB369" s="10">
        <f t="shared" ca="1" si="134"/>
        <v>1</v>
      </c>
      <c r="AC369" s="10">
        <f t="shared" ca="1" si="129"/>
        <v>1</v>
      </c>
      <c r="AF369" s="16">
        <f t="shared" ca="1" si="130"/>
        <v>0</v>
      </c>
    </row>
    <row r="370" spans="1:32" x14ac:dyDescent="0.25">
      <c r="A370" s="7" t="s">
        <v>1722</v>
      </c>
      <c r="B370" s="7" t="s">
        <v>1723</v>
      </c>
      <c r="C370" s="10">
        <f t="shared" ca="1" si="131"/>
        <v>0</v>
      </c>
      <c r="D370" s="4">
        <v>42.5</v>
      </c>
      <c r="E370" s="4">
        <v>36.1</v>
      </c>
      <c r="F370" s="4">
        <v>14</v>
      </c>
      <c r="G370" s="4">
        <v>4.8</v>
      </c>
      <c r="I370" s="5" t="s">
        <v>1374</v>
      </c>
      <c r="J370" s="3">
        <v>23000</v>
      </c>
      <c r="K370" s="3">
        <v>8750</v>
      </c>
      <c r="L370" s="5">
        <v>790</v>
      </c>
      <c r="M370" s="2">
        <f t="shared" si="113"/>
        <v>15.69</v>
      </c>
      <c r="N370" s="3">
        <f t="shared" si="114"/>
        <v>218</v>
      </c>
      <c r="O370" s="4">
        <f t="shared" si="115"/>
        <v>27.8</v>
      </c>
      <c r="P370" s="2">
        <f t="shared" si="116"/>
        <v>1.9</v>
      </c>
      <c r="Q370" s="2">
        <f t="shared" si="117"/>
        <v>1.05</v>
      </c>
      <c r="R370" s="2">
        <f t="shared" si="118"/>
        <v>3.04</v>
      </c>
      <c r="S370" s="64">
        <f t="shared" si="119"/>
        <v>0.11476</v>
      </c>
      <c r="T370" s="2">
        <f t="shared" si="120"/>
        <v>8.0500000000000007</v>
      </c>
      <c r="U370" s="4">
        <f t="shared" si="121"/>
        <v>3.2</v>
      </c>
      <c r="V370" s="79">
        <f t="shared" si="122"/>
        <v>4.8499999999999996</v>
      </c>
      <c r="W370" s="10">
        <f t="shared" ca="1" si="132"/>
        <v>0</v>
      </c>
      <c r="X370" s="10">
        <f t="shared" ca="1" si="124"/>
        <v>0</v>
      </c>
      <c r="Y370" s="10">
        <f t="shared" ca="1" si="125"/>
        <v>0</v>
      </c>
      <c r="Z370" s="10">
        <f t="shared" ca="1" si="126"/>
        <v>1</v>
      </c>
      <c r="AA370" s="10">
        <f t="shared" ca="1" si="133"/>
        <v>0</v>
      </c>
      <c r="AB370" s="10">
        <f t="shared" ca="1" si="134"/>
        <v>0.44400000000000001</v>
      </c>
      <c r="AC370" s="10">
        <f t="shared" ca="1" si="129"/>
        <v>1</v>
      </c>
      <c r="AF370" s="16">
        <f t="shared" ca="1" si="130"/>
        <v>0</v>
      </c>
    </row>
    <row r="371" spans="1:32" x14ac:dyDescent="0.25">
      <c r="A371" s="7" t="s">
        <v>1724</v>
      </c>
      <c r="B371" s="7" t="s">
        <v>1377</v>
      </c>
      <c r="C371" s="10">
        <f t="shared" ca="1" si="131"/>
        <v>0</v>
      </c>
      <c r="D371" s="4">
        <v>50.5</v>
      </c>
      <c r="E371" s="4">
        <v>43.5</v>
      </c>
      <c r="F371" s="4">
        <v>15</v>
      </c>
      <c r="G371" s="4">
        <v>7</v>
      </c>
      <c r="I371" s="5" t="s">
        <v>1371</v>
      </c>
      <c r="J371" s="3">
        <v>50840</v>
      </c>
      <c r="K371" s="3">
        <v>20000</v>
      </c>
      <c r="L371" s="3">
        <v>1322</v>
      </c>
      <c r="M371" s="2">
        <f t="shared" si="113"/>
        <v>15.48</v>
      </c>
      <c r="N371" s="3">
        <f t="shared" si="114"/>
        <v>276</v>
      </c>
      <c r="O371" s="4">
        <f t="shared" si="115"/>
        <v>46.8</v>
      </c>
      <c r="P371" s="2">
        <f t="shared" si="116"/>
        <v>1.57</v>
      </c>
      <c r="Q371" s="2">
        <f t="shared" si="117"/>
        <v>1.02</v>
      </c>
      <c r="R371" s="2">
        <f t="shared" si="118"/>
        <v>3.37</v>
      </c>
      <c r="S371" s="64">
        <f t="shared" si="119"/>
        <v>4.7410000000000001E-2</v>
      </c>
      <c r="T371" s="2">
        <f t="shared" si="120"/>
        <v>8.84</v>
      </c>
      <c r="U371" s="4">
        <f t="shared" si="121"/>
        <v>5.2</v>
      </c>
      <c r="V371" s="79">
        <f t="shared" si="122"/>
        <v>7.62</v>
      </c>
      <c r="W371" s="10">
        <f t="shared" ca="1" si="132"/>
        <v>0</v>
      </c>
      <c r="X371" s="10">
        <f t="shared" ca="1" si="124"/>
        <v>0</v>
      </c>
      <c r="Y371" s="10">
        <f t="shared" ca="1" si="125"/>
        <v>0</v>
      </c>
      <c r="Z371" s="10">
        <f t="shared" ca="1" si="126"/>
        <v>1</v>
      </c>
      <c r="AA371" s="10">
        <f t="shared" ca="1" si="133"/>
        <v>0</v>
      </c>
      <c r="AB371" s="10">
        <f t="shared" ca="1" si="134"/>
        <v>0.72199999999999998</v>
      </c>
      <c r="AC371" s="10">
        <f t="shared" ca="1" si="129"/>
        <v>1</v>
      </c>
      <c r="AF371" s="16">
        <f t="shared" ca="1" si="130"/>
        <v>0</v>
      </c>
    </row>
    <row r="372" spans="1:32" x14ac:dyDescent="0.25">
      <c r="A372" s="7" t="s">
        <v>1725</v>
      </c>
      <c r="B372" s="7" t="s">
        <v>1726</v>
      </c>
      <c r="C372" s="10">
        <f t="shared" ca="1" si="131"/>
        <v>0</v>
      </c>
      <c r="D372" s="4">
        <v>65.099999999999994</v>
      </c>
      <c r="E372" s="4">
        <v>53.1</v>
      </c>
      <c r="F372" s="4">
        <v>17</v>
      </c>
      <c r="G372" s="4">
        <v>5.9</v>
      </c>
      <c r="I372" s="5" t="s">
        <v>1383</v>
      </c>
      <c r="J372" s="3">
        <v>72000</v>
      </c>
      <c r="K372" s="3">
        <v>32000</v>
      </c>
      <c r="L372" s="5">
        <v>1916</v>
      </c>
      <c r="M372" s="2">
        <f t="shared" si="113"/>
        <v>17.8</v>
      </c>
      <c r="N372" s="3">
        <f t="shared" si="114"/>
        <v>215</v>
      </c>
      <c r="O372" s="4">
        <f t="shared" si="115"/>
        <v>45.1</v>
      </c>
      <c r="P372" s="2">
        <f t="shared" si="116"/>
        <v>1.58</v>
      </c>
      <c r="Q372" s="2">
        <f t="shared" si="117"/>
        <v>1.06</v>
      </c>
      <c r="R372" s="2">
        <f t="shared" si="118"/>
        <v>3.83</v>
      </c>
      <c r="S372" s="64">
        <f t="shared" si="119"/>
        <v>5.3240000000000003E-2</v>
      </c>
      <c r="T372" s="2">
        <f t="shared" si="120"/>
        <v>9.76</v>
      </c>
      <c r="U372" s="4">
        <f t="shared" si="121"/>
        <v>5.3</v>
      </c>
      <c r="V372" s="79">
        <f t="shared" si="122"/>
        <v>7.29</v>
      </c>
      <c r="W372" s="10">
        <f t="shared" ca="1" si="132"/>
        <v>0</v>
      </c>
      <c r="X372" s="10">
        <f t="shared" ca="1" si="124"/>
        <v>0</v>
      </c>
      <c r="Y372" s="10">
        <f t="shared" ca="1" si="125"/>
        <v>0</v>
      </c>
      <c r="Z372" s="10">
        <f t="shared" ca="1" si="126"/>
        <v>1</v>
      </c>
      <c r="AA372" s="10">
        <f t="shared" ca="1" si="133"/>
        <v>0</v>
      </c>
      <c r="AB372" s="10">
        <f t="shared" ca="1" si="134"/>
        <v>0</v>
      </c>
      <c r="AC372" s="10">
        <f t="shared" ca="1" si="129"/>
        <v>1</v>
      </c>
      <c r="AF372" s="16">
        <f t="shared" ca="1" si="130"/>
        <v>0</v>
      </c>
    </row>
    <row r="373" spans="1:32" x14ac:dyDescent="0.25">
      <c r="A373" s="7" t="s">
        <v>1727</v>
      </c>
      <c r="C373" s="10">
        <f t="shared" ca="1" si="131"/>
        <v>0</v>
      </c>
      <c r="D373" s="4">
        <v>37.5</v>
      </c>
      <c r="E373" s="4">
        <v>30.5</v>
      </c>
      <c r="F373" s="4">
        <v>11.5</v>
      </c>
      <c r="G373" s="4">
        <v>4.5</v>
      </c>
      <c r="I373" s="5" t="s">
        <v>1374</v>
      </c>
      <c r="J373" s="3">
        <v>20000</v>
      </c>
      <c r="K373" s="3">
        <v>8000</v>
      </c>
      <c r="L373" s="3">
        <v>860</v>
      </c>
      <c r="M373" s="2">
        <f t="shared" si="113"/>
        <v>18.75</v>
      </c>
      <c r="N373" s="3">
        <f t="shared" si="114"/>
        <v>315</v>
      </c>
      <c r="O373" s="4">
        <f t="shared" si="115"/>
        <v>36.700000000000003</v>
      </c>
      <c r="P373" s="2">
        <f t="shared" si="116"/>
        <v>1.64</v>
      </c>
      <c r="Q373" s="2">
        <f t="shared" si="117"/>
        <v>1.1200000000000001</v>
      </c>
      <c r="R373" s="2">
        <f t="shared" si="118"/>
        <v>3.26</v>
      </c>
      <c r="S373" s="64">
        <f t="shared" si="119"/>
        <v>5.4019999999999999E-2</v>
      </c>
      <c r="T373" s="2">
        <f t="shared" si="120"/>
        <v>7.4</v>
      </c>
      <c r="U373" s="4">
        <f t="shared" si="121"/>
        <v>4.0999999999999996</v>
      </c>
      <c r="V373" s="79">
        <f t="shared" si="122"/>
        <v>6.86</v>
      </c>
      <c r="W373" s="10">
        <f t="shared" ca="1" si="132"/>
        <v>0</v>
      </c>
      <c r="X373" s="10">
        <f t="shared" ca="1" si="124"/>
        <v>0</v>
      </c>
      <c r="Y373" s="10">
        <f t="shared" ca="1" si="125"/>
        <v>0</v>
      </c>
      <c r="Z373" s="10">
        <f t="shared" ca="1" si="126"/>
        <v>1</v>
      </c>
      <c r="AA373" s="10">
        <f t="shared" ca="1" si="133"/>
        <v>0</v>
      </c>
      <c r="AB373" s="10">
        <f t="shared" ca="1" si="134"/>
        <v>1</v>
      </c>
      <c r="AC373" s="10">
        <f t="shared" ca="1" si="129"/>
        <v>1</v>
      </c>
      <c r="AF373" s="16">
        <f t="shared" ca="1" si="130"/>
        <v>0</v>
      </c>
    </row>
    <row r="374" spans="1:32" x14ac:dyDescent="0.25">
      <c r="A374" s="7" t="s">
        <v>1728</v>
      </c>
      <c r="B374" s="7" t="s">
        <v>1324</v>
      </c>
      <c r="C374" s="10">
        <f t="shared" ca="1" si="131"/>
        <v>0</v>
      </c>
      <c r="D374" s="4">
        <v>38.299999999999997</v>
      </c>
      <c r="E374" s="4">
        <v>32</v>
      </c>
      <c r="F374" s="4">
        <v>12.5</v>
      </c>
      <c r="G374" s="4">
        <v>4.9000000000000004</v>
      </c>
      <c r="H374" s="3"/>
      <c r="I374" s="3" t="s">
        <v>1374</v>
      </c>
      <c r="J374" s="5">
        <v>17600</v>
      </c>
      <c r="K374" s="5">
        <v>7000</v>
      </c>
      <c r="L374" s="3">
        <v>718</v>
      </c>
      <c r="M374" s="2">
        <f t="shared" si="113"/>
        <v>17.04</v>
      </c>
      <c r="N374" s="3">
        <f t="shared" si="114"/>
        <v>240</v>
      </c>
      <c r="O374" s="4">
        <f t="shared" si="115"/>
        <v>27.8</v>
      </c>
      <c r="P374" s="2">
        <f t="shared" si="116"/>
        <v>1.86</v>
      </c>
      <c r="Q374" s="2">
        <f t="shared" si="117"/>
        <v>1.0900000000000001</v>
      </c>
      <c r="R374" s="2">
        <f t="shared" si="118"/>
        <v>3.06</v>
      </c>
      <c r="S374" s="64">
        <f t="shared" si="119"/>
        <v>9.9110000000000004E-2</v>
      </c>
      <c r="T374" s="2">
        <f t="shared" si="120"/>
        <v>7.58</v>
      </c>
      <c r="U374" s="4">
        <f t="shared" si="121"/>
        <v>3.2</v>
      </c>
      <c r="V374" s="79">
        <f t="shared" si="122"/>
        <v>5.14</v>
      </c>
      <c r="W374" s="10">
        <f t="shared" ca="1" si="132"/>
        <v>0</v>
      </c>
      <c r="X374" s="10">
        <f t="shared" ca="1" si="124"/>
        <v>0</v>
      </c>
      <c r="Y374" s="10">
        <f t="shared" ca="1" si="125"/>
        <v>0</v>
      </c>
      <c r="Z374" s="10">
        <f t="shared" ca="1" si="126"/>
        <v>1</v>
      </c>
      <c r="AA374" s="10">
        <f t="shared" ca="1" si="133"/>
        <v>0</v>
      </c>
      <c r="AB374" s="10">
        <f t="shared" ca="1" si="134"/>
        <v>0.55600000000000005</v>
      </c>
      <c r="AC374" s="10">
        <f t="shared" ca="1" si="129"/>
        <v>1</v>
      </c>
      <c r="AF374" s="16">
        <f t="shared" ca="1" si="130"/>
        <v>0</v>
      </c>
    </row>
    <row r="375" spans="1:32" x14ac:dyDescent="0.25">
      <c r="A375" s="7" t="s">
        <v>1729</v>
      </c>
      <c r="B375" s="7" t="s">
        <v>1324</v>
      </c>
      <c r="C375" s="10">
        <f t="shared" ca="1" si="131"/>
        <v>0</v>
      </c>
      <c r="D375" s="4">
        <v>42.2</v>
      </c>
      <c r="E375" s="4">
        <v>33.299999999999997</v>
      </c>
      <c r="F375" s="4">
        <v>13</v>
      </c>
      <c r="G375" s="4">
        <v>5</v>
      </c>
      <c r="H375" s="2"/>
      <c r="I375" s="2" t="s">
        <v>1374</v>
      </c>
      <c r="J375" s="3">
        <v>24000</v>
      </c>
      <c r="K375" s="3">
        <v>9000</v>
      </c>
      <c r="L375" s="3">
        <v>788</v>
      </c>
      <c r="M375" s="2">
        <f t="shared" si="113"/>
        <v>15.21</v>
      </c>
      <c r="N375" s="3">
        <f t="shared" si="114"/>
        <v>290</v>
      </c>
      <c r="O375" s="4">
        <f t="shared" si="115"/>
        <v>33.9</v>
      </c>
      <c r="P375" s="2">
        <f t="shared" si="116"/>
        <v>1.74</v>
      </c>
      <c r="Q375" s="2">
        <f t="shared" si="117"/>
        <v>1.04</v>
      </c>
      <c r="R375" s="2">
        <f t="shared" si="118"/>
        <v>3.25</v>
      </c>
      <c r="S375" s="64">
        <f t="shared" si="119"/>
        <v>7.3980000000000004E-2</v>
      </c>
      <c r="T375" s="2">
        <f t="shared" si="120"/>
        <v>7.73</v>
      </c>
      <c r="U375" s="4">
        <f t="shared" si="121"/>
        <v>3.8</v>
      </c>
      <c r="V375" s="79">
        <f t="shared" si="122"/>
        <v>5.98</v>
      </c>
      <c r="W375" s="10">
        <f t="shared" ca="1" si="132"/>
        <v>0</v>
      </c>
      <c r="X375" s="10">
        <f t="shared" ca="1" si="124"/>
        <v>0</v>
      </c>
      <c r="Y375" s="10">
        <f t="shared" ca="1" si="125"/>
        <v>0</v>
      </c>
      <c r="Z375" s="10">
        <f t="shared" ca="1" si="126"/>
        <v>1</v>
      </c>
      <c r="AA375" s="10">
        <f t="shared" ca="1" si="133"/>
        <v>0</v>
      </c>
      <c r="AB375" s="10">
        <f t="shared" ca="1" si="134"/>
        <v>1</v>
      </c>
      <c r="AC375" s="10">
        <f t="shared" ca="1" si="129"/>
        <v>1</v>
      </c>
      <c r="AF375" s="16">
        <f t="shared" ca="1" si="130"/>
        <v>0</v>
      </c>
    </row>
    <row r="376" spans="1:32" x14ac:dyDescent="0.25">
      <c r="A376" s="7" t="s">
        <v>1730</v>
      </c>
      <c r="B376" s="7" t="s">
        <v>1111</v>
      </c>
      <c r="C376" s="10">
        <f t="shared" ca="1" si="131"/>
        <v>0</v>
      </c>
      <c r="D376" s="4">
        <v>45.8</v>
      </c>
      <c r="E376" s="4">
        <v>37.200000000000003</v>
      </c>
      <c r="F376" s="4">
        <v>13.2</v>
      </c>
      <c r="G376" s="4">
        <v>5</v>
      </c>
      <c r="J376" s="3">
        <v>26800</v>
      </c>
      <c r="K376" s="3">
        <v>11300</v>
      </c>
      <c r="L376" s="3">
        <v>866</v>
      </c>
      <c r="M376" s="2">
        <f t="shared" si="113"/>
        <v>15.53</v>
      </c>
      <c r="N376" s="3">
        <f t="shared" si="114"/>
        <v>232</v>
      </c>
      <c r="O376" s="4">
        <f t="shared" si="115"/>
        <v>33.5</v>
      </c>
      <c r="P376" s="2">
        <f t="shared" si="116"/>
        <v>1.71</v>
      </c>
      <c r="Q376" s="2">
        <f t="shared" si="117"/>
        <v>1.04</v>
      </c>
      <c r="R376" s="2">
        <f t="shared" si="118"/>
        <v>3.47</v>
      </c>
      <c r="S376" s="64">
        <f t="shared" si="119"/>
        <v>7.1639999999999995E-2</v>
      </c>
      <c r="T376" s="2">
        <f t="shared" si="120"/>
        <v>8.17</v>
      </c>
      <c r="U376" s="4">
        <f t="shared" si="121"/>
        <v>3.9</v>
      </c>
      <c r="V376" s="79">
        <f t="shared" si="122"/>
        <v>6.09</v>
      </c>
      <c r="W376" s="10">
        <f t="shared" ca="1" si="132"/>
        <v>0</v>
      </c>
      <c r="X376" s="10">
        <f t="shared" ca="1" si="124"/>
        <v>0</v>
      </c>
      <c r="Y376" s="10">
        <f t="shared" ca="1" si="125"/>
        <v>0</v>
      </c>
      <c r="Z376" s="10">
        <f t="shared" ca="1" si="126"/>
        <v>1</v>
      </c>
      <c r="AA376" s="10">
        <f t="shared" ca="1" si="133"/>
        <v>0</v>
      </c>
      <c r="AB376" s="10">
        <f t="shared" ca="1" si="134"/>
        <v>0.16700000000000001</v>
      </c>
      <c r="AC376" s="10">
        <f t="shared" ca="1" si="129"/>
        <v>1</v>
      </c>
      <c r="AF376" s="16">
        <f t="shared" ca="1" si="130"/>
        <v>0</v>
      </c>
    </row>
    <row r="377" spans="1:32" x14ac:dyDescent="0.25">
      <c r="A377" s="7" t="s">
        <v>1112</v>
      </c>
      <c r="B377" s="7" t="s">
        <v>1111</v>
      </c>
      <c r="C377" s="10">
        <f t="shared" ca="1" si="131"/>
        <v>0</v>
      </c>
      <c r="D377" s="4">
        <v>52.3</v>
      </c>
      <c r="E377" s="4">
        <v>42.2</v>
      </c>
      <c r="F377" s="4">
        <v>15</v>
      </c>
      <c r="G377" s="4">
        <v>5.5</v>
      </c>
      <c r="J377" s="3">
        <v>35000</v>
      </c>
      <c r="K377" s="3">
        <v>14500</v>
      </c>
      <c r="L377" s="3">
        <v>1110</v>
      </c>
      <c r="M377" s="2">
        <f t="shared" si="113"/>
        <v>16.670000000000002</v>
      </c>
      <c r="N377" s="3">
        <f t="shared" si="114"/>
        <v>208</v>
      </c>
      <c r="O377" s="4">
        <f t="shared" si="115"/>
        <v>32.5</v>
      </c>
      <c r="P377" s="2">
        <f t="shared" si="116"/>
        <v>1.77</v>
      </c>
      <c r="Q377" s="2">
        <f t="shared" si="117"/>
        <v>1.06</v>
      </c>
      <c r="R377" s="2">
        <f t="shared" si="118"/>
        <v>3.49</v>
      </c>
      <c r="S377" s="64">
        <f t="shared" si="119"/>
        <v>8.8779999999999998E-2</v>
      </c>
      <c r="T377" s="2">
        <f t="shared" si="120"/>
        <v>8.6999999999999993</v>
      </c>
      <c r="U377" s="4">
        <f t="shared" si="121"/>
        <v>3.8</v>
      </c>
      <c r="V377" s="79">
        <f t="shared" si="122"/>
        <v>5.57</v>
      </c>
      <c r="W377" s="10">
        <f t="shared" ca="1" si="132"/>
        <v>0</v>
      </c>
      <c r="X377" s="10">
        <f t="shared" ca="1" si="124"/>
        <v>0</v>
      </c>
      <c r="Y377" s="10">
        <f t="shared" ca="1" si="125"/>
        <v>0</v>
      </c>
      <c r="Z377" s="10">
        <f t="shared" ca="1" si="126"/>
        <v>1</v>
      </c>
      <c r="AA377" s="10">
        <f t="shared" ca="1" si="133"/>
        <v>0</v>
      </c>
      <c r="AB377" s="10">
        <f t="shared" ca="1" si="134"/>
        <v>5.6000000000000001E-2</v>
      </c>
      <c r="AC377" s="10">
        <f t="shared" ca="1" si="129"/>
        <v>1</v>
      </c>
      <c r="AF377" s="16">
        <f t="shared" ca="1" si="130"/>
        <v>0</v>
      </c>
    </row>
    <row r="378" spans="1:32" x14ac:dyDescent="0.25">
      <c r="A378" s="7" t="s">
        <v>1113</v>
      </c>
      <c r="B378" s="7" t="s">
        <v>1111</v>
      </c>
      <c r="C378" s="10">
        <f t="shared" ca="1" si="131"/>
        <v>0</v>
      </c>
      <c r="D378" s="4">
        <v>54.5</v>
      </c>
      <c r="E378" s="4">
        <v>43</v>
      </c>
      <c r="F378" s="4">
        <v>15.8</v>
      </c>
      <c r="G378" s="4">
        <v>5.5</v>
      </c>
      <c r="J378" s="3">
        <v>55000</v>
      </c>
      <c r="K378" s="3">
        <v>13000</v>
      </c>
      <c r="L378" s="3">
        <v>1018</v>
      </c>
      <c r="M378" s="2">
        <f t="shared" si="113"/>
        <v>11.31</v>
      </c>
      <c r="N378" s="3">
        <f t="shared" si="114"/>
        <v>309</v>
      </c>
      <c r="O378" s="4">
        <f t="shared" si="115"/>
        <v>46.4</v>
      </c>
      <c r="P378" s="2">
        <f t="shared" si="116"/>
        <v>1.61</v>
      </c>
      <c r="Q378" s="2">
        <f t="shared" si="117"/>
        <v>0.92</v>
      </c>
      <c r="R378" s="2">
        <f t="shared" si="118"/>
        <v>3.45</v>
      </c>
      <c r="S378" s="64">
        <f t="shared" si="119"/>
        <v>5.0569999999999997E-2</v>
      </c>
      <c r="T378" s="2">
        <f t="shared" si="120"/>
        <v>8.7899999999999991</v>
      </c>
      <c r="U378" s="4">
        <f t="shared" si="121"/>
        <v>5.2</v>
      </c>
      <c r="V378" s="79">
        <f t="shared" si="122"/>
        <v>7.42</v>
      </c>
      <c r="W378" s="10">
        <f t="shared" ca="1" si="132"/>
        <v>0</v>
      </c>
      <c r="X378" s="10">
        <f t="shared" ca="1" si="124"/>
        <v>0</v>
      </c>
      <c r="Y378" s="10">
        <f t="shared" ca="1" si="125"/>
        <v>0</v>
      </c>
      <c r="Z378" s="10">
        <f t="shared" ca="1" si="126"/>
        <v>1</v>
      </c>
      <c r="AA378" s="10">
        <f t="shared" ca="1" si="133"/>
        <v>0</v>
      </c>
      <c r="AB378" s="10">
        <f t="shared" ca="1" si="134"/>
        <v>0.27800000000000002</v>
      </c>
      <c r="AC378" s="10">
        <f t="shared" ca="1" si="129"/>
        <v>1</v>
      </c>
      <c r="AF378" s="16">
        <f t="shared" ca="1" si="130"/>
        <v>0</v>
      </c>
    </row>
    <row r="379" spans="1:32" x14ac:dyDescent="0.25">
      <c r="A379" s="7" t="s">
        <v>1114</v>
      </c>
      <c r="B379" s="7" t="s">
        <v>1111</v>
      </c>
      <c r="C379" s="10">
        <f t="shared" ca="1" si="131"/>
        <v>0</v>
      </c>
      <c r="D379" s="4">
        <v>59.2</v>
      </c>
      <c r="E379" s="4">
        <v>50</v>
      </c>
      <c r="F379" s="4">
        <v>15.1</v>
      </c>
      <c r="G379" s="4">
        <v>5</v>
      </c>
      <c r="J379" s="3">
        <v>65000</v>
      </c>
      <c r="K379" s="3">
        <v>18500</v>
      </c>
      <c r="L379" s="3">
        <v>1522</v>
      </c>
      <c r="M379" s="2">
        <f t="shared" si="113"/>
        <v>15.13</v>
      </c>
      <c r="N379" s="3">
        <f t="shared" si="114"/>
        <v>232</v>
      </c>
      <c r="O379" s="4">
        <f t="shared" si="115"/>
        <v>51.2</v>
      </c>
      <c r="P379" s="2">
        <f t="shared" si="116"/>
        <v>1.45</v>
      </c>
      <c r="Q379" s="2">
        <f t="shared" si="117"/>
        <v>1.01</v>
      </c>
      <c r="R379" s="2">
        <f t="shared" si="118"/>
        <v>3.92</v>
      </c>
      <c r="S379" s="64">
        <f t="shared" si="119"/>
        <v>3.7130000000000003E-2</v>
      </c>
      <c r="T379" s="2">
        <f t="shared" si="120"/>
        <v>9.48</v>
      </c>
      <c r="U379" s="4">
        <f t="shared" si="121"/>
        <v>5.9</v>
      </c>
      <c r="V379" s="79">
        <f t="shared" si="122"/>
        <v>8.6199999999999992</v>
      </c>
      <c r="W379" s="10">
        <f t="shared" ca="1" si="132"/>
        <v>0</v>
      </c>
      <c r="X379" s="10">
        <f t="shared" ca="1" si="124"/>
        <v>0</v>
      </c>
      <c r="Y379" s="10">
        <f t="shared" ca="1" si="125"/>
        <v>0</v>
      </c>
      <c r="Z379" s="10">
        <f t="shared" ca="1" si="126"/>
        <v>1</v>
      </c>
      <c r="AA379" s="10">
        <f t="shared" ca="1" si="133"/>
        <v>0</v>
      </c>
      <c r="AB379" s="10">
        <f t="shared" ca="1" si="134"/>
        <v>0</v>
      </c>
      <c r="AC379" s="10">
        <f t="shared" ca="1" si="129"/>
        <v>1</v>
      </c>
      <c r="AF379" s="16">
        <f t="shared" ca="1" si="130"/>
        <v>0</v>
      </c>
    </row>
    <row r="380" spans="1:32" x14ac:dyDescent="0.25">
      <c r="A380" s="7" t="s">
        <v>1731</v>
      </c>
      <c r="B380" s="7" t="s">
        <v>1732</v>
      </c>
      <c r="C380" s="10">
        <f t="shared" ca="1" si="131"/>
        <v>0</v>
      </c>
      <c r="D380" s="4">
        <v>35.200000000000003</v>
      </c>
      <c r="E380" s="4">
        <v>26.7</v>
      </c>
      <c r="F380" s="4">
        <v>11</v>
      </c>
      <c r="G380" s="4">
        <v>5</v>
      </c>
      <c r="H380" s="2"/>
      <c r="I380" s="2" t="s">
        <v>1371</v>
      </c>
      <c r="J380" s="3">
        <v>18550</v>
      </c>
      <c r="K380" s="3">
        <v>7700</v>
      </c>
      <c r="L380" s="3">
        <v>736</v>
      </c>
      <c r="M380" s="2">
        <f t="shared" si="113"/>
        <v>16.87</v>
      </c>
      <c r="N380" s="3">
        <f t="shared" si="114"/>
        <v>435</v>
      </c>
      <c r="O380" s="4">
        <f t="shared" si="115"/>
        <v>40.200000000000003</v>
      </c>
      <c r="P380" s="2">
        <f t="shared" si="116"/>
        <v>1.61</v>
      </c>
      <c r="Q380" s="2">
        <f t="shared" si="117"/>
        <v>1.08</v>
      </c>
      <c r="R380" s="2">
        <f t="shared" si="118"/>
        <v>3.2</v>
      </c>
      <c r="S380" s="64">
        <f t="shared" si="119"/>
        <v>4.4139999999999999E-2</v>
      </c>
      <c r="T380" s="2">
        <f t="shared" si="120"/>
        <v>6.92</v>
      </c>
      <c r="U380" s="4">
        <f t="shared" si="121"/>
        <v>4.4000000000000004</v>
      </c>
      <c r="V380" s="79">
        <f t="shared" si="122"/>
        <v>7.53</v>
      </c>
      <c r="W380" s="10">
        <f t="shared" ca="1" si="132"/>
        <v>0</v>
      </c>
      <c r="X380" s="10">
        <f t="shared" ca="1" si="124"/>
        <v>0</v>
      </c>
      <c r="Y380" s="10">
        <f t="shared" ca="1" si="125"/>
        <v>0</v>
      </c>
      <c r="Z380" s="10">
        <f t="shared" ca="1" si="126"/>
        <v>1</v>
      </c>
      <c r="AA380" s="10">
        <f t="shared" ca="1" si="133"/>
        <v>0</v>
      </c>
      <c r="AB380" s="10">
        <f t="shared" ca="1" si="134"/>
        <v>1</v>
      </c>
      <c r="AC380" s="10">
        <f t="shared" ca="1" si="129"/>
        <v>1</v>
      </c>
      <c r="AF380" s="16">
        <f t="shared" ca="1" si="130"/>
        <v>0</v>
      </c>
    </row>
    <row r="381" spans="1:32" x14ac:dyDescent="0.25">
      <c r="A381" s="7" t="s">
        <v>1733</v>
      </c>
      <c r="B381" s="7" t="s">
        <v>1732</v>
      </c>
      <c r="C381" s="10">
        <f t="shared" ca="1" si="131"/>
        <v>0</v>
      </c>
      <c r="D381" s="4">
        <v>37.799999999999997</v>
      </c>
      <c r="E381" s="4">
        <v>29.5</v>
      </c>
      <c r="F381" s="4">
        <v>11.7</v>
      </c>
      <c r="G381" s="4">
        <v>5.6</v>
      </c>
      <c r="I381" s="5" t="s">
        <v>1374</v>
      </c>
      <c r="J381" s="3">
        <v>18000</v>
      </c>
      <c r="K381" s="3">
        <v>6380</v>
      </c>
      <c r="L381" s="3">
        <v>715</v>
      </c>
      <c r="M381" s="2">
        <f t="shared" si="113"/>
        <v>16.72</v>
      </c>
      <c r="N381" s="3">
        <f t="shared" si="114"/>
        <v>313</v>
      </c>
      <c r="O381" s="4">
        <f t="shared" si="115"/>
        <v>32.9</v>
      </c>
      <c r="P381" s="2">
        <f t="shared" si="116"/>
        <v>1.73</v>
      </c>
      <c r="Q381" s="2">
        <f t="shared" si="117"/>
        <v>1.08</v>
      </c>
      <c r="R381" s="2">
        <f t="shared" si="118"/>
        <v>3.23</v>
      </c>
      <c r="S381" s="64">
        <f t="shared" si="119"/>
        <v>6.7890000000000006E-2</v>
      </c>
      <c r="T381" s="2">
        <f t="shared" si="120"/>
        <v>7.28</v>
      </c>
      <c r="U381" s="4">
        <f t="shared" si="121"/>
        <v>3.7</v>
      </c>
      <c r="V381" s="79">
        <f t="shared" si="122"/>
        <v>6.14</v>
      </c>
      <c r="W381" s="10">
        <f t="shared" ca="1" si="132"/>
        <v>0</v>
      </c>
      <c r="X381" s="10">
        <f t="shared" ca="1" si="124"/>
        <v>0</v>
      </c>
      <c r="Y381" s="10">
        <f t="shared" ca="1" si="125"/>
        <v>0</v>
      </c>
      <c r="Z381" s="10">
        <f t="shared" ca="1" si="126"/>
        <v>1</v>
      </c>
      <c r="AA381" s="10">
        <f t="shared" ca="1" si="133"/>
        <v>0</v>
      </c>
      <c r="AB381" s="10">
        <f t="shared" ca="1" si="134"/>
        <v>1</v>
      </c>
      <c r="AC381" s="10">
        <f t="shared" ca="1" si="129"/>
        <v>1</v>
      </c>
      <c r="AF381" s="16">
        <f t="shared" ca="1" si="130"/>
        <v>0</v>
      </c>
    </row>
    <row r="382" spans="1:32" x14ac:dyDescent="0.25">
      <c r="A382" s="7" t="s">
        <v>1734</v>
      </c>
      <c r="B382" s="7" t="s">
        <v>1451</v>
      </c>
      <c r="C382" s="10">
        <f t="shared" ca="1" si="131"/>
        <v>0</v>
      </c>
      <c r="D382" s="4">
        <v>20</v>
      </c>
      <c r="E382" s="4">
        <v>17.5</v>
      </c>
      <c r="F382" s="4">
        <v>7.1</v>
      </c>
      <c r="G382" s="4">
        <v>4</v>
      </c>
      <c r="H382" s="5" t="s">
        <v>1443</v>
      </c>
      <c r="I382" s="5" t="s">
        <v>1374</v>
      </c>
      <c r="J382" s="3">
        <v>1600</v>
      </c>
      <c r="K382" s="3">
        <v>550</v>
      </c>
      <c r="L382" s="3">
        <v>174</v>
      </c>
      <c r="M382" s="2">
        <f t="shared" si="113"/>
        <v>20.39</v>
      </c>
      <c r="N382" s="3">
        <f t="shared" si="114"/>
        <v>133</v>
      </c>
      <c r="O382" s="4">
        <f t="shared" si="115"/>
        <v>9.9</v>
      </c>
      <c r="P382" s="2">
        <f t="shared" si="116"/>
        <v>2.35</v>
      </c>
      <c r="Q382" s="2">
        <f t="shared" si="117"/>
        <v>1.24</v>
      </c>
      <c r="R382" s="2">
        <f t="shared" si="118"/>
        <v>2.82</v>
      </c>
      <c r="S382" s="64">
        <f t="shared" si="119"/>
        <v>0.30417</v>
      </c>
      <c r="T382" s="2">
        <f t="shared" si="120"/>
        <v>5.61</v>
      </c>
      <c r="U382" s="4">
        <f t="shared" si="121"/>
        <v>1.2</v>
      </c>
      <c r="V382" s="79">
        <f t="shared" si="122"/>
        <v>2.56</v>
      </c>
      <c r="W382" s="10">
        <f t="shared" ca="1" si="132"/>
        <v>0</v>
      </c>
      <c r="X382" s="10">
        <f t="shared" ca="1" si="124"/>
        <v>0</v>
      </c>
      <c r="Y382" s="10">
        <f t="shared" ca="1" si="125"/>
        <v>1</v>
      </c>
      <c r="Z382" s="10">
        <f t="shared" ca="1" si="126"/>
        <v>1</v>
      </c>
      <c r="AA382" s="10">
        <f t="shared" ca="1" si="133"/>
        <v>0</v>
      </c>
      <c r="AB382" s="10">
        <f t="shared" ca="1" si="134"/>
        <v>0</v>
      </c>
      <c r="AC382" s="10">
        <f t="shared" ca="1" si="129"/>
        <v>1</v>
      </c>
      <c r="AF382" s="16">
        <f t="shared" ca="1" si="130"/>
        <v>0</v>
      </c>
    </row>
    <row r="383" spans="1:32" x14ac:dyDescent="0.25">
      <c r="A383" s="7" t="s">
        <v>1735</v>
      </c>
      <c r="B383" s="7" t="s">
        <v>1736</v>
      </c>
      <c r="C383" s="10">
        <f t="shared" ca="1" si="131"/>
        <v>0</v>
      </c>
      <c r="D383" s="4">
        <v>25.2</v>
      </c>
      <c r="E383" s="4">
        <v>22.2</v>
      </c>
      <c r="F383" s="4">
        <v>7.9</v>
      </c>
      <c r="G383" s="4">
        <v>2.2000000000000002</v>
      </c>
      <c r="H383" s="2" t="s">
        <v>1399</v>
      </c>
      <c r="I383" s="2" t="s">
        <v>1374</v>
      </c>
      <c r="J383" s="3">
        <v>3000</v>
      </c>
      <c r="K383" s="3">
        <v>1200</v>
      </c>
      <c r="L383" s="3">
        <v>278</v>
      </c>
      <c r="M383" s="2">
        <f t="shared" si="113"/>
        <v>21.44</v>
      </c>
      <c r="N383" s="3">
        <f t="shared" si="114"/>
        <v>122</v>
      </c>
      <c r="O383" s="4">
        <f t="shared" si="115"/>
        <v>12.8</v>
      </c>
      <c r="P383" s="2">
        <f t="shared" si="116"/>
        <v>2.12</v>
      </c>
      <c r="Q383" s="2">
        <f t="shared" si="117"/>
        <v>1.24</v>
      </c>
      <c r="R383" s="2">
        <f t="shared" si="118"/>
        <v>3.19</v>
      </c>
      <c r="S383" s="64">
        <f t="shared" si="119"/>
        <v>0.20448</v>
      </c>
      <c r="T383" s="2">
        <f t="shared" si="120"/>
        <v>6.31</v>
      </c>
      <c r="U383" s="4">
        <f t="shared" si="121"/>
        <v>1.6</v>
      </c>
      <c r="V383" s="79">
        <f t="shared" si="122"/>
        <v>3.23</v>
      </c>
      <c r="W383" s="10">
        <f t="shared" ca="1" si="132"/>
        <v>0</v>
      </c>
      <c r="X383" s="10">
        <f t="shared" ca="1" si="124"/>
        <v>0.255</v>
      </c>
      <c r="Y383" s="10">
        <f t="shared" ca="1" si="125"/>
        <v>0.88600000000000001</v>
      </c>
      <c r="Z383" s="10">
        <f t="shared" ca="1" si="126"/>
        <v>1</v>
      </c>
      <c r="AA383" s="10">
        <f t="shared" ca="1" si="133"/>
        <v>0</v>
      </c>
      <c r="AB383" s="10">
        <f t="shared" ca="1" si="134"/>
        <v>1</v>
      </c>
      <c r="AC383" s="10">
        <f t="shared" ca="1" si="129"/>
        <v>1</v>
      </c>
      <c r="AF383" s="16">
        <f t="shared" ca="1" si="130"/>
        <v>0</v>
      </c>
    </row>
    <row r="384" spans="1:32" x14ac:dyDescent="0.25">
      <c r="A384" s="7" t="s">
        <v>1737</v>
      </c>
      <c r="B384" s="7" t="s">
        <v>1435</v>
      </c>
      <c r="C384" s="10">
        <f t="shared" ca="1" si="131"/>
        <v>0</v>
      </c>
      <c r="D384" s="4">
        <v>25.4</v>
      </c>
      <c r="E384" s="4">
        <v>21.8</v>
      </c>
      <c r="F384" s="4">
        <v>9.3000000000000007</v>
      </c>
      <c r="G384" s="4">
        <v>4.9000000000000004</v>
      </c>
      <c r="H384" s="3"/>
      <c r="I384" s="5" t="s">
        <v>1374</v>
      </c>
      <c r="J384" s="5">
        <v>5000</v>
      </c>
      <c r="K384" s="5">
        <v>2000</v>
      </c>
      <c r="L384" s="3">
        <v>341</v>
      </c>
      <c r="M384" s="2">
        <f t="shared" si="113"/>
        <v>18.71</v>
      </c>
      <c r="N384" s="3">
        <f t="shared" si="114"/>
        <v>215</v>
      </c>
      <c r="O384" s="4">
        <f t="shared" si="115"/>
        <v>17.3</v>
      </c>
      <c r="P384" s="2">
        <f t="shared" si="116"/>
        <v>2.1</v>
      </c>
      <c r="Q384" s="2">
        <f t="shared" si="117"/>
        <v>1.1599999999999999</v>
      </c>
      <c r="R384" s="2">
        <f t="shared" si="118"/>
        <v>2.73</v>
      </c>
      <c r="S384" s="64">
        <f t="shared" si="119"/>
        <v>0.16825999999999999</v>
      </c>
      <c r="T384" s="2">
        <f t="shared" si="120"/>
        <v>6.26</v>
      </c>
      <c r="U384" s="4">
        <f t="shared" si="121"/>
        <v>2</v>
      </c>
      <c r="V384" s="79">
        <f t="shared" si="122"/>
        <v>3.72</v>
      </c>
      <c r="W384" s="10">
        <f t="shared" ca="1" si="132"/>
        <v>0</v>
      </c>
      <c r="X384" s="10">
        <f t="shared" ca="1" si="124"/>
        <v>0</v>
      </c>
      <c r="Y384" s="10">
        <f t="shared" ca="1" si="125"/>
        <v>0</v>
      </c>
      <c r="Z384" s="10">
        <f t="shared" ca="1" si="126"/>
        <v>1</v>
      </c>
      <c r="AA384" s="10">
        <f t="shared" ca="1" si="133"/>
        <v>0</v>
      </c>
      <c r="AB384" s="10">
        <f t="shared" ca="1" si="134"/>
        <v>0</v>
      </c>
      <c r="AC384" s="10">
        <f t="shared" ca="1" si="129"/>
        <v>1</v>
      </c>
      <c r="AF384" s="16">
        <f t="shared" ca="1" si="130"/>
        <v>0</v>
      </c>
    </row>
    <row r="385" spans="1:32" x14ac:dyDescent="0.25">
      <c r="A385" s="7" t="s">
        <v>1738</v>
      </c>
      <c r="B385" s="7" t="s">
        <v>1435</v>
      </c>
      <c r="C385" s="10">
        <f t="shared" ca="1" si="131"/>
        <v>0</v>
      </c>
      <c r="D385" s="4">
        <v>26.8</v>
      </c>
      <c r="E385" s="4">
        <v>20.5</v>
      </c>
      <c r="F385" s="4">
        <v>9</v>
      </c>
      <c r="G385" s="4">
        <v>3.9</v>
      </c>
      <c r="H385" s="5" t="s">
        <v>1456</v>
      </c>
      <c r="I385" s="5" t="s">
        <v>1374</v>
      </c>
      <c r="J385" s="3">
        <v>6600</v>
      </c>
      <c r="K385" s="3">
        <v>2900</v>
      </c>
      <c r="L385" s="3">
        <v>323</v>
      </c>
      <c r="M385" s="2">
        <f t="shared" si="113"/>
        <v>14.73</v>
      </c>
      <c r="N385" s="3">
        <f t="shared" si="114"/>
        <v>342</v>
      </c>
      <c r="O385" s="4">
        <f t="shared" si="115"/>
        <v>24.4</v>
      </c>
      <c r="P385" s="2">
        <f t="shared" si="116"/>
        <v>1.86</v>
      </c>
      <c r="Q385" s="2">
        <f t="shared" si="117"/>
        <v>1.07</v>
      </c>
      <c r="R385" s="2">
        <f t="shared" si="118"/>
        <v>2.98</v>
      </c>
      <c r="S385" s="64">
        <f t="shared" si="119"/>
        <v>8.7929999999999994E-2</v>
      </c>
      <c r="T385" s="2">
        <f t="shared" si="120"/>
        <v>6.07</v>
      </c>
      <c r="U385" s="4">
        <f t="shared" si="121"/>
        <v>2.7</v>
      </c>
      <c r="V385" s="79">
        <f t="shared" si="122"/>
        <v>5.1100000000000003</v>
      </c>
      <c r="W385" s="10">
        <f t="shared" ca="1" si="132"/>
        <v>0</v>
      </c>
      <c r="X385" s="10">
        <f t="shared" ca="1" si="124"/>
        <v>0</v>
      </c>
      <c r="Y385" s="10">
        <f t="shared" ca="1" si="125"/>
        <v>0</v>
      </c>
      <c r="Z385" s="10">
        <f t="shared" ca="1" si="126"/>
        <v>1</v>
      </c>
      <c r="AA385" s="10">
        <f t="shared" ca="1" si="133"/>
        <v>0</v>
      </c>
      <c r="AB385" s="10">
        <f t="shared" ca="1" si="134"/>
        <v>0.111</v>
      </c>
      <c r="AC385" s="10">
        <f t="shared" ca="1" si="129"/>
        <v>1</v>
      </c>
      <c r="AF385" s="16">
        <f t="shared" ca="1" si="130"/>
        <v>0</v>
      </c>
    </row>
    <row r="386" spans="1:32" x14ac:dyDescent="0.25">
      <c r="A386" s="7" t="s">
        <v>1739</v>
      </c>
      <c r="B386" s="7" t="s">
        <v>1435</v>
      </c>
      <c r="C386" s="10">
        <f t="shared" ca="1" si="131"/>
        <v>0</v>
      </c>
      <c r="D386" s="4">
        <v>28.6</v>
      </c>
      <c r="E386" s="4">
        <v>22</v>
      </c>
      <c r="F386" s="4">
        <v>9</v>
      </c>
      <c r="G386" s="4">
        <v>4.3</v>
      </c>
      <c r="H386" s="5" t="s">
        <v>1456</v>
      </c>
      <c r="I386" s="5" t="s">
        <v>1374</v>
      </c>
      <c r="J386" s="3">
        <v>8500</v>
      </c>
      <c r="K386" s="3">
        <v>3900</v>
      </c>
      <c r="L386" s="3">
        <v>404</v>
      </c>
      <c r="M386" s="2">
        <f t="shared" si="113"/>
        <v>15.57</v>
      </c>
      <c r="N386" s="3">
        <f t="shared" si="114"/>
        <v>356</v>
      </c>
      <c r="O386" s="4">
        <f t="shared" si="115"/>
        <v>29.3</v>
      </c>
      <c r="P386" s="2">
        <f t="shared" si="116"/>
        <v>1.71</v>
      </c>
      <c r="Q386" s="2">
        <f t="shared" si="117"/>
        <v>1.08</v>
      </c>
      <c r="R386" s="2">
        <f t="shared" si="118"/>
        <v>3.18</v>
      </c>
      <c r="S386" s="64">
        <f t="shared" si="119"/>
        <v>5.8860000000000003E-2</v>
      </c>
      <c r="T386" s="2">
        <f t="shared" si="120"/>
        <v>6.29</v>
      </c>
      <c r="U386" s="4">
        <f t="shared" si="121"/>
        <v>3.3</v>
      </c>
      <c r="V386" s="79">
        <f t="shared" si="122"/>
        <v>6.24</v>
      </c>
      <c r="W386" s="10">
        <f t="shared" ca="1" si="132"/>
        <v>0</v>
      </c>
      <c r="X386" s="10">
        <f t="shared" ca="1" si="124"/>
        <v>0</v>
      </c>
      <c r="Y386" s="10">
        <f t="shared" ca="1" si="125"/>
        <v>0</v>
      </c>
      <c r="Z386" s="10">
        <f t="shared" ca="1" si="126"/>
        <v>1</v>
      </c>
      <c r="AA386" s="10">
        <f t="shared" ca="1" si="133"/>
        <v>0</v>
      </c>
      <c r="AB386" s="10">
        <f t="shared" ca="1" si="134"/>
        <v>1</v>
      </c>
      <c r="AC386" s="10">
        <f t="shared" ca="1" si="129"/>
        <v>1</v>
      </c>
      <c r="AF386" s="16">
        <f t="shared" ca="1" si="130"/>
        <v>0</v>
      </c>
    </row>
    <row r="387" spans="1:32" x14ac:dyDescent="0.25">
      <c r="A387" s="7" t="s">
        <v>932</v>
      </c>
      <c r="B387" s="7" t="s">
        <v>1435</v>
      </c>
      <c r="C387" s="10">
        <f t="shared" ca="1" si="131"/>
        <v>0</v>
      </c>
      <c r="D387" s="4">
        <v>31.6</v>
      </c>
      <c r="E387" s="4">
        <v>24</v>
      </c>
      <c r="F387" s="4">
        <v>9.6999999999999993</v>
      </c>
      <c r="G387" s="4">
        <v>4.9000000000000004</v>
      </c>
      <c r="H387" s="5" t="s">
        <v>1456</v>
      </c>
      <c r="I387" s="5" t="s">
        <v>1374</v>
      </c>
      <c r="J387" s="3">
        <v>8800</v>
      </c>
      <c r="K387" s="3">
        <v>4000</v>
      </c>
      <c r="L387" s="3">
        <v>452</v>
      </c>
      <c r="M387" s="2">
        <f t="shared" si="113"/>
        <v>17.02</v>
      </c>
      <c r="N387" s="3">
        <f t="shared" si="114"/>
        <v>284</v>
      </c>
      <c r="O387" s="4">
        <f t="shared" si="115"/>
        <v>25.1</v>
      </c>
      <c r="P387" s="2">
        <f t="shared" si="116"/>
        <v>1.82</v>
      </c>
      <c r="Q387" s="2">
        <f t="shared" si="117"/>
        <v>1.1100000000000001</v>
      </c>
      <c r="R387" s="2">
        <f t="shared" si="118"/>
        <v>3.26</v>
      </c>
      <c r="S387" s="64">
        <f t="shared" si="119"/>
        <v>8.5110000000000005E-2</v>
      </c>
      <c r="T387" s="2">
        <f t="shared" si="120"/>
        <v>6.56</v>
      </c>
      <c r="U387" s="4">
        <f t="shared" si="121"/>
        <v>2.9</v>
      </c>
      <c r="V387" s="79">
        <f t="shared" si="122"/>
        <v>5.28</v>
      </c>
      <c r="W387" s="10">
        <f t="shared" ca="1" si="132"/>
        <v>0</v>
      </c>
      <c r="X387" s="10">
        <f t="shared" ca="1" si="124"/>
        <v>0</v>
      </c>
      <c r="Y387" s="10">
        <f t="shared" ca="1" si="125"/>
        <v>0</v>
      </c>
      <c r="Z387" s="10">
        <f t="shared" ca="1" si="126"/>
        <v>1</v>
      </c>
      <c r="AA387" s="10">
        <f t="shared" ca="1" si="133"/>
        <v>0</v>
      </c>
      <c r="AB387" s="10">
        <f t="shared" ca="1" si="134"/>
        <v>1</v>
      </c>
      <c r="AC387" s="10">
        <f t="shared" ca="1" si="129"/>
        <v>1</v>
      </c>
      <c r="AF387" s="16">
        <f t="shared" ca="1" si="130"/>
        <v>0</v>
      </c>
    </row>
    <row r="388" spans="1:32" x14ac:dyDescent="0.25">
      <c r="A388" s="7" t="s">
        <v>933</v>
      </c>
      <c r="B388" s="7" t="s">
        <v>1435</v>
      </c>
      <c r="C388" s="10">
        <f t="shared" ca="1" si="131"/>
        <v>0</v>
      </c>
      <c r="D388" s="4">
        <v>32.5</v>
      </c>
      <c r="E388" s="4">
        <v>25.9</v>
      </c>
      <c r="F388" s="4">
        <v>10.9</v>
      </c>
      <c r="G388" s="4">
        <v>6.1</v>
      </c>
      <c r="H388" s="5" t="s">
        <v>1456</v>
      </c>
      <c r="I388" s="5" t="s">
        <v>1374</v>
      </c>
      <c r="J388" s="3">
        <v>9800</v>
      </c>
      <c r="K388" s="3">
        <v>4200</v>
      </c>
      <c r="L388" s="3">
        <v>496</v>
      </c>
      <c r="M388" s="2">
        <f t="shared" si="113"/>
        <v>17.39</v>
      </c>
      <c r="N388" s="3">
        <f t="shared" si="114"/>
        <v>252</v>
      </c>
      <c r="O388" s="4">
        <f t="shared" si="115"/>
        <v>22.6</v>
      </c>
      <c r="P388" s="2">
        <f t="shared" si="116"/>
        <v>1.97</v>
      </c>
      <c r="Q388" s="2">
        <f t="shared" si="117"/>
        <v>1.1100000000000001</v>
      </c>
      <c r="R388" s="2">
        <f t="shared" si="118"/>
        <v>2.98</v>
      </c>
      <c r="S388" s="64">
        <f t="shared" si="119"/>
        <v>0.12484000000000001</v>
      </c>
      <c r="T388" s="2">
        <f t="shared" si="120"/>
        <v>6.82</v>
      </c>
      <c r="U388" s="4">
        <f t="shared" si="121"/>
        <v>2.6</v>
      </c>
      <c r="V388" s="79">
        <f t="shared" si="122"/>
        <v>4.47</v>
      </c>
      <c r="W388" s="10">
        <f t="shared" ca="1" si="132"/>
        <v>0</v>
      </c>
      <c r="X388" s="10">
        <f t="shared" ca="1" si="124"/>
        <v>0</v>
      </c>
      <c r="Y388" s="10">
        <f t="shared" ca="1" si="125"/>
        <v>0</v>
      </c>
      <c r="Z388" s="10">
        <f t="shared" ca="1" si="126"/>
        <v>1</v>
      </c>
      <c r="AA388" s="10">
        <f t="shared" ca="1" si="133"/>
        <v>0</v>
      </c>
      <c r="AB388" s="10">
        <f t="shared" ca="1" si="134"/>
        <v>0.111</v>
      </c>
      <c r="AC388" s="10">
        <f t="shared" ca="1" si="129"/>
        <v>1</v>
      </c>
      <c r="AF388" s="16">
        <f t="shared" ca="1" si="130"/>
        <v>0</v>
      </c>
    </row>
    <row r="389" spans="1:32" x14ac:dyDescent="0.25">
      <c r="A389" s="7" t="s">
        <v>1740</v>
      </c>
      <c r="B389" s="7" t="s">
        <v>1435</v>
      </c>
      <c r="C389" s="10">
        <f t="shared" ref="C389:C420" ca="1" si="135">MIN(W389,Z389,Y389,X389,AA389,AC389,AB389)</f>
        <v>0</v>
      </c>
      <c r="D389" s="4">
        <v>32.5</v>
      </c>
      <c r="E389" s="4">
        <v>25.9</v>
      </c>
      <c r="F389" s="4">
        <v>10.9</v>
      </c>
      <c r="G389" s="4">
        <v>6.4</v>
      </c>
      <c r="I389" s="5" t="s">
        <v>1374</v>
      </c>
      <c r="J389" s="3">
        <v>9800</v>
      </c>
      <c r="K389" s="3">
        <v>4200</v>
      </c>
      <c r="L389" s="3">
        <v>496</v>
      </c>
      <c r="M389" s="2">
        <f t="shared" si="113"/>
        <v>17.39</v>
      </c>
      <c r="N389" s="3">
        <f t="shared" si="114"/>
        <v>252</v>
      </c>
      <c r="O389" s="4">
        <f t="shared" si="115"/>
        <v>22.6</v>
      </c>
      <c r="P389" s="2">
        <f t="shared" si="116"/>
        <v>1.97</v>
      </c>
      <c r="Q389" s="2">
        <f t="shared" si="117"/>
        <v>1.1100000000000001</v>
      </c>
      <c r="R389" s="2">
        <f t="shared" si="118"/>
        <v>2.98</v>
      </c>
      <c r="S389" s="64">
        <f t="shared" si="119"/>
        <v>0.12484000000000001</v>
      </c>
      <c r="T389" s="2">
        <f t="shared" si="120"/>
        <v>6.82</v>
      </c>
      <c r="U389" s="4">
        <f t="shared" si="121"/>
        <v>2.6</v>
      </c>
      <c r="V389" s="79">
        <f t="shared" si="122"/>
        <v>4.47</v>
      </c>
      <c r="W389" s="10">
        <f t="shared" ca="1" si="132"/>
        <v>0</v>
      </c>
      <c r="X389" s="10">
        <f t="shared" ca="1" si="124"/>
        <v>0</v>
      </c>
      <c r="Y389" s="10">
        <f t="shared" ca="1" si="125"/>
        <v>0</v>
      </c>
      <c r="Z389" s="10">
        <f t="shared" ca="1" si="126"/>
        <v>1</v>
      </c>
      <c r="AA389" s="10">
        <f t="shared" ca="1" si="133"/>
        <v>0</v>
      </c>
      <c r="AB389" s="10">
        <f t="shared" ca="1" si="134"/>
        <v>0.111</v>
      </c>
      <c r="AC389" s="10">
        <f t="shared" ca="1" si="129"/>
        <v>1</v>
      </c>
      <c r="AF389" s="16">
        <f t="shared" ca="1" si="130"/>
        <v>0</v>
      </c>
    </row>
    <row r="390" spans="1:32" x14ac:dyDescent="0.25">
      <c r="A390" s="7" t="s">
        <v>1741</v>
      </c>
      <c r="B390" s="7" t="s">
        <v>1435</v>
      </c>
      <c r="C390" s="10">
        <f t="shared" ca="1" si="135"/>
        <v>0</v>
      </c>
      <c r="D390" s="4">
        <v>34.700000000000003</v>
      </c>
      <c r="E390" s="4">
        <v>25.8</v>
      </c>
      <c r="F390" s="4">
        <v>10.8</v>
      </c>
      <c r="G390" s="4">
        <v>4.9000000000000004</v>
      </c>
      <c r="H390" s="5" t="s">
        <v>1456</v>
      </c>
      <c r="I390" s="5" t="s">
        <v>1374</v>
      </c>
      <c r="J390" s="3">
        <v>11600</v>
      </c>
      <c r="K390" s="3">
        <v>5000</v>
      </c>
      <c r="L390" s="3">
        <v>533</v>
      </c>
      <c r="M390" s="2">
        <f t="shared" si="113"/>
        <v>16.7</v>
      </c>
      <c r="N390" s="3">
        <f t="shared" si="114"/>
        <v>302</v>
      </c>
      <c r="O390" s="4">
        <f t="shared" si="115"/>
        <v>26.5</v>
      </c>
      <c r="P390" s="2">
        <f t="shared" si="116"/>
        <v>1.85</v>
      </c>
      <c r="Q390" s="2">
        <f t="shared" si="117"/>
        <v>1.0900000000000001</v>
      </c>
      <c r="R390" s="2">
        <f t="shared" si="118"/>
        <v>3.21</v>
      </c>
      <c r="S390" s="64">
        <f t="shared" si="119"/>
        <v>9.2590000000000006E-2</v>
      </c>
      <c r="T390" s="2">
        <f t="shared" si="120"/>
        <v>6.81</v>
      </c>
      <c r="U390" s="4">
        <f t="shared" si="121"/>
        <v>3</v>
      </c>
      <c r="V390" s="79">
        <f t="shared" si="122"/>
        <v>5.18</v>
      </c>
      <c r="W390" s="10">
        <f t="shared" ca="1" si="132"/>
        <v>0</v>
      </c>
      <c r="X390" s="10">
        <f t="shared" ca="1" si="124"/>
        <v>0</v>
      </c>
      <c r="Y390" s="10">
        <f t="shared" ca="1" si="125"/>
        <v>0</v>
      </c>
      <c r="Z390" s="10">
        <f t="shared" ca="1" si="126"/>
        <v>1</v>
      </c>
      <c r="AA390" s="10">
        <f t="shared" ca="1" si="133"/>
        <v>0</v>
      </c>
      <c r="AB390" s="10">
        <f t="shared" ca="1" si="134"/>
        <v>1</v>
      </c>
      <c r="AC390" s="10">
        <f t="shared" ca="1" si="129"/>
        <v>1</v>
      </c>
      <c r="AF390" s="16">
        <f t="shared" ca="1" si="130"/>
        <v>0</v>
      </c>
    </row>
    <row r="391" spans="1:32" x14ac:dyDescent="0.25">
      <c r="A391" s="7" t="s">
        <v>1742</v>
      </c>
      <c r="B391" s="7" t="s">
        <v>1435</v>
      </c>
      <c r="C391" s="10">
        <f t="shared" ca="1" si="135"/>
        <v>0</v>
      </c>
      <c r="D391" s="4">
        <v>34.9</v>
      </c>
      <c r="E391" s="4">
        <v>29</v>
      </c>
      <c r="F391" s="4">
        <v>11.3</v>
      </c>
      <c r="G391" s="4">
        <v>6.2</v>
      </c>
      <c r="I391" s="5" t="s">
        <v>1374</v>
      </c>
      <c r="J391" s="3">
        <v>13000</v>
      </c>
      <c r="K391" s="3">
        <v>5200</v>
      </c>
      <c r="L391" s="3">
        <v>595</v>
      </c>
      <c r="M391" s="2">
        <f t="shared" si="113"/>
        <v>17.28</v>
      </c>
      <c r="N391" s="3">
        <f t="shared" si="114"/>
        <v>238</v>
      </c>
      <c r="O391" s="4">
        <f t="shared" si="115"/>
        <v>25.8</v>
      </c>
      <c r="P391" s="2">
        <f t="shared" si="116"/>
        <v>1.86</v>
      </c>
      <c r="Q391" s="2">
        <f t="shared" si="117"/>
        <v>1.1000000000000001</v>
      </c>
      <c r="R391" s="2">
        <f t="shared" si="118"/>
        <v>3.09</v>
      </c>
      <c r="S391" s="64">
        <f t="shared" si="119"/>
        <v>9.8519999999999996E-2</v>
      </c>
      <c r="T391" s="2">
        <f t="shared" si="120"/>
        <v>7.22</v>
      </c>
      <c r="U391" s="4">
        <f t="shared" si="121"/>
        <v>3</v>
      </c>
      <c r="V391" s="79">
        <f t="shared" si="122"/>
        <v>5.0599999999999996</v>
      </c>
      <c r="W391" s="10">
        <f t="shared" ca="1" si="132"/>
        <v>0</v>
      </c>
      <c r="X391" s="10">
        <f t="shared" ca="1" si="124"/>
        <v>0</v>
      </c>
      <c r="Y391" s="10">
        <f t="shared" ca="1" si="125"/>
        <v>0</v>
      </c>
      <c r="Z391" s="10">
        <f t="shared" ca="1" si="126"/>
        <v>1</v>
      </c>
      <c r="AA391" s="10">
        <f t="shared" ca="1" si="133"/>
        <v>0</v>
      </c>
      <c r="AB391" s="10">
        <f t="shared" ca="1" si="134"/>
        <v>0.72199999999999998</v>
      </c>
      <c r="AC391" s="10">
        <f t="shared" ca="1" si="129"/>
        <v>1</v>
      </c>
      <c r="AF391" s="16">
        <f t="shared" ca="1" si="130"/>
        <v>0</v>
      </c>
    </row>
    <row r="392" spans="1:32" x14ac:dyDescent="0.25">
      <c r="A392" s="7" t="s">
        <v>1743</v>
      </c>
      <c r="B392" s="7" t="s">
        <v>1435</v>
      </c>
      <c r="C392" s="10">
        <f t="shared" ca="1" si="135"/>
        <v>0</v>
      </c>
      <c r="D392" s="4">
        <v>37.799999999999997</v>
      </c>
      <c r="E392" s="4">
        <v>30.5</v>
      </c>
      <c r="F392" s="4">
        <v>12</v>
      </c>
      <c r="G392" s="4">
        <v>6.5</v>
      </c>
      <c r="H392" s="5" t="s">
        <v>1407</v>
      </c>
      <c r="I392" s="5" t="s">
        <v>1374</v>
      </c>
      <c r="J392" s="3">
        <v>14850</v>
      </c>
      <c r="K392" s="3">
        <v>6200</v>
      </c>
      <c r="L392" s="3">
        <v>709</v>
      </c>
      <c r="M392" s="2">
        <f t="shared" si="113"/>
        <v>18.84</v>
      </c>
      <c r="N392" s="3">
        <f t="shared" si="114"/>
        <v>234</v>
      </c>
      <c r="O392" s="4">
        <f t="shared" si="115"/>
        <v>25.6</v>
      </c>
      <c r="P392" s="2">
        <f t="shared" si="116"/>
        <v>1.89</v>
      </c>
      <c r="Q392" s="2">
        <f t="shared" si="117"/>
        <v>1.1299999999999999</v>
      </c>
      <c r="R392" s="2">
        <f t="shared" si="118"/>
        <v>3.15</v>
      </c>
      <c r="S392" s="64">
        <f t="shared" si="119"/>
        <v>0.10682999999999999</v>
      </c>
      <c r="T392" s="2">
        <f t="shared" si="120"/>
        <v>7.4</v>
      </c>
      <c r="U392" s="4">
        <f t="shared" si="121"/>
        <v>3</v>
      </c>
      <c r="V392" s="79">
        <f t="shared" si="122"/>
        <v>4.91</v>
      </c>
      <c r="W392" s="10">
        <f t="shared" ca="1" si="132"/>
        <v>0</v>
      </c>
      <c r="X392" s="10">
        <f t="shared" ca="1" si="124"/>
        <v>0</v>
      </c>
      <c r="Y392" s="10">
        <f t="shared" ca="1" si="125"/>
        <v>0</v>
      </c>
      <c r="Z392" s="10">
        <f t="shared" ca="1" si="126"/>
        <v>1</v>
      </c>
      <c r="AA392" s="10">
        <f t="shared" ca="1" si="133"/>
        <v>0</v>
      </c>
      <c r="AB392" s="10">
        <f t="shared" ca="1" si="134"/>
        <v>1</v>
      </c>
      <c r="AC392" s="10">
        <f t="shared" ca="1" si="129"/>
        <v>1</v>
      </c>
      <c r="AF392" s="16">
        <f t="shared" ca="1" si="130"/>
        <v>0</v>
      </c>
    </row>
    <row r="393" spans="1:32" x14ac:dyDescent="0.25">
      <c r="A393" s="7" t="s">
        <v>1744</v>
      </c>
      <c r="B393" s="7" t="s">
        <v>1435</v>
      </c>
      <c r="C393" s="10">
        <f t="shared" ca="1" si="135"/>
        <v>0</v>
      </c>
      <c r="D393" s="4">
        <v>37.799999999999997</v>
      </c>
      <c r="E393" s="4">
        <v>30.5</v>
      </c>
      <c r="F393" s="4">
        <v>12</v>
      </c>
      <c r="G393" s="4">
        <v>6.5</v>
      </c>
      <c r="H393" s="5" t="s">
        <v>1407</v>
      </c>
      <c r="I393" s="5" t="s">
        <v>1374</v>
      </c>
      <c r="J393" s="3">
        <v>15500</v>
      </c>
      <c r="K393" s="3">
        <v>6300</v>
      </c>
      <c r="L393" s="3">
        <v>709</v>
      </c>
      <c r="M393" s="2">
        <f t="shared" ref="M393:M455" si="136">L393/(J393/64)^0.666</f>
        <v>18.309999999999999</v>
      </c>
      <c r="N393" s="3">
        <f t="shared" ref="N393:N455" si="137">(J393/2240)/(0.01*E393)^3</f>
        <v>244</v>
      </c>
      <c r="O393" s="4">
        <f t="shared" ref="O393:O455" si="138">J393/(0.65*(0.7*E393+0.3*D393)*F393^1.33)</f>
        <v>26.8</v>
      </c>
      <c r="P393" s="2">
        <f t="shared" ref="P393:P455" si="139">F393/(J393/(0.9*64))^0.333</f>
        <v>1.86</v>
      </c>
      <c r="Q393" s="2">
        <f t="shared" ref="Q393:Q455" si="140">(1.88*E393^0.5*L393^0.333/J393^0.25)/T393</f>
        <v>1.1200000000000001</v>
      </c>
      <c r="R393" s="2">
        <f t="shared" ref="R393:R455" si="141">D393/F393</f>
        <v>3.15</v>
      </c>
      <c r="S393" s="64">
        <f t="shared" ref="S393:S455" si="142">(((2*3.14)/U393)^2*((F393/2)-1.5)*(10*3.14/180)/32.2)</f>
        <v>0.10005</v>
      </c>
      <c r="T393" s="2">
        <f t="shared" ref="T393:T455" si="143">1.34*(E393^0.5)</f>
        <v>7.4</v>
      </c>
      <c r="U393" s="4">
        <f t="shared" ref="U393:U455" si="144">2*PI()*(((J393^1.744/35.5)/(0.04*32.2*E393*64*(0.82*F393)^3))^0.5)</f>
        <v>3.1</v>
      </c>
      <c r="V393" s="79">
        <f t="shared" ref="V393:V455" si="145">U393*(32.2/F393)^0.5</f>
        <v>5.08</v>
      </c>
      <c r="W393" s="10">
        <f t="shared" ref="W393:W455" ca="1" si="146">sddoc(M393,AJ$15,AJ$16,AJ$17,AJ$18)</f>
        <v>0</v>
      </c>
      <c r="X393" s="10">
        <f t="shared" ref="X393:X455" ca="1" si="147">dldoc(N393,AJ$36,AJ$37,AJ$38,AJ$39)</f>
        <v>0</v>
      </c>
      <c r="Y393" s="10">
        <f t="shared" ref="Y393:Y455" ca="1" si="148">cfdoc(O393,AJ$29,AJ$30,AJ$31,AJ$32)</f>
        <v>0</v>
      </c>
      <c r="Z393" s="10">
        <f t="shared" ref="Z393:Z455" ca="1" si="149">crdoc(P393,AJ$24,AJ$25)</f>
        <v>1</v>
      </c>
      <c r="AA393" s="10">
        <f t="shared" ref="AA393:AA455" ca="1" si="150">vmvhdoc(Q393,AJ$43,AJ$44,AJ$45,AJ$46)</f>
        <v>0</v>
      </c>
      <c r="AB393" s="10">
        <f t="shared" ref="AB393:AB455" ca="1" si="151">lbdoc(R393,AJ$57,AJ$58,AJ$59,AJ$60)</f>
        <v>1</v>
      </c>
      <c r="AC393" s="10">
        <f t="shared" ref="AC393:AC455" ca="1" si="152">aceldoc(S393,AJ$52,AJ$53)</f>
        <v>1</v>
      </c>
      <c r="AF393" s="16">
        <f t="shared" ref="AF393:AF455" ca="1" si="153">C393</f>
        <v>0</v>
      </c>
    </row>
    <row r="394" spans="1:32" x14ac:dyDescent="0.25">
      <c r="A394" s="7" t="s">
        <v>1745</v>
      </c>
      <c r="B394" s="7" t="s">
        <v>1435</v>
      </c>
      <c r="C394" s="10">
        <f t="shared" ca="1" si="135"/>
        <v>0</v>
      </c>
      <c r="D394" s="4">
        <v>39</v>
      </c>
      <c r="E394" s="4">
        <v>30</v>
      </c>
      <c r="F394" s="4">
        <v>11.3</v>
      </c>
      <c r="G394" s="4">
        <v>6</v>
      </c>
      <c r="H394" s="3"/>
      <c r="I394" s="3" t="s">
        <v>1374</v>
      </c>
      <c r="J394" s="5">
        <v>21070</v>
      </c>
      <c r="K394" s="5">
        <v>11570</v>
      </c>
      <c r="L394" s="3">
        <v>733</v>
      </c>
      <c r="M394" s="2">
        <f t="shared" si="136"/>
        <v>15.43</v>
      </c>
      <c r="N394" s="3">
        <f t="shared" si="137"/>
        <v>348</v>
      </c>
      <c r="O394" s="4">
        <f t="shared" si="138"/>
        <v>39.4</v>
      </c>
      <c r="P394" s="2">
        <f t="shared" si="139"/>
        <v>1.58</v>
      </c>
      <c r="Q394" s="2">
        <f t="shared" si="140"/>
        <v>1.05</v>
      </c>
      <c r="R394" s="2">
        <f t="shared" si="141"/>
        <v>3.45</v>
      </c>
      <c r="S394" s="64">
        <f t="shared" si="142"/>
        <v>4.58E-2</v>
      </c>
      <c r="T394" s="2">
        <f t="shared" si="143"/>
        <v>7.34</v>
      </c>
      <c r="U394" s="4">
        <f t="shared" si="144"/>
        <v>4.4000000000000004</v>
      </c>
      <c r="V394" s="79">
        <f t="shared" si="145"/>
        <v>7.43</v>
      </c>
      <c r="W394" s="10">
        <f t="shared" ca="1" si="146"/>
        <v>0</v>
      </c>
      <c r="X394" s="10">
        <f t="shared" ca="1" si="147"/>
        <v>0</v>
      </c>
      <c r="Y394" s="10">
        <f t="shared" ca="1" si="148"/>
        <v>0</v>
      </c>
      <c r="Z394" s="10">
        <f t="shared" ca="1" si="149"/>
        <v>1</v>
      </c>
      <c r="AA394" s="10">
        <f t="shared" ca="1" si="150"/>
        <v>0</v>
      </c>
      <c r="AB394" s="10">
        <f t="shared" ca="1" si="151"/>
        <v>0.27800000000000002</v>
      </c>
      <c r="AC394" s="10">
        <f t="shared" ca="1" si="152"/>
        <v>1</v>
      </c>
      <c r="AF394" s="16">
        <f t="shared" ca="1" si="153"/>
        <v>0</v>
      </c>
    </row>
    <row r="395" spans="1:32" x14ac:dyDescent="0.25">
      <c r="A395" s="7" t="s">
        <v>1746</v>
      </c>
      <c r="B395" s="7" t="s">
        <v>1435</v>
      </c>
      <c r="C395" s="10">
        <f t="shared" ca="1" si="135"/>
        <v>0</v>
      </c>
      <c r="D395" s="4">
        <v>41.3</v>
      </c>
      <c r="E395" s="4">
        <v>29.2</v>
      </c>
      <c r="F395" s="4">
        <v>10.7</v>
      </c>
      <c r="G395" s="4" t="s">
        <v>1747</v>
      </c>
      <c r="H395" s="5" t="s">
        <v>1407</v>
      </c>
      <c r="I395" s="5" t="s">
        <v>1374</v>
      </c>
      <c r="J395" s="3">
        <v>17800</v>
      </c>
      <c r="K395" s="3">
        <v>8200</v>
      </c>
      <c r="L395" s="3">
        <v>715</v>
      </c>
      <c r="M395" s="2">
        <f t="shared" si="136"/>
        <v>16.84</v>
      </c>
      <c r="N395" s="3">
        <f t="shared" si="137"/>
        <v>319</v>
      </c>
      <c r="O395" s="4">
        <f t="shared" si="138"/>
        <v>35.700000000000003</v>
      </c>
      <c r="P395" s="2">
        <f t="shared" si="139"/>
        <v>1.59</v>
      </c>
      <c r="Q395" s="2">
        <f t="shared" si="140"/>
        <v>1.08</v>
      </c>
      <c r="R395" s="2">
        <f t="shared" si="141"/>
        <v>3.86</v>
      </c>
      <c r="S395" s="64">
        <f t="shared" si="142"/>
        <v>4.6629999999999998E-2</v>
      </c>
      <c r="T395" s="2">
        <f t="shared" si="143"/>
        <v>7.24</v>
      </c>
      <c r="U395" s="4">
        <f t="shared" si="144"/>
        <v>4.2</v>
      </c>
      <c r="V395" s="79">
        <f t="shared" si="145"/>
        <v>7.29</v>
      </c>
      <c r="W395" s="10">
        <f t="shared" ca="1" si="146"/>
        <v>0</v>
      </c>
      <c r="X395" s="10">
        <f t="shared" ca="1" si="147"/>
        <v>0</v>
      </c>
      <c r="Y395" s="10">
        <f t="shared" ca="1" si="148"/>
        <v>0</v>
      </c>
      <c r="Z395" s="10">
        <f t="shared" ca="1" si="149"/>
        <v>1</v>
      </c>
      <c r="AA395" s="10">
        <f t="shared" ca="1" si="150"/>
        <v>0</v>
      </c>
      <c r="AB395" s="10">
        <f t="shared" ca="1" si="151"/>
        <v>0</v>
      </c>
      <c r="AC395" s="10">
        <f t="shared" ca="1" si="152"/>
        <v>1</v>
      </c>
      <c r="AF395" s="16">
        <f t="shared" ca="1" si="153"/>
        <v>0</v>
      </c>
    </row>
    <row r="396" spans="1:32" x14ac:dyDescent="0.25">
      <c r="A396" s="7" t="s">
        <v>1748</v>
      </c>
      <c r="B396" s="7" t="s">
        <v>1435</v>
      </c>
      <c r="C396" s="10">
        <f t="shared" ca="1" si="135"/>
        <v>0</v>
      </c>
      <c r="D396" s="4">
        <v>43.5</v>
      </c>
      <c r="E396" s="4">
        <v>36.200000000000003</v>
      </c>
      <c r="F396" s="4">
        <v>13.5</v>
      </c>
      <c r="G396" s="4">
        <v>7</v>
      </c>
      <c r="I396" s="5" t="s">
        <v>1374</v>
      </c>
      <c r="J396" s="3">
        <v>22000</v>
      </c>
      <c r="K396" s="3">
        <v>10000</v>
      </c>
      <c r="L396" s="5">
        <v>872</v>
      </c>
      <c r="M396" s="2">
        <f t="shared" si="136"/>
        <v>17.84</v>
      </c>
      <c r="N396" s="3">
        <f t="shared" si="137"/>
        <v>207</v>
      </c>
      <c r="O396" s="4">
        <f t="shared" si="138"/>
        <v>27.7</v>
      </c>
      <c r="P396" s="2">
        <f t="shared" si="139"/>
        <v>1.86</v>
      </c>
      <c r="Q396" s="2">
        <f t="shared" si="140"/>
        <v>1.1000000000000001</v>
      </c>
      <c r="R396" s="2">
        <f t="shared" si="141"/>
        <v>3.22</v>
      </c>
      <c r="S396" s="64">
        <f t="shared" si="142"/>
        <v>0.10954</v>
      </c>
      <c r="T396" s="2">
        <f t="shared" si="143"/>
        <v>8.06</v>
      </c>
      <c r="U396" s="4">
        <f t="shared" si="144"/>
        <v>3.2</v>
      </c>
      <c r="V396" s="79">
        <f t="shared" si="145"/>
        <v>4.9400000000000004</v>
      </c>
      <c r="W396" s="10">
        <f t="shared" ca="1" si="146"/>
        <v>0</v>
      </c>
      <c r="X396" s="10">
        <f t="shared" ca="1" si="147"/>
        <v>0</v>
      </c>
      <c r="Y396" s="10">
        <f t="shared" ca="1" si="148"/>
        <v>0</v>
      </c>
      <c r="Z396" s="10">
        <f t="shared" ca="1" si="149"/>
        <v>1</v>
      </c>
      <c r="AA396" s="10">
        <f t="shared" ca="1" si="150"/>
        <v>0</v>
      </c>
      <c r="AB396" s="10">
        <f t="shared" ca="1" si="151"/>
        <v>1</v>
      </c>
      <c r="AC396" s="10">
        <f t="shared" ca="1" si="152"/>
        <v>1</v>
      </c>
      <c r="AF396" s="16">
        <f t="shared" ca="1" si="153"/>
        <v>0</v>
      </c>
    </row>
    <row r="397" spans="1:32" x14ac:dyDescent="0.25">
      <c r="A397" s="7" t="s">
        <v>904</v>
      </c>
      <c r="B397" s="7" t="s">
        <v>1473</v>
      </c>
      <c r="C397" s="10">
        <f t="shared" ca="1" si="135"/>
        <v>0</v>
      </c>
      <c r="D397" s="4">
        <v>39.6</v>
      </c>
      <c r="E397" s="4">
        <v>33.5</v>
      </c>
      <c r="F397" s="4">
        <v>12.7</v>
      </c>
      <c r="G397" s="4">
        <v>6.5</v>
      </c>
      <c r="H397" s="5" t="s">
        <v>1407</v>
      </c>
      <c r="I397" s="5" t="s">
        <v>1461</v>
      </c>
      <c r="J397" s="3">
        <v>15418</v>
      </c>
      <c r="L397" s="3">
        <v>835</v>
      </c>
      <c r="M397" s="2">
        <f t="shared" si="136"/>
        <v>21.65</v>
      </c>
      <c r="N397" s="3">
        <f t="shared" si="137"/>
        <v>183</v>
      </c>
      <c r="O397" s="4">
        <f t="shared" si="138"/>
        <v>22.9</v>
      </c>
      <c r="P397" s="2">
        <f t="shared" si="139"/>
        <v>1.97</v>
      </c>
      <c r="Q397" s="2">
        <f t="shared" si="140"/>
        <v>1.18</v>
      </c>
      <c r="R397" s="2">
        <f t="shared" si="141"/>
        <v>3.12</v>
      </c>
      <c r="S397" s="64">
        <f t="shared" si="142"/>
        <v>0.14215</v>
      </c>
      <c r="T397" s="2">
        <f t="shared" si="143"/>
        <v>7.76</v>
      </c>
      <c r="U397" s="4">
        <f t="shared" si="144"/>
        <v>2.7</v>
      </c>
      <c r="V397" s="79">
        <f t="shared" si="145"/>
        <v>4.3</v>
      </c>
      <c r="W397" s="10">
        <f t="shared" ca="1" si="146"/>
        <v>0</v>
      </c>
      <c r="X397" s="10">
        <f t="shared" ca="1" si="147"/>
        <v>0</v>
      </c>
      <c r="Y397" s="10">
        <f t="shared" ca="1" si="148"/>
        <v>0</v>
      </c>
      <c r="Z397" s="10">
        <f t="shared" ca="1" si="149"/>
        <v>1</v>
      </c>
      <c r="AA397" s="10">
        <f t="shared" ca="1" si="150"/>
        <v>0</v>
      </c>
      <c r="AB397" s="10">
        <f t="shared" ca="1" si="151"/>
        <v>0.88900000000000001</v>
      </c>
      <c r="AC397" s="10">
        <f t="shared" ca="1" si="152"/>
        <v>1</v>
      </c>
      <c r="AF397" s="16">
        <f t="shared" ca="1" si="153"/>
        <v>0</v>
      </c>
    </row>
    <row r="398" spans="1:32" x14ac:dyDescent="0.25">
      <c r="A398" s="7" t="s">
        <v>1749</v>
      </c>
      <c r="B398" s="7" t="s">
        <v>1750</v>
      </c>
      <c r="C398" s="10">
        <f t="shared" ca="1" si="135"/>
        <v>0</v>
      </c>
      <c r="D398" s="4">
        <v>38</v>
      </c>
      <c r="E398" s="4">
        <v>32</v>
      </c>
      <c r="F398" s="4">
        <v>12.7</v>
      </c>
      <c r="G398" s="4">
        <v>5.0999999999999996</v>
      </c>
      <c r="I398" s="5" t="s">
        <v>1374</v>
      </c>
      <c r="J398" s="3">
        <v>14110</v>
      </c>
      <c r="K398" s="3">
        <v>4850</v>
      </c>
      <c r="L398" s="3">
        <v>647</v>
      </c>
      <c r="M398" s="2">
        <f t="shared" si="136"/>
        <v>17.79</v>
      </c>
      <c r="N398" s="3">
        <f t="shared" si="137"/>
        <v>192</v>
      </c>
      <c r="O398" s="4">
        <f t="shared" si="138"/>
        <v>21.9</v>
      </c>
      <c r="P398" s="2">
        <f t="shared" si="139"/>
        <v>2.0299999999999998</v>
      </c>
      <c r="Q398" s="2">
        <f t="shared" si="140"/>
        <v>1.1100000000000001</v>
      </c>
      <c r="R398" s="2">
        <f t="shared" si="141"/>
        <v>2.99</v>
      </c>
      <c r="S398" s="64">
        <f t="shared" si="142"/>
        <v>0.1658</v>
      </c>
      <c r="T398" s="2">
        <f t="shared" si="143"/>
        <v>7.58</v>
      </c>
      <c r="U398" s="4">
        <f t="shared" si="144"/>
        <v>2.5</v>
      </c>
      <c r="V398" s="79">
        <f t="shared" si="145"/>
        <v>3.98</v>
      </c>
      <c r="W398" s="10">
        <f t="shared" ca="1" si="146"/>
        <v>0</v>
      </c>
      <c r="X398" s="10">
        <f t="shared" ca="1" si="147"/>
        <v>0</v>
      </c>
      <c r="Y398" s="10">
        <f t="shared" ca="1" si="148"/>
        <v>0</v>
      </c>
      <c r="Z398" s="10">
        <f t="shared" ca="1" si="149"/>
        <v>1</v>
      </c>
      <c r="AA398" s="10">
        <f t="shared" ca="1" si="150"/>
        <v>0</v>
      </c>
      <c r="AB398" s="10">
        <f t="shared" ca="1" si="151"/>
        <v>0.16700000000000001</v>
      </c>
      <c r="AC398" s="10">
        <f t="shared" ca="1" si="152"/>
        <v>1</v>
      </c>
      <c r="AF398" s="16">
        <f t="shared" ca="1" si="153"/>
        <v>0</v>
      </c>
    </row>
    <row r="399" spans="1:32" x14ac:dyDescent="0.25">
      <c r="A399" s="7" t="s">
        <v>1751</v>
      </c>
      <c r="B399" s="7" t="s">
        <v>1324</v>
      </c>
      <c r="C399" s="10">
        <f t="shared" ca="1" si="135"/>
        <v>0</v>
      </c>
      <c r="D399" s="4">
        <v>30.5</v>
      </c>
      <c r="E399" s="4">
        <v>22</v>
      </c>
      <c r="F399" s="4">
        <v>6.9</v>
      </c>
      <c r="G399" s="4">
        <v>4.5</v>
      </c>
      <c r="I399" s="5" t="s">
        <v>1374</v>
      </c>
      <c r="J399" s="3">
        <v>3400</v>
      </c>
      <c r="L399" s="3">
        <v>291</v>
      </c>
      <c r="M399" s="2">
        <f t="shared" si="136"/>
        <v>20.65</v>
      </c>
      <c r="N399" s="3">
        <f t="shared" si="137"/>
        <v>143</v>
      </c>
      <c r="O399" s="4">
        <f t="shared" si="138"/>
        <v>16.3</v>
      </c>
      <c r="P399" s="2">
        <f t="shared" si="139"/>
        <v>1.77</v>
      </c>
      <c r="Q399" s="2">
        <f t="shared" si="140"/>
        <v>1.21</v>
      </c>
      <c r="R399" s="2">
        <f t="shared" si="141"/>
        <v>4.42</v>
      </c>
      <c r="S399" s="64">
        <f t="shared" si="142"/>
        <v>8.6080000000000004E-2</v>
      </c>
      <c r="T399" s="2">
        <f t="shared" si="143"/>
        <v>6.29</v>
      </c>
      <c r="U399" s="4">
        <f t="shared" si="144"/>
        <v>2.2000000000000002</v>
      </c>
      <c r="V399" s="79">
        <f t="shared" si="145"/>
        <v>4.75</v>
      </c>
      <c r="W399" s="10">
        <f t="shared" ca="1" si="146"/>
        <v>0</v>
      </c>
      <c r="X399" s="10">
        <f t="shared" ca="1" si="147"/>
        <v>0</v>
      </c>
      <c r="Y399" s="10">
        <f t="shared" ca="1" si="148"/>
        <v>9.0999999999999998E-2</v>
      </c>
      <c r="Z399" s="10">
        <f t="shared" ca="1" si="149"/>
        <v>1</v>
      </c>
      <c r="AA399" s="10">
        <f t="shared" ca="1" si="150"/>
        <v>0</v>
      </c>
      <c r="AB399" s="10">
        <f t="shared" ca="1" si="151"/>
        <v>0</v>
      </c>
      <c r="AC399" s="10">
        <f t="shared" ca="1" si="152"/>
        <v>1</v>
      </c>
      <c r="AF399" s="16">
        <f t="shared" ca="1" si="153"/>
        <v>0</v>
      </c>
    </row>
    <row r="400" spans="1:32" x14ac:dyDescent="0.25">
      <c r="A400" s="7" t="s">
        <v>1752</v>
      </c>
      <c r="B400" s="7" t="s">
        <v>1753</v>
      </c>
      <c r="C400" s="10">
        <f t="shared" ca="1" si="135"/>
        <v>0</v>
      </c>
      <c r="D400" s="4">
        <v>35.4</v>
      </c>
      <c r="E400" s="4">
        <v>31.9</v>
      </c>
      <c r="F400" s="4">
        <v>12.5</v>
      </c>
      <c r="G400" s="4">
        <v>5.2</v>
      </c>
      <c r="I400" s="5" t="s">
        <v>1374</v>
      </c>
      <c r="J400" s="3">
        <v>12320</v>
      </c>
      <c r="K400" s="3">
        <v>4630</v>
      </c>
      <c r="L400" s="5">
        <v>548</v>
      </c>
      <c r="M400" s="2">
        <f t="shared" si="136"/>
        <v>16.489999999999998</v>
      </c>
      <c r="N400" s="3">
        <f t="shared" si="137"/>
        <v>169</v>
      </c>
      <c r="O400" s="4">
        <f t="shared" si="138"/>
        <v>20</v>
      </c>
      <c r="P400" s="2">
        <f t="shared" si="139"/>
        <v>2.09</v>
      </c>
      <c r="Q400" s="2">
        <f t="shared" si="140"/>
        <v>1.0900000000000001</v>
      </c>
      <c r="R400" s="2">
        <f t="shared" si="141"/>
        <v>2.83</v>
      </c>
      <c r="S400" s="64">
        <f t="shared" si="142"/>
        <v>0.19184999999999999</v>
      </c>
      <c r="T400" s="2">
        <f t="shared" si="143"/>
        <v>7.57</v>
      </c>
      <c r="U400" s="4">
        <f t="shared" si="144"/>
        <v>2.2999999999999998</v>
      </c>
      <c r="V400" s="79">
        <f t="shared" si="145"/>
        <v>3.69</v>
      </c>
      <c r="W400" s="10">
        <f t="shared" ca="1" si="146"/>
        <v>0</v>
      </c>
      <c r="X400" s="10">
        <f t="shared" ca="1" si="147"/>
        <v>0</v>
      </c>
      <c r="Y400" s="10">
        <f t="shared" ca="1" si="148"/>
        <v>0</v>
      </c>
      <c r="Z400" s="10">
        <f t="shared" ca="1" si="149"/>
        <v>1</v>
      </c>
      <c r="AA400" s="10">
        <f t="shared" ca="1" si="150"/>
        <v>0</v>
      </c>
      <c r="AB400" s="10">
        <f t="shared" ca="1" si="151"/>
        <v>0</v>
      </c>
      <c r="AC400" s="10">
        <f t="shared" ca="1" si="152"/>
        <v>1</v>
      </c>
      <c r="AF400" s="16">
        <f t="shared" ca="1" si="153"/>
        <v>0</v>
      </c>
    </row>
    <row r="401" spans="1:32" x14ac:dyDescent="0.25">
      <c r="A401" s="7" t="s">
        <v>657</v>
      </c>
      <c r="B401" s="7" t="s">
        <v>1754</v>
      </c>
      <c r="C401" s="10">
        <f t="shared" ca="1" si="135"/>
        <v>0</v>
      </c>
      <c r="D401" s="4">
        <v>36</v>
      </c>
      <c r="E401" s="4">
        <v>26.2</v>
      </c>
      <c r="F401" s="4">
        <v>9.9</v>
      </c>
      <c r="G401" s="4">
        <v>5.9</v>
      </c>
      <c r="H401" s="2"/>
      <c r="I401" s="2" t="s">
        <v>1374</v>
      </c>
      <c r="J401" s="3">
        <v>14500</v>
      </c>
      <c r="K401" s="3">
        <v>4500</v>
      </c>
      <c r="L401" s="3">
        <v>600</v>
      </c>
      <c r="M401" s="2">
        <f t="shared" si="136"/>
        <v>16.2</v>
      </c>
      <c r="N401" s="3">
        <f t="shared" si="137"/>
        <v>360</v>
      </c>
      <c r="O401" s="4">
        <f t="shared" si="138"/>
        <v>36.299999999999997</v>
      </c>
      <c r="P401" s="2">
        <f t="shared" si="139"/>
        <v>1.57</v>
      </c>
      <c r="Q401" s="2">
        <f t="shared" si="140"/>
        <v>1.08</v>
      </c>
      <c r="R401" s="2">
        <f t="shared" si="141"/>
        <v>3.64</v>
      </c>
      <c r="S401" s="64">
        <f t="shared" si="142"/>
        <v>4.1790000000000001E-2</v>
      </c>
      <c r="T401" s="2">
        <f t="shared" si="143"/>
        <v>6.86</v>
      </c>
      <c r="U401" s="4">
        <f t="shared" si="144"/>
        <v>4.2</v>
      </c>
      <c r="V401" s="79">
        <f t="shared" si="145"/>
        <v>7.57</v>
      </c>
      <c r="W401" s="10">
        <f t="shared" ca="1" si="146"/>
        <v>0</v>
      </c>
      <c r="X401" s="10">
        <f t="shared" ca="1" si="147"/>
        <v>0</v>
      </c>
      <c r="Y401" s="10">
        <f t="shared" ca="1" si="148"/>
        <v>0</v>
      </c>
      <c r="Z401" s="10">
        <f t="shared" ca="1" si="149"/>
        <v>1</v>
      </c>
      <c r="AA401" s="10">
        <f t="shared" ca="1" si="150"/>
        <v>0</v>
      </c>
      <c r="AB401" s="10">
        <f t="shared" ca="1" si="151"/>
        <v>0</v>
      </c>
      <c r="AC401" s="10">
        <f t="shared" ca="1" si="152"/>
        <v>1</v>
      </c>
      <c r="AF401" s="16">
        <f t="shared" ca="1" si="153"/>
        <v>0</v>
      </c>
    </row>
    <row r="402" spans="1:32" x14ac:dyDescent="0.25">
      <c r="A402" s="7" t="s">
        <v>1115</v>
      </c>
      <c r="B402" s="7" t="s">
        <v>1432</v>
      </c>
      <c r="C402" s="10">
        <f t="shared" ca="1" si="135"/>
        <v>0</v>
      </c>
      <c r="D402" s="4">
        <v>53.6</v>
      </c>
      <c r="E402" s="4">
        <v>46.6</v>
      </c>
      <c r="F402" s="4">
        <v>14</v>
      </c>
      <c r="G402" s="4">
        <v>9</v>
      </c>
      <c r="H402" s="5" t="s">
        <v>1407</v>
      </c>
      <c r="I402" s="5" t="s">
        <v>1374</v>
      </c>
      <c r="J402" s="3">
        <v>20250</v>
      </c>
      <c r="K402" s="3">
        <v>8900</v>
      </c>
      <c r="L402" s="3">
        <v>99</v>
      </c>
      <c r="M402" s="2">
        <f t="shared" si="136"/>
        <v>2.14</v>
      </c>
      <c r="N402" s="3">
        <f t="shared" si="137"/>
        <v>89</v>
      </c>
      <c r="O402" s="4">
        <f t="shared" si="138"/>
        <v>19.100000000000001</v>
      </c>
      <c r="P402" s="2">
        <f t="shared" si="139"/>
        <v>1.99</v>
      </c>
      <c r="Q402" s="2">
        <f t="shared" si="140"/>
        <v>0.54</v>
      </c>
      <c r="R402" s="2">
        <f t="shared" si="141"/>
        <v>3.83</v>
      </c>
      <c r="S402" s="64">
        <f t="shared" si="142"/>
        <v>0.18801999999999999</v>
      </c>
      <c r="T402" s="2">
        <f t="shared" si="143"/>
        <v>9.15</v>
      </c>
      <c r="U402" s="4">
        <f t="shared" si="144"/>
        <v>2.5</v>
      </c>
      <c r="V402" s="79">
        <f t="shared" si="145"/>
        <v>3.79</v>
      </c>
      <c r="W402" s="10">
        <f t="shared" ca="1" si="146"/>
        <v>0</v>
      </c>
      <c r="X402" s="10">
        <f t="shared" ca="1" si="147"/>
        <v>1</v>
      </c>
      <c r="Y402" s="10">
        <f t="shared" ca="1" si="148"/>
        <v>0</v>
      </c>
      <c r="Z402" s="10">
        <f t="shared" ca="1" si="149"/>
        <v>1</v>
      </c>
      <c r="AA402" s="10">
        <f t="shared" ca="1" si="150"/>
        <v>0</v>
      </c>
      <c r="AB402" s="10">
        <f t="shared" ca="1" si="151"/>
        <v>0</v>
      </c>
      <c r="AC402" s="10">
        <f t="shared" ca="1" si="152"/>
        <v>1</v>
      </c>
      <c r="AF402" s="16">
        <f t="shared" ca="1" si="153"/>
        <v>0</v>
      </c>
    </row>
    <row r="403" spans="1:32" x14ac:dyDescent="0.25">
      <c r="A403" s="7" t="s">
        <v>1755</v>
      </c>
      <c r="B403" s="7" t="s">
        <v>1412</v>
      </c>
      <c r="C403" s="10">
        <f t="shared" ca="1" si="135"/>
        <v>0</v>
      </c>
      <c r="D403" s="4">
        <v>27.3</v>
      </c>
      <c r="E403" s="4">
        <v>23.8</v>
      </c>
      <c r="F403" s="4">
        <v>8.1</v>
      </c>
      <c r="G403" s="4">
        <v>4.5</v>
      </c>
      <c r="H403" s="3"/>
      <c r="I403" s="3" t="s">
        <v>1756</v>
      </c>
      <c r="J403" s="5">
        <v>2450</v>
      </c>
      <c r="K403" s="5">
        <v>1100</v>
      </c>
      <c r="L403" s="3">
        <v>277</v>
      </c>
      <c r="M403" s="2">
        <f t="shared" si="136"/>
        <v>24.45</v>
      </c>
      <c r="N403" s="3">
        <f t="shared" si="137"/>
        <v>81</v>
      </c>
      <c r="O403" s="4">
        <f t="shared" si="138"/>
        <v>9.4</v>
      </c>
      <c r="P403" s="2">
        <f t="shared" si="139"/>
        <v>2.3199999999999998</v>
      </c>
      <c r="Q403" s="2">
        <f t="shared" si="140"/>
        <v>1.3</v>
      </c>
      <c r="R403" s="2">
        <f t="shared" si="141"/>
        <v>3.37</v>
      </c>
      <c r="S403" s="64">
        <f t="shared" si="142"/>
        <v>0.32238</v>
      </c>
      <c r="T403" s="2">
        <f t="shared" si="143"/>
        <v>6.54</v>
      </c>
      <c r="U403" s="4">
        <f t="shared" si="144"/>
        <v>1.3</v>
      </c>
      <c r="V403" s="79">
        <f t="shared" si="145"/>
        <v>2.59</v>
      </c>
      <c r="W403" s="10">
        <f t="shared" ca="1" si="146"/>
        <v>0</v>
      </c>
      <c r="X403" s="10">
        <f t="shared" ca="1" si="147"/>
        <v>1</v>
      </c>
      <c r="Y403" s="10">
        <f t="shared" ca="1" si="148"/>
        <v>1</v>
      </c>
      <c r="Z403" s="10">
        <f t="shared" ca="1" si="149"/>
        <v>1</v>
      </c>
      <c r="AA403" s="10">
        <f t="shared" ca="1" si="150"/>
        <v>1</v>
      </c>
      <c r="AB403" s="10">
        <f t="shared" ca="1" si="151"/>
        <v>0.72199999999999998</v>
      </c>
      <c r="AC403" s="10">
        <f t="shared" ca="1" si="152"/>
        <v>1</v>
      </c>
      <c r="AF403" s="16">
        <f t="shared" ca="1" si="153"/>
        <v>0</v>
      </c>
    </row>
    <row r="404" spans="1:32" x14ac:dyDescent="0.25">
      <c r="A404" s="7" t="s">
        <v>1116</v>
      </c>
      <c r="B404" s="7" t="s">
        <v>1412</v>
      </c>
      <c r="C404" s="10">
        <f t="shared" ca="1" si="135"/>
        <v>0</v>
      </c>
      <c r="D404" s="4">
        <v>37.1</v>
      </c>
      <c r="E404" s="4">
        <v>30</v>
      </c>
      <c r="F404" s="4">
        <v>11.5</v>
      </c>
      <c r="G404" s="4">
        <v>7.2</v>
      </c>
      <c r="H404" s="5" t="s">
        <v>1407</v>
      </c>
      <c r="I404" s="5" t="s">
        <v>1374</v>
      </c>
      <c r="J404" s="3">
        <v>11000</v>
      </c>
      <c r="K404" s="3">
        <v>4500</v>
      </c>
      <c r="L404" s="3">
        <v>638</v>
      </c>
      <c r="M404" s="2">
        <f t="shared" si="136"/>
        <v>20.71</v>
      </c>
      <c r="N404" s="3">
        <f t="shared" si="137"/>
        <v>182</v>
      </c>
      <c r="O404" s="4">
        <f t="shared" si="138"/>
        <v>20.5</v>
      </c>
      <c r="P404" s="2">
        <f t="shared" si="139"/>
        <v>2</v>
      </c>
      <c r="Q404" s="2">
        <f t="shared" si="140"/>
        <v>1.18</v>
      </c>
      <c r="R404" s="2">
        <f t="shared" si="141"/>
        <v>3.23</v>
      </c>
      <c r="S404" s="64">
        <f t="shared" si="142"/>
        <v>0.15765000000000001</v>
      </c>
      <c r="T404" s="2">
        <f t="shared" si="143"/>
        <v>7.34</v>
      </c>
      <c r="U404" s="4">
        <f t="shared" si="144"/>
        <v>2.4</v>
      </c>
      <c r="V404" s="79">
        <f t="shared" si="145"/>
        <v>4.0199999999999996</v>
      </c>
      <c r="W404" s="10">
        <f t="shared" ca="1" si="146"/>
        <v>0</v>
      </c>
      <c r="X404" s="10">
        <f t="shared" ca="1" si="147"/>
        <v>0</v>
      </c>
      <c r="Y404" s="10">
        <f t="shared" ca="1" si="148"/>
        <v>0</v>
      </c>
      <c r="Z404" s="10">
        <f t="shared" ca="1" si="149"/>
        <v>1</v>
      </c>
      <c r="AA404" s="10">
        <f t="shared" ca="1" si="150"/>
        <v>0</v>
      </c>
      <c r="AB404" s="10">
        <f t="shared" ca="1" si="151"/>
        <v>1</v>
      </c>
      <c r="AC404" s="10">
        <f t="shared" ca="1" si="152"/>
        <v>1</v>
      </c>
      <c r="AF404" s="16">
        <f t="shared" ca="1" si="153"/>
        <v>0</v>
      </c>
    </row>
    <row r="405" spans="1:32" x14ac:dyDescent="0.25">
      <c r="A405" s="7" t="s">
        <v>752</v>
      </c>
      <c r="B405" s="7" t="s">
        <v>1864</v>
      </c>
      <c r="C405" s="10">
        <f t="shared" ca="1" si="135"/>
        <v>0</v>
      </c>
      <c r="D405" s="4">
        <v>24</v>
      </c>
      <c r="E405" s="4">
        <v>20.5</v>
      </c>
      <c r="F405" s="4">
        <v>9.6999999999999993</v>
      </c>
      <c r="H405" s="5" t="s">
        <v>753</v>
      </c>
      <c r="I405" s="5" t="s">
        <v>754</v>
      </c>
      <c r="J405" s="3">
        <v>4300</v>
      </c>
      <c r="K405" s="3">
        <v>2250</v>
      </c>
      <c r="L405" s="3">
        <v>270</v>
      </c>
      <c r="M405" s="2">
        <f t="shared" si="136"/>
        <v>16.38</v>
      </c>
      <c r="N405" s="3">
        <f t="shared" si="137"/>
        <v>223</v>
      </c>
      <c r="O405" s="4">
        <f t="shared" si="138"/>
        <v>15</v>
      </c>
      <c r="P405" s="2">
        <f t="shared" si="139"/>
        <v>2.31</v>
      </c>
      <c r="Q405" s="2">
        <f t="shared" si="140"/>
        <v>1.1200000000000001</v>
      </c>
      <c r="R405" s="2">
        <f t="shared" si="141"/>
        <v>2.4700000000000002</v>
      </c>
      <c r="S405" s="64">
        <f t="shared" si="142"/>
        <v>0.24767</v>
      </c>
      <c r="T405" s="2">
        <f t="shared" si="143"/>
        <v>6.07</v>
      </c>
      <c r="U405" s="4">
        <f t="shared" si="144"/>
        <v>1.7</v>
      </c>
      <c r="V405" s="79">
        <f t="shared" si="145"/>
        <v>3.1</v>
      </c>
      <c r="W405" s="10">
        <f t="shared" ca="1" si="146"/>
        <v>0</v>
      </c>
      <c r="X405" s="10">
        <f t="shared" ca="1" si="147"/>
        <v>0</v>
      </c>
      <c r="Y405" s="10">
        <f t="shared" ca="1" si="148"/>
        <v>0.38600000000000001</v>
      </c>
      <c r="Z405" s="10">
        <f t="shared" ca="1" si="149"/>
        <v>1</v>
      </c>
      <c r="AA405" s="10">
        <f t="shared" ca="1" si="150"/>
        <v>0</v>
      </c>
      <c r="AB405" s="10">
        <f t="shared" ca="1" si="151"/>
        <v>0</v>
      </c>
      <c r="AC405" s="10">
        <f t="shared" ca="1" si="152"/>
        <v>1</v>
      </c>
      <c r="AF405" s="16">
        <f t="shared" ca="1" si="153"/>
        <v>0</v>
      </c>
    </row>
    <row r="406" spans="1:32" x14ac:dyDescent="0.25">
      <c r="A406" s="7" t="s">
        <v>1757</v>
      </c>
      <c r="B406" s="7" t="s">
        <v>1377</v>
      </c>
      <c r="C406" s="10">
        <f t="shared" ca="1" si="135"/>
        <v>0</v>
      </c>
      <c r="D406" s="4">
        <v>38.9</v>
      </c>
      <c r="E406" s="4">
        <v>34.299999999999997</v>
      </c>
      <c r="F406" s="4">
        <v>11.9</v>
      </c>
      <c r="G406" s="4">
        <v>6</v>
      </c>
      <c r="H406" s="5" t="s">
        <v>1758</v>
      </c>
      <c r="I406" s="5" t="s">
        <v>1371</v>
      </c>
      <c r="J406" s="3">
        <v>19200</v>
      </c>
      <c r="K406" s="3">
        <v>8400</v>
      </c>
      <c r="L406" s="3">
        <v>722</v>
      </c>
      <c r="M406" s="2">
        <f t="shared" si="136"/>
        <v>16.170000000000002</v>
      </c>
      <c r="N406" s="3">
        <f t="shared" si="137"/>
        <v>212</v>
      </c>
      <c r="O406" s="4">
        <f t="shared" si="138"/>
        <v>30.7</v>
      </c>
      <c r="P406" s="2">
        <f t="shared" si="139"/>
        <v>1.72</v>
      </c>
      <c r="Q406" s="2">
        <f t="shared" si="140"/>
        <v>1.07</v>
      </c>
      <c r="R406" s="2">
        <f t="shared" si="141"/>
        <v>3.27</v>
      </c>
      <c r="S406" s="64">
        <f t="shared" si="142"/>
        <v>7.7609999999999998E-2</v>
      </c>
      <c r="T406" s="2">
        <f t="shared" si="143"/>
        <v>7.85</v>
      </c>
      <c r="U406" s="4">
        <f t="shared" si="144"/>
        <v>3.5</v>
      </c>
      <c r="V406" s="79">
        <f t="shared" si="145"/>
        <v>5.76</v>
      </c>
      <c r="W406" s="10">
        <f t="shared" ca="1" si="146"/>
        <v>0</v>
      </c>
      <c r="X406" s="10">
        <f t="shared" ca="1" si="147"/>
        <v>0</v>
      </c>
      <c r="Y406" s="10">
        <f t="shared" ca="1" si="148"/>
        <v>0</v>
      </c>
      <c r="Z406" s="10">
        <f t="shared" ca="1" si="149"/>
        <v>1</v>
      </c>
      <c r="AA406" s="10">
        <f t="shared" ca="1" si="150"/>
        <v>0</v>
      </c>
      <c r="AB406" s="10">
        <f t="shared" ca="1" si="151"/>
        <v>1</v>
      </c>
      <c r="AC406" s="10">
        <f t="shared" ca="1" si="152"/>
        <v>1</v>
      </c>
      <c r="AF406" s="16">
        <f t="shared" ca="1" si="153"/>
        <v>0</v>
      </c>
    </row>
    <row r="407" spans="1:32" x14ac:dyDescent="0.25">
      <c r="A407" s="7" t="s">
        <v>1759</v>
      </c>
      <c r="B407" s="7" t="s">
        <v>1510</v>
      </c>
      <c r="C407" s="10">
        <f t="shared" ca="1" si="135"/>
        <v>0</v>
      </c>
      <c r="D407" s="4">
        <v>30.1</v>
      </c>
      <c r="E407" s="4">
        <v>29</v>
      </c>
      <c r="F407" s="4">
        <v>10.3</v>
      </c>
      <c r="G407" s="4">
        <v>6.1</v>
      </c>
      <c r="H407" s="5" t="s">
        <v>1386</v>
      </c>
      <c r="I407" s="5" t="s">
        <v>1547</v>
      </c>
      <c r="J407" s="3">
        <v>22495</v>
      </c>
      <c r="L407" s="3">
        <v>900</v>
      </c>
      <c r="M407" s="2">
        <f t="shared" si="136"/>
        <v>18.14</v>
      </c>
      <c r="N407" s="3">
        <f t="shared" si="137"/>
        <v>412</v>
      </c>
      <c r="O407" s="4">
        <f t="shared" si="138"/>
        <v>53.1</v>
      </c>
      <c r="P407" s="2">
        <f t="shared" si="139"/>
        <v>1.41</v>
      </c>
      <c r="Q407" s="2">
        <f t="shared" si="140"/>
        <v>1.1000000000000001</v>
      </c>
      <c r="R407" s="2">
        <f t="shared" si="141"/>
        <v>2.92</v>
      </c>
      <c r="S407" s="64">
        <f t="shared" si="142"/>
        <v>2.5780000000000001E-2</v>
      </c>
      <c r="T407" s="2">
        <f t="shared" si="143"/>
        <v>7.22</v>
      </c>
      <c r="U407" s="4">
        <f t="shared" si="144"/>
        <v>5.5</v>
      </c>
      <c r="V407" s="79">
        <f t="shared" si="145"/>
        <v>9.7200000000000006</v>
      </c>
      <c r="W407" s="10">
        <f t="shared" ca="1" si="146"/>
        <v>0</v>
      </c>
      <c r="X407" s="10">
        <f t="shared" ca="1" si="147"/>
        <v>0</v>
      </c>
      <c r="Y407" s="10">
        <f t="shared" ca="1" si="148"/>
        <v>0</v>
      </c>
      <c r="Z407" s="10">
        <f t="shared" ca="1" si="149"/>
        <v>1</v>
      </c>
      <c r="AA407" s="10">
        <f t="shared" ca="1" si="150"/>
        <v>0</v>
      </c>
      <c r="AB407" s="10">
        <f t="shared" ca="1" si="151"/>
        <v>0</v>
      </c>
      <c r="AC407" s="10">
        <f t="shared" ca="1" si="152"/>
        <v>1</v>
      </c>
      <c r="AF407" s="16">
        <f t="shared" ca="1" si="153"/>
        <v>0</v>
      </c>
    </row>
    <row r="408" spans="1:32" x14ac:dyDescent="0.25">
      <c r="A408" s="7" t="s">
        <v>1760</v>
      </c>
      <c r="B408" s="7" t="s">
        <v>1451</v>
      </c>
      <c r="C408" s="10">
        <f t="shared" ca="1" si="135"/>
        <v>0</v>
      </c>
      <c r="D408" s="4">
        <v>30.5</v>
      </c>
      <c r="E408" s="4">
        <v>20.9</v>
      </c>
      <c r="F408" s="4">
        <v>8</v>
      </c>
      <c r="G408" s="4">
        <v>3.5</v>
      </c>
      <c r="I408" s="5" t="s">
        <v>1371</v>
      </c>
      <c r="J408" s="3">
        <v>7400</v>
      </c>
      <c r="K408" s="3">
        <v>2500</v>
      </c>
      <c r="L408" s="3">
        <v>357</v>
      </c>
      <c r="M408" s="2">
        <f t="shared" si="136"/>
        <v>15.09</v>
      </c>
      <c r="N408" s="3">
        <f t="shared" si="137"/>
        <v>362</v>
      </c>
      <c r="O408" s="4">
        <f t="shared" si="138"/>
        <v>30.1</v>
      </c>
      <c r="P408" s="2">
        <f t="shared" si="139"/>
        <v>1.59</v>
      </c>
      <c r="Q408" s="2">
        <f t="shared" si="140"/>
        <v>1.07</v>
      </c>
      <c r="R408" s="2">
        <f t="shared" si="141"/>
        <v>3.81</v>
      </c>
      <c r="S408" s="64">
        <f t="shared" si="142"/>
        <v>4.122E-2</v>
      </c>
      <c r="T408" s="2">
        <f t="shared" si="143"/>
        <v>6.13</v>
      </c>
      <c r="U408" s="4">
        <f t="shared" si="144"/>
        <v>3.6</v>
      </c>
      <c r="V408" s="79">
        <f t="shared" si="145"/>
        <v>7.22</v>
      </c>
      <c r="W408" s="10">
        <f t="shared" ca="1" si="146"/>
        <v>0</v>
      </c>
      <c r="X408" s="10">
        <f t="shared" ca="1" si="147"/>
        <v>0</v>
      </c>
      <c r="Y408" s="10">
        <f t="shared" ca="1" si="148"/>
        <v>0</v>
      </c>
      <c r="Z408" s="10">
        <f t="shared" ca="1" si="149"/>
        <v>1</v>
      </c>
      <c r="AA408" s="10">
        <f t="shared" ca="1" si="150"/>
        <v>0</v>
      </c>
      <c r="AB408" s="10">
        <f t="shared" ca="1" si="151"/>
        <v>0</v>
      </c>
      <c r="AC408" s="10">
        <f t="shared" ca="1" si="152"/>
        <v>1</v>
      </c>
      <c r="AF408" s="16">
        <f t="shared" ca="1" si="153"/>
        <v>0</v>
      </c>
    </row>
    <row r="409" spans="1:32" x14ac:dyDescent="0.25">
      <c r="A409" s="7" t="s">
        <v>1761</v>
      </c>
      <c r="B409" s="7" t="s">
        <v>1466</v>
      </c>
      <c r="C409" s="10">
        <f t="shared" ca="1" si="135"/>
        <v>0</v>
      </c>
      <c r="D409" s="4">
        <v>40.6</v>
      </c>
      <c r="E409" s="4">
        <v>35.299999999999997</v>
      </c>
      <c r="F409" s="4">
        <v>13</v>
      </c>
      <c r="I409" s="5" t="s">
        <v>1374</v>
      </c>
      <c r="J409" s="3">
        <v>10960</v>
      </c>
      <c r="K409" s="3">
        <v>5140</v>
      </c>
      <c r="L409" s="3">
        <v>1050</v>
      </c>
      <c r="M409" s="2">
        <f t="shared" si="136"/>
        <v>34.17</v>
      </c>
      <c r="N409" s="3">
        <f t="shared" si="137"/>
        <v>111</v>
      </c>
      <c r="O409" s="4">
        <f t="shared" si="138"/>
        <v>15.1</v>
      </c>
      <c r="P409" s="2">
        <f t="shared" si="139"/>
        <v>2.2599999999999998</v>
      </c>
      <c r="Q409" s="2">
        <f t="shared" si="140"/>
        <v>1.39</v>
      </c>
      <c r="R409" s="2">
        <f t="shared" si="141"/>
        <v>3.12</v>
      </c>
      <c r="S409" s="64">
        <f t="shared" si="142"/>
        <v>0.29593000000000003</v>
      </c>
      <c r="T409" s="2">
        <f t="shared" si="143"/>
        <v>7.96</v>
      </c>
      <c r="U409" s="4">
        <f t="shared" si="144"/>
        <v>1.9</v>
      </c>
      <c r="V409" s="79">
        <f t="shared" si="145"/>
        <v>2.99</v>
      </c>
      <c r="W409" s="10">
        <f t="shared" ca="1" si="146"/>
        <v>0</v>
      </c>
      <c r="X409" s="10">
        <f t="shared" ca="1" si="147"/>
        <v>0.56000000000000005</v>
      </c>
      <c r="Y409" s="10">
        <f t="shared" ca="1" si="148"/>
        <v>0.36399999999999999</v>
      </c>
      <c r="Z409" s="10">
        <f t="shared" ca="1" si="149"/>
        <v>1</v>
      </c>
      <c r="AA409" s="10">
        <f t="shared" ca="1" si="150"/>
        <v>0</v>
      </c>
      <c r="AB409" s="10">
        <f t="shared" ca="1" si="151"/>
        <v>0.88900000000000001</v>
      </c>
      <c r="AC409" s="10">
        <f t="shared" ca="1" si="152"/>
        <v>1</v>
      </c>
      <c r="AF409" s="16">
        <f t="shared" ca="1" si="153"/>
        <v>0</v>
      </c>
    </row>
    <row r="410" spans="1:32" x14ac:dyDescent="0.25">
      <c r="A410" s="7" t="s">
        <v>1762</v>
      </c>
      <c r="B410" s="7" t="s">
        <v>1688</v>
      </c>
      <c r="C410" s="10">
        <f t="shared" ca="1" si="135"/>
        <v>0</v>
      </c>
      <c r="D410" s="4">
        <v>39.5</v>
      </c>
      <c r="E410" s="4">
        <v>33.5</v>
      </c>
      <c r="F410" s="4">
        <v>11.2</v>
      </c>
      <c r="G410" s="4">
        <v>5.5</v>
      </c>
      <c r="H410" s="5" t="s">
        <v>1407</v>
      </c>
      <c r="I410" s="5" t="s">
        <v>1371</v>
      </c>
      <c r="J410" s="3">
        <v>22000</v>
      </c>
      <c r="K410" s="3">
        <v>7500</v>
      </c>
      <c r="L410" s="3">
        <v>735</v>
      </c>
      <c r="M410" s="2">
        <f t="shared" si="136"/>
        <v>15.04</v>
      </c>
      <c r="N410" s="3">
        <f t="shared" si="137"/>
        <v>261</v>
      </c>
      <c r="O410" s="4">
        <f t="shared" si="138"/>
        <v>38.6</v>
      </c>
      <c r="P410" s="2">
        <f t="shared" si="139"/>
        <v>1.55</v>
      </c>
      <c r="Q410" s="2">
        <f t="shared" si="140"/>
        <v>1.04</v>
      </c>
      <c r="R410" s="2">
        <f t="shared" si="141"/>
        <v>3.53</v>
      </c>
      <c r="S410" s="64">
        <f t="shared" si="142"/>
        <v>4.5249999999999999E-2</v>
      </c>
      <c r="T410" s="2">
        <f t="shared" si="143"/>
        <v>7.76</v>
      </c>
      <c r="U410" s="4">
        <f t="shared" si="144"/>
        <v>4.4000000000000004</v>
      </c>
      <c r="V410" s="79">
        <f t="shared" si="145"/>
        <v>7.46</v>
      </c>
      <c r="W410" s="10">
        <f t="shared" ca="1" si="146"/>
        <v>0</v>
      </c>
      <c r="X410" s="10">
        <f t="shared" ca="1" si="147"/>
        <v>0</v>
      </c>
      <c r="Y410" s="10">
        <f t="shared" ca="1" si="148"/>
        <v>0</v>
      </c>
      <c r="Z410" s="10">
        <f t="shared" ca="1" si="149"/>
        <v>1</v>
      </c>
      <c r="AA410" s="10">
        <f t="shared" ca="1" si="150"/>
        <v>0</v>
      </c>
      <c r="AB410" s="10">
        <f t="shared" ca="1" si="151"/>
        <v>0</v>
      </c>
      <c r="AC410" s="10">
        <f t="shared" ca="1" si="152"/>
        <v>1</v>
      </c>
      <c r="AF410" s="16">
        <f t="shared" ca="1" si="153"/>
        <v>0</v>
      </c>
    </row>
    <row r="411" spans="1:32" x14ac:dyDescent="0.25">
      <c r="A411" s="7" t="s">
        <v>969</v>
      </c>
      <c r="B411" s="7" t="s">
        <v>1688</v>
      </c>
      <c r="C411" s="10">
        <f t="shared" ca="1" si="135"/>
        <v>0</v>
      </c>
      <c r="D411" s="4">
        <v>39.5</v>
      </c>
      <c r="E411" s="4">
        <v>33.5</v>
      </c>
      <c r="F411" s="4">
        <v>11.9</v>
      </c>
      <c r="G411" s="4">
        <v>5.5</v>
      </c>
      <c r="H411" s="5" t="s">
        <v>941</v>
      </c>
      <c r="I411" s="5" t="s">
        <v>1371</v>
      </c>
      <c r="J411" s="3">
        <v>21500</v>
      </c>
      <c r="K411" s="3">
        <v>7500</v>
      </c>
      <c r="L411" s="3">
        <v>995</v>
      </c>
      <c r="M411" s="2">
        <f t="shared" si="136"/>
        <v>20.67</v>
      </c>
      <c r="N411" s="3">
        <f t="shared" si="137"/>
        <v>255</v>
      </c>
      <c r="O411" s="4">
        <f t="shared" si="138"/>
        <v>34.799999999999997</v>
      </c>
      <c r="P411" s="2">
        <f t="shared" si="139"/>
        <v>1.66</v>
      </c>
      <c r="Q411" s="2">
        <f t="shared" si="140"/>
        <v>1.1499999999999999</v>
      </c>
      <c r="R411" s="2">
        <f t="shared" si="141"/>
        <v>3.32</v>
      </c>
      <c r="S411" s="64">
        <f t="shared" si="142"/>
        <v>6.2509999999999996E-2</v>
      </c>
      <c r="T411" s="2">
        <f t="shared" si="143"/>
        <v>7.76</v>
      </c>
      <c r="U411" s="4">
        <f t="shared" si="144"/>
        <v>3.9</v>
      </c>
      <c r="V411" s="79">
        <f t="shared" si="145"/>
        <v>6.42</v>
      </c>
      <c r="W411" s="10">
        <f t="shared" ca="1" si="146"/>
        <v>0</v>
      </c>
      <c r="X411" s="10">
        <f t="shared" ca="1" si="147"/>
        <v>0</v>
      </c>
      <c r="Y411" s="10">
        <f t="shared" ca="1" si="148"/>
        <v>0</v>
      </c>
      <c r="Z411" s="10">
        <f t="shared" ca="1" si="149"/>
        <v>1</v>
      </c>
      <c r="AA411" s="10">
        <f t="shared" ca="1" si="150"/>
        <v>0</v>
      </c>
      <c r="AB411" s="10">
        <f t="shared" ca="1" si="151"/>
        <v>1</v>
      </c>
      <c r="AC411" s="10">
        <f t="shared" ca="1" si="152"/>
        <v>1</v>
      </c>
      <c r="AF411" s="16">
        <f t="shared" ca="1" si="153"/>
        <v>0</v>
      </c>
    </row>
    <row r="412" spans="1:32" x14ac:dyDescent="0.25">
      <c r="A412" s="7" t="s">
        <v>1763</v>
      </c>
      <c r="B412" s="7" t="s">
        <v>1764</v>
      </c>
      <c r="C412" s="10">
        <f t="shared" ca="1" si="135"/>
        <v>0</v>
      </c>
      <c r="D412" s="4">
        <v>24.3</v>
      </c>
      <c r="E412" s="4">
        <v>21.7</v>
      </c>
      <c r="F412" s="4">
        <v>8</v>
      </c>
      <c r="G412" s="4" t="s">
        <v>1765</v>
      </c>
      <c r="H412" s="5" t="s">
        <v>1766</v>
      </c>
      <c r="I412" s="5" t="s">
        <v>1383</v>
      </c>
      <c r="J412" s="3">
        <v>4500</v>
      </c>
      <c r="K412" s="3">
        <v>1900</v>
      </c>
      <c r="L412" s="3">
        <v>250</v>
      </c>
      <c r="M412" s="2">
        <f t="shared" si="136"/>
        <v>14.72</v>
      </c>
      <c r="N412" s="3">
        <f t="shared" si="137"/>
        <v>197</v>
      </c>
      <c r="O412" s="4">
        <f t="shared" si="138"/>
        <v>19.399999999999999</v>
      </c>
      <c r="P412" s="2">
        <f t="shared" si="139"/>
        <v>1.87</v>
      </c>
      <c r="Q412" s="2">
        <f t="shared" si="140"/>
        <v>1.08</v>
      </c>
      <c r="R412" s="2">
        <f t="shared" si="141"/>
        <v>3.04</v>
      </c>
      <c r="S412" s="64">
        <f t="shared" si="142"/>
        <v>0.10097</v>
      </c>
      <c r="T412" s="2">
        <f t="shared" si="143"/>
        <v>6.24</v>
      </c>
      <c r="U412" s="4">
        <f t="shared" si="144"/>
        <v>2.2999999999999998</v>
      </c>
      <c r="V412" s="79">
        <f t="shared" si="145"/>
        <v>4.6100000000000003</v>
      </c>
      <c r="W412" s="10">
        <f t="shared" ca="1" si="146"/>
        <v>0</v>
      </c>
      <c r="X412" s="10">
        <f t="shared" ca="1" si="147"/>
        <v>0</v>
      </c>
      <c r="Y412" s="10">
        <f t="shared" ca="1" si="148"/>
        <v>0</v>
      </c>
      <c r="Z412" s="10">
        <f t="shared" ca="1" si="149"/>
        <v>1</v>
      </c>
      <c r="AA412" s="10">
        <f t="shared" ca="1" si="150"/>
        <v>0</v>
      </c>
      <c r="AB412" s="10">
        <f t="shared" ca="1" si="151"/>
        <v>0.44400000000000001</v>
      </c>
      <c r="AC412" s="10">
        <f t="shared" ca="1" si="152"/>
        <v>1</v>
      </c>
      <c r="AF412" s="16">
        <f t="shared" ca="1" si="153"/>
        <v>0</v>
      </c>
    </row>
    <row r="413" spans="1:32" x14ac:dyDescent="0.25">
      <c r="A413" s="7" t="s">
        <v>1767</v>
      </c>
      <c r="B413" s="7" t="s">
        <v>1764</v>
      </c>
      <c r="C413" s="10">
        <f t="shared" ca="1" si="135"/>
        <v>0</v>
      </c>
      <c r="D413" s="4">
        <v>36</v>
      </c>
      <c r="E413" s="4">
        <v>29</v>
      </c>
      <c r="F413" s="4">
        <v>12</v>
      </c>
      <c r="G413" s="4">
        <v>5.5</v>
      </c>
      <c r="I413" s="5" t="s">
        <v>1461</v>
      </c>
      <c r="J413" s="3">
        <v>16000</v>
      </c>
      <c r="K413" s="3">
        <v>6000</v>
      </c>
      <c r="L413" s="3">
        <v>559</v>
      </c>
      <c r="M413" s="2">
        <f t="shared" si="136"/>
        <v>14.14</v>
      </c>
      <c r="N413" s="3">
        <f t="shared" si="137"/>
        <v>293</v>
      </c>
      <c r="O413" s="4">
        <f t="shared" si="138"/>
        <v>29</v>
      </c>
      <c r="P413" s="2">
        <f t="shared" si="139"/>
        <v>1.84</v>
      </c>
      <c r="Q413" s="2">
        <f t="shared" si="140"/>
        <v>1.02</v>
      </c>
      <c r="R413" s="2">
        <f t="shared" si="141"/>
        <v>3</v>
      </c>
      <c r="S413" s="64">
        <f t="shared" si="142"/>
        <v>9.3890000000000001E-2</v>
      </c>
      <c r="T413" s="2">
        <f t="shared" si="143"/>
        <v>7.22</v>
      </c>
      <c r="U413" s="4">
        <f t="shared" si="144"/>
        <v>3.2</v>
      </c>
      <c r="V413" s="79">
        <f t="shared" si="145"/>
        <v>5.24</v>
      </c>
      <c r="W413" s="10">
        <f t="shared" ca="1" si="146"/>
        <v>0</v>
      </c>
      <c r="X413" s="10">
        <f t="shared" ca="1" si="147"/>
        <v>0</v>
      </c>
      <c r="Y413" s="10">
        <f t="shared" ca="1" si="148"/>
        <v>0</v>
      </c>
      <c r="Z413" s="10">
        <f t="shared" ca="1" si="149"/>
        <v>1</v>
      </c>
      <c r="AA413" s="10">
        <f t="shared" ca="1" si="150"/>
        <v>0</v>
      </c>
      <c r="AB413" s="10">
        <f t="shared" ca="1" si="151"/>
        <v>0.222</v>
      </c>
      <c r="AC413" s="10">
        <f t="shared" ca="1" si="152"/>
        <v>1</v>
      </c>
      <c r="AF413" s="16">
        <f t="shared" ca="1" si="153"/>
        <v>0</v>
      </c>
    </row>
    <row r="414" spans="1:32" x14ac:dyDescent="0.25">
      <c r="A414" s="7" t="s">
        <v>1768</v>
      </c>
      <c r="B414" s="7" t="s">
        <v>1764</v>
      </c>
      <c r="C414" s="10">
        <f t="shared" ca="1" si="135"/>
        <v>0</v>
      </c>
      <c r="D414" s="4">
        <v>45.3</v>
      </c>
      <c r="E414" s="4">
        <v>40.700000000000003</v>
      </c>
      <c r="F414" s="4">
        <v>13.9</v>
      </c>
      <c r="G414" s="4">
        <v>7</v>
      </c>
      <c r="I414" s="5" t="s">
        <v>1374</v>
      </c>
      <c r="J414" s="3">
        <v>24403</v>
      </c>
      <c r="K414" s="3">
        <v>8600</v>
      </c>
      <c r="L414" s="3">
        <v>1133</v>
      </c>
      <c r="M414" s="2">
        <f t="shared" si="136"/>
        <v>21.63</v>
      </c>
      <c r="N414" s="3">
        <f t="shared" si="137"/>
        <v>162</v>
      </c>
      <c r="O414" s="4">
        <f t="shared" si="138"/>
        <v>26.9</v>
      </c>
      <c r="P414" s="2">
        <f t="shared" si="139"/>
        <v>1.85</v>
      </c>
      <c r="Q414" s="2">
        <f t="shared" si="140"/>
        <v>1.17</v>
      </c>
      <c r="R414" s="2">
        <f t="shared" si="141"/>
        <v>3.26</v>
      </c>
      <c r="S414" s="64">
        <f t="shared" si="142"/>
        <v>0.11371000000000001</v>
      </c>
      <c r="T414" s="2">
        <f t="shared" si="143"/>
        <v>8.5500000000000007</v>
      </c>
      <c r="U414" s="4">
        <f t="shared" si="144"/>
        <v>3.2</v>
      </c>
      <c r="V414" s="79">
        <f t="shared" si="145"/>
        <v>4.87</v>
      </c>
      <c r="W414" s="10">
        <f t="shared" ca="1" si="146"/>
        <v>0</v>
      </c>
      <c r="X414" s="10">
        <f t="shared" ca="1" si="147"/>
        <v>0</v>
      </c>
      <c r="Y414" s="10">
        <f t="shared" ca="1" si="148"/>
        <v>0</v>
      </c>
      <c r="Z414" s="10">
        <f t="shared" ca="1" si="149"/>
        <v>1</v>
      </c>
      <c r="AA414" s="10">
        <f t="shared" ca="1" si="150"/>
        <v>0</v>
      </c>
      <c r="AB414" s="10">
        <f t="shared" ca="1" si="151"/>
        <v>1</v>
      </c>
      <c r="AC414" s="10">
        <f t="shared" ca="1" si="152"/>
        <v>1</v>
      </c>
      <c r="AF414" s="16">
        <f t="shared" ca="1" si="153"/>
        <v>0</v>
      </c>
    </row>
    <row r="415" spans="1:32" x14ac:dyDescent="0.25">
      <c r="A415" s="7" t="s">
        <v>841</v>
      </c>
      <c r="C415" s="10">
        <f t="shared" ca="1" si="135"/>
        <v>0</v>
      </c>
      <c r="D415" s="4">
        <v>50.3</v>
      </c>
      <c r="E415" s="4">
        <v>42</v>
      </c>
      <c r="F415" s="4">
        <v>14.3</v>
      </c>
      <c r="G415" s="4">
        <v>6.5</v>
      </c>
      <c r="J415" s="3">
        <v>36000</v>
      </c>
      <c r="K415" s="3">
        <v>14400</v>
      </c>
      <c r="L415" s="3">
        <v>1100</v>
      </c>
      <c r="M415" s="2">
        <f t="shared" si="136"/>
        <v>16.21</v>
      </c>
      <c r="N415" s="3">
        <f t="shared" si="137"/>
        <v>217</v>
      </c>
      <c r="O415" s="4">
        <f t="shared" si="138"/>
        <v>36.200000000000003</v>
      </c>
      <c r="P415" s="2">
        <f t="shared" si="139"/>
        <v>1.68</v>
      </c>
      <c r="Q415" s="2">
        <f t="shared" si="140"/>
        <v>1.05</v>
      </c>
      <c r="R415" s="2">
        <f t="shared" si="141"/>
        <v>3.52</v>
      </c>
      <c r="S415" s="64">
        <f t="shared" si="142"/>
        <v>6.8430000000000005E-2</v>
      </c>
      <c r="T415" s="2">
        <f t="shared" si="143"/>
        <v>8.68</v>
      </c>
      <c r="U415" s="4">
        <f t="shared" si="144"/>
        <v>4.2</v>
      </c>
      <c r="V415" s="79">
        <f t="shared" si="145"/>
        <v>6.3</v>
      </c>
      <c r="W415" s="10">
        <f t="shared" ca="1" si="146"/>
        <v>0</v>
      </c>
      <c r="X415" s="10">
        <f t="shared" ca="1" si="147"/>
        <v>0</v>
      </c>
      <c r="Y415" s="10">
        <f t="shared" ca="1" si="148"/>
        <v>0</v>
      </c>
      <c r="Z415" s="10">
        <f t="shared" ca="1" si="149"/>
        <v>1</v>
      </c>
      <c r="AA415" s="10">
        <f t="shared" ca="1" si="150"/>
        <v>0</v>
      </c>
      <c r="AB415" s="10">
        <f t="shared" ca="1" si="151"/>
        <v>0</v>
      </c>
      <c r="AC415" s="10">
        <f t="shared" ca="1" si="152"/>
        <v>1</v>
      </c>
      <c r="AF415" s="16">
        <f t="shared" ca="1" si="153"/>
        <v>0</v>
      </c>
    </row>
    <row r="416" spans="1:32" x14ac:dyDescent="0.25">
      <c r="A416" s="7" t="s">
        <v>1117</v>
      </c>
      <c r="B416" s="7" t="s">
        <v>1118</v>
      </c>
      <c r="C416" s="10">
        <f t="shared" ca="1" si="135"/>
        <v>0</v>
      </c>
      <c r="D416" s="4">
        <v>28.5</v>
      </c>
      <c r="E416" s="4">
        <v>24.4</v>
      </c>
      <c r="F416" s="4">
        <v>10</v>
      </c>
      <c r="G416" s="4">
        <v>5.5</v>
      </c>
      <c r="H416" s="5" t="s">
        <v>1407</v>
      </c>
      <c r="I416" s="5" t="s">
        <v>1374</v>
      </c>
      <c r="J416" s="3">
        <v>5842</v>
      </c>
      <c r="K416" s="3">
        <v>1742</v>
      </c>
      <c r="L416" s="3">
        <v>462</v>
      </c>
      <c r="M416" s="2">
        <f t="shared" si="136"/>
        <v>22.86</v>
      </c>
      <c r="N416" s="3">
        <f t="shared" si="137"/>
        <v>180</v>
      </c>
      <c r="O416" s="4">
        <f t="shared" si="138"/>
        <v>16.399999999999999</v>
      </c>
      <c r="P416" s="2">
        <f t="shared" si="139"/>
        <v>2.15</v>
      </c>
      <c r="Q416" s="2">
        <f t="shared" si="140"/>
        <v>1.24</v>
      </c>
      <c r="R416" s="2">
        <f t="shared" si="141"/>
        <v>2.85</v>
      </c>
      <c r="S416" s="64">
        <f t="shared" si="142"/>
        <v>0.20715</v>
      </c>
      <c r="T416" s="2">
        <f t="shared" si="143"/>
        <v>6.62</v>
      </c>
      <c r="U416" s="4">
        <f t="shared" si="144"/>
        <v>1.9</v>
      </c>
      <c r="V416" s="79">
        <f t="shared" si="145"/>
        <v>3.41</v>
      </c>
      <c r="W416" s="10">
        <f t="shared" ca="1" si="146"/>
        <v>0</v>
      </c>
      <c r="X416" s="10">
        <f t="shared" ca="1" si="147"/>
        <v>0</v>
      </c>
      <c r="Y416" s="10">
        <f t="shared" ca="1" si="148"/>
        <v>6.8000000000000005E-2</v>
      </c>
      <c r="Z416" s="10">
        <f t="shared" ca="1" si="149"/>
        <v>1</v>
      </c>
      <c r="AA416" s="10">
        <f t="shared" ca="1" si="150"/>
        <v>0</v>
      </c>
      <c r="AB416" s="10">
        <f t="shared" ca="1" si="151"/>
        <v>0</v>
      </c>
      <c r="AC416" s="10">
        <f t="shared" ca="1" si="152"/>
        <v>1</v>
      </c>
      <c r="AF416" s="16">
        <f t="shared" ca="1" si="153"/>
        <v>0</v>
      </c>
    </row>
    <row r="417" spans="1:32" x14ac:dyDescent="0.25">
      <c r="A417" s="7" t="s">
        <v>1119</v>
      </c>
      <c r="B417" s="7" t="s">
        <v>1750</v>
      </c>
      <c r="C417" s="10">
        <f t="shared" ca="1" si="135"/>
        <v>0</v>
      </c>
      <c r="D417" s="4">
        <v>32</v>
      </c>
      <c r="E417" s="4">
        <v>26.8</v>
      </c>
      <c r="F417" s="4">
        <v>11.1</v>
      </c>
      <c r="G417" s="4">
        <v>2.2000000000000002</v>
      </c>
      <c r="H417" s="5" t="s">
        <v>1090</v>
      </c>
      <c r="J417" s="3">
        <v>8377</v>
      </c>
      <c r="K417" s="3">
        <v>2866</v>
      </c>
      <c r="L417" s="3">
        <v>546</v>
      </c>
      <c r="M417" s="2">
        <f t="shared" si="136"/>
        <v>21.25</v>
      </c>
      <c r="N417" s="3">
        <f t="shared" si="137"/>
        <v>194</v>
      </c>
      <c r="O417" s="4">
        <f t="shared" si="138"/>
        <v>18.5</v>
      </c>
      <c r="P417" s="2">
        <f t="shared" si="139"/>
        <v>2.11</v>
      </c>
      <c r="Q417" s="2">
        <f t="shared" si="140"/>
        <v>1.2</v>
      </c>
      <c r="R417" s="2">
        <f t="shared" si="141"/>
        <v>2.88</v>
      </c>
      <c r="S417" s="64">
        <f t="shared" si="142"/>
        <v>0.17877999999999999</v>
      </c>
      <c r="T417" s="2">
        <f t="shared" si="143"/>
        <v>6.94</v>
      </c>
      <c r="U417" s="4">
        <f t="shared" si="144"/>
        <v>2.2000000000000002</v>
      </c>
      <c r="V417" s="79">
        <f t="shared" si="145"/>
        <v>3.75</v>
      </c>
      <c r="W417" s="10">
        <f t="shared" ca="1" si="146"/>
        <v>0</v>
      </c>
      <c r="X417" s="10">
        <f t="shared" ca="1" si="147"/>
        <v>0</v>
      </c>
      <c r="Y417" s="10">
        <f t="shared" ca="1" si="148"/>
        <v>0</v>
      </c>
      <c r="Z417" s="10">
        <f t="shared" ca="1" si="149"/>
        <v>1</v>
      </c>
      <c r="AA417" s="10">
        <f t="shared" ca="1" si="150"/>
        <v>0</v>
      </c>
      <c r="AB417" s="10">
        <f t="shared" ca="1" si="151"/>
        <v>0</v>
      </c>
      <c r="AC417" s="10">
        <f t="shared" ca="1" si="152"/>
        <v>1</v>
      </c>
      <c r="AF417" s="16">
        <f t="shared" ca="1" si="153"/>
        <v>0</v>
      </c>
    </row>
    <row r="418" spans="1:32" x14ac:dyDescent="0.25">
      <c r="A418" s="7" t="s">
        <v>1120</v>
      </c>
      <c r="B418" s="7" t="s">
        <v>1964</v>
      </c>
      <c r="C418" s="10">
        <f t="shared" ca="1" si="135"/>
        <v>0</v>
      </c>
      <c r="D418" s="4">
        <v>34.200000000000003</v>
      </c>
      <c r="E418" s="4">
        <v>28.5</v>
      </c>
      <c r="F418" s="4">
        <v>11.3</v>
      </c>
      <c r="G418" s="4">
        <v>2.2999999999999998</v>
      </c>
      <c r="H418" s="5" t="s">
        <v>1090</v>
      </c>
      <c r="J418" s="3">
        <v>10802</v>
      </c>
      <c r="K418" s="3">
        <v>3704</v>
      </c>
      <c r="L418" s="3">
        <v>677</v>
      </c>
      <c r="M418" s="2">
        <f t="shared" si="136"/>
        <v>22.24</v>
      </c>
      <c r="N418" s="3">
        <f t="shared" si="137"/>
        <v>208</v>
      </c>
      <c r="O418" s="4">
        <f t="shared" si="138"/>
        <v>21.9</v>
      </c>
      <c r="P418" s="2">
        <f t="shared" si="139"/>
        <v>1.98</v>
      </c>
      <c r="Q418" s="2">
        <f t="shared" si="140"/>
        <v>1.21</v>
      </c>
      <c r="R418" s="2">
        <f t="shared" si="141"/>
        <v>3.03</v>
      </c>
      <c r="S418" s="64">
        <f t="shared" si="142"/>
        <v>0.14187</v>
      </c>
      <c r="T418" s="2">
        <f t="shared" si="143"/>
        <v>7.15</v>
      </c>
      <c r="U418" s="4">
        <f t="shared" si="144"/>
        <v>2.5</v>
      </c>
      <c r="V418" s="79">
        <f t="shared" si="145"/>
        <v>4.22</v>
      </c>
      <c r="W418" s="10">
        <f t="shared" ca="1" si="146"/>
        <v>0</v>
      </c>
      <c r="X418" s="10">
        <f t="shared" ca="1" si="147"/>
        <v>0</v>
      </c>
      <c r="Y418" s="10">
        <f t="shared" ca="1" si="148"/>
        <v>0</v>
      </c>
      <c r="Z418" s="10">
        <f t="shared" ca="1" si="149"/>
        <v>1</v>
      </c>
      <c r="AA418" s="10">
        <f t="shared" ca="1" si="150"/>
        <v>0</v>
      </c>
      <c r="AB418" s="10">
        <f t="shared" ca="1" si="151"/>
        <v>0.38900000000000001</v>
      </c>
      <c r="AC418" s="10">
        <f t="shared" ca="1" si="152"/>
        <v>1</v>
      </c>
      <c r="AF418" s="16">
        <f t="shared" ca="1" si="153"/>
        <v>0</v>
      </c>
    </row>
    <row r="419" spans="1:32" x14ac:dyDescent="0.25">
      <c r="A419" s="7" t="s">
        <v>1121</v>
      </c>
      <c r="B419" s="7" t="s">
        <v>1750</v>
      </c>
      <c r="C419" s="10">
        <f t="shared" ca="1" si="135"/>
        <v>0</v>
      </c>
      <c r="D419" s="4">
        <v>36.4</v>
      </c>
      <c r="E419" s="4">
        <v>28.1</v>
      </c>
      <c r="F419" s="4">
        <v>11</v>
      </c>
      <c r="G419" s="4">
        <v>5.8</v>
      </c>
      <c r="H419" s="5" t="s">
        <v>1407</v>
      </c>
      <c r="I419" s="5" t="s">
        <v>1374</v>
      </c>
      <c r="J419" s="3">
        <v>11684</v>
      </c>
      <c r="K419" s="3">
        <v>4409</v>
      </c>
      <c r="L419" s="3">
        <v>764</v>
      </c>
      <c r="M419" s="2">
        <f t="shared" si="136"/>
        <v>23.82</v>
      </c>
      <c r="N419" s="3">
        <f t="shared" si="137"/>
        <v>235</v>
      </c>
      <c r="O419" s="4">
        <f t="shared" si="138"/>
        <v>24.2</v>
      </c>
      <c r="P419" s="2">
        <f t="shared" si="139"/>
        <v>1.88</v>
      </c>
      <c r="Q419" s="2">
        <f t="shared" si="140"/>
        <v>1.23</v>
      </c>
      <c r="R419" s="2">
        <f t="shared" si="141"/>
        <v>3.31</v>
      </c>
      <c r="S419" s="64">
        <f t="shared" si="142"/>
        <v>0.10901</v>
      </c>
      <c r="T419" s="2">
        <f t="shared" si="143"/>
        <v>7.1</v>
      </c>
      <c r="U419" s="4">
        <f t="shared" si="144"/>
        <v>2.8</v>
      </c>
      <c r="V419" s="79">
        <f t="shared" si="145"/>
        <v>4.79</v>
      </c>
      <c r="W419" s="10">
        <f t="shared" ca="1" si="146"/>
        <v>0</v>
      </c>
      <c r="X419" s="10">
        <f t="shared" ca="1" si="147"/>
        <v>0</v>
      </c>
      <c r="Y419" s="10">
        <f t="shared" ca="1" si="148"/>
        <v>0</v>
      </c>
      <c r="Z419" s="10">
        <f t="shared" ca="1" si="149"/>
        <v>1</v>
      </c>
      <c r="AA419" s="10">
        <f t="shared" ca="1" si="150"/>
        <v>0</v>
      </c>
      <c r="AB419" s="10">
        <f t="shared" ca="1" si="151"/>
        <v>1</v>
      </c>
      <c r="AC419" s="10">
        <f t="shared" ca="1" si="152"/>
        <v>1</v>
      </c>
      <c r="AF419" s="16">
        <f t="shared" ca="1" si="153"/>
        <v>0</v>
      </c>
    </row>
    <row r="420" spans="1:32" x14ac:dyDescent="0.25">
      <c r="A420" s="7" t="s">
        <v>1769</v>
      </c>
      <c r="B420" s="7" t="s">
        <v>1770</v>
      </c>
      <c r="C420" s="10">
        <f t="shared" ca="1" si="135"/>
        <v>0</v>
      </c>
      <c r="D420" s="4">
        <v>41.3</v>
      </c>
      <c r="E420" s="4">
        <v>32.200000000000003</v>
      </c>
      <c r="F420" s="4">
        <v>13.7</v>
      </c>
      <c r="G420" s="4">
        <v>2.6</v>
      </c>
      <c r="H420" s="5" t="s">
        <v>1399</v>
      </c>
      <c r="I420" s="5" t="s">
        <v>1374</v>
      </c>
      <c r="J420" s="3">
        <v>18519</v>
      </c>
      <c r="K420" s="3">
        <v>5357</v>
      </c>
      <c r="L420" s="3">
        <v>820</v>
      </c>
      <c r="M420" s="2">
        <f t="shared" si="136"/>
        <v>18.809999999999999</v>
      </c>
      <c r="N420" s="3">
        <f t="shared" si="137"/>
        <v>248</v>
      </c>
      <c r="O420" s="4">
        <f t="shared" si="138"/>
        <v>25.1</v>
      </c>
      <c r="P420" s="2">
        <f t="shared" si="139"/>
        <v>2</v>
      </c>
      <c r="Q420" s="2">
        <f t="shared" si="140"/>
        <v>1.1200000000000001</v>
      </c>
      <c r="R420" s="2">
        <f t="shared" si="141"/>
        <v>3.01</v>
      </c>
      <c r="S420" s="64">
        <f t="shared" si="142"/>
        <v>0.13592000000000001</v>
      </c>
      <c r="T420" s="2">
        <f t="shared" si="143"/>
        <v>7.6</v>
      </c>
      <c r="U420" s="4">
        <f t="shared" si="144"/>
        <v>2.9</v>
      </c>
      <c r="V420" s="79">
        <f t="shared" si="145"/>
        <v>4.45</v>
      </c>
      <c r="W420" s="10">
        <f t="shared" ca="1" si="146"/>
        <v>0</v>
      </c>
      <c r="X420" s="10">
        <f t="shared" ca="1" si="147"/>
        <v>0</v>
      </c>
      <c r="Y420" s="10">
        <f t="shared" ca="1" si="148"/>
        <v>0</v>
      </c>
      <c r="Z420" s="10">
        <f t="shared" ca="1" si="149"/>
        <v>1</v>
      </c>
      <c r="AA420" s="10">
        <f t="shared" ca="1" si="150"/>
        <v>0</v>
      </c>
      <c r="AB420" s="10">
        <f t="shared" ca="1" si="151"/>
        <v>0.27800000000000002</v>
      </c>
      <c r="AC420" s="10">
        <f t="shared" ca="1" si="152"/>
        <v>1</v>
      </c>
      <c r="AF420" s="16">
        <f t="shared" ca="1" si="153"/>
        <v>0</v>
      </c>
    </row>
    <row r="421" spans="1:32" x14ac:dyDescent="0.25">
      <c r="A421" s="7" t="s">
        <v>1122</v>
      </c>
      <c r="B421" s="7" t="s">
        <v>1123</v>
      </c>
      <c r="C421" s="10">
        <f t="shared" ref="C421:C451" ca="1" si="154">MIN(W421,Z421,Y421,X421,AA421,AC421,AB421)</f>
        <v>0</v>
      </c>
      <c r="D421" s="4">
        <v>47.5</v>
      </c>
      <c r="E421" s="4">
        <v>35.299999999999997</v>
      </c>
      <c r="F421" s="4">
        <v>14.7</v>
      </c>
      <c r="G421" s="4">
        <v>6.8</v>
      </c>
      <c r="H421" s="5" t="s">
        <v>1407</v>
      </c>
      <c r="I421" s="5" t="s">
        <v>1374</v>
      </c>
      <c r="J421" s="3">
        <v>22046</v>
      </c>
      <c r="K421" s="3">
        <v>5732</v>
      </c>
      <c r="L421" s="3">
        <v>961</v>
      </c>
      <c r="M421" s="2">
        <f t="shared" si="136"/>
        <v>19.63</v>
      </c>
      <c r="N421" s="3">
        <f t="shared" si="137"/>
        <v>224</v>
      </c>
      <c r="O421" s="4">
        <f t="shared" si="138"/>
        <v>24.4</v>
      </c>
      <c r="P421" s="2">
        <f t="shared" si="139"/>
        <v>2.0299999999999998</v>
      </c>
      <c r="Q421" s="2">
        <f t="shared" si="140"/>
        <v>1.1299999999999999</v>
      </c>
      <c r="R421" s="2">
        <f t="shared" si="141"/>
        <v>3.23</v>
      </c>
      <c r="S421" s="64">
        <f t="shared" si="142"/>
        <v>0.14862</v>
      </c>
      <c r="T421" s="2">
        <f t="shared" si="143"/>
        <v>7.96</v>
      </c>
      <c r="U421" s="4">
        <f t="shared" si="144"/>
        <v>2.9</v>
      </c>
      <c r="V421" s="79">
        <f t="shared" si="145"/>
        <v>4.29</v>
      </c>
      <c r="W421" s="10">
        <f t="shared" ca="1" si="146"/>
        <v>0</v>
      </c>
      <c r="X421" s="10">
        <f t="shared" ca="1" si="147"/>
        <v>0</v>
      </c>
      <c r="Y421" s="10">
        <f t="shared" ca="1" si="148"/>
        <v>0</v>
      </c>
      <c r="Z421" s="10">
        <f t="shared" ca="1" si="149"/>
        <v>1</v>
      </c>
      <c r="AA421" s="10">
        <f t="shared" ca="1" si="150"/>
        <v>0</v>
      </c>
      <c r="AB421" s="10">
        <f t="shared" ca="1" si="151"/>
        <v>1</v>
      </c>
      <c r="AC421" s="10">
        <f t="shared" ca="1" si="152"/>
        <v>1</v>
      </c>
      <c r="AF421" s="16">
        <f t="shared" ca="1" si="153"/>
        <v>0</v>
      </c>
    </row>
    <row r="422" spans="1:32" x14ac:dyDescent="0.25">
      <c r="A422" s="7" t="s">
        <v>1124</v>
      </c>
      <c r="B422" s="7" t="s">
        <v>1125</v>
      </c>
      <c r="C422" s="10">
        <f t="shared" ca="1" si="154"/>
        <v>0</v>
      </c>
      <c r="D422" s="4">
        <v>55.5</v>
      </c>
      <c r="E422" s="4">
        <v>42.1</v>
      </c>
      <c r="F422" s="4">
        <v>17.100000000000001</v>
      </c>
      <c r="G422" s="4">
        <v>8.1999999999999993</v>
      </c>
      <c r="H422" s="5" t="s">
        <v>1407</v>
      </c>
      <c r="I422" s="5" t="s">
        <v>1374</v>
      </c>
      <c r="J422" s="3">
        <v>39683</v>
      </c>
      <c r="K422" s="3">
        <v>11905</v>
      </c>
      <c r="L422" s="3">
        <v>1591</v>
      </c>
      <c r="M422" s="2">
        <f t="shared" si="136"/>
        <v>21.97</v>
      </c>
      <c r="N422" s="3">
        <f t="shared" si="137"/>
        <v>237</v>
      </c>
      <c r="O422" s="4">
        <f t="shared" si="138"/>
        <v>30.3</v>
      </c>
      <c r="P422" s="2">
        <f t="shared" si="139"/>
        <v>1.94</v>
      </c>
      <c r="Q422" s="2">
        <f t="shared" si="140"/>
        <v>1.1599999999999999</v>
      </c>
      <c r="R422" s="2">
        <f t="shared" si="141"/>
        <v>3.25</v>
      </c>
      <c r="S422" s="64">
        <f t="shared" si="142"/>
        <v>0.12296</v>
      </c>
      <c r="T422" s="2">
        <f t="shared" si="143"/>
        <v>8.69</v>
      </c>
      <c r="U422" s="4">
        <f t="shared" si="144"/>
        <v>3.5</v>
      </c>
      <c r="V422" s="79">
        <f t="shared" si="145"/>
        <v>4.8</v>
      </c>
      <c r="W422" s="10">
        <f t="shared" ca="1" si="146"/>
        <v>0</v>
      </c>
      <c r="X422" s="10">
        <f t="shared" ca="1" si="147"/>
        <v>0</v>
      </c>
      <c r="Y422" s="10">
        <f t="shared" ca="1" si="148"/>
        <v>0</v>
      </c>
      <c r="Z422" s="10">
        <f t="shared" ca="1" si="149"/>
        <v>1</v>
      </c>
      <c r="AA422" s="10">
        <f t="shared" ca="1" si="150"/>
        <v>0</v>
      </c>
      <c r="AB422" s="10">
        <f t="shared" ca="1" si="151"/>
        <v>1</v>
      </c>
      <c r="AC422" s="10">
        <f t="shared" ca="1" si="152"/>
        <v>1</v>
      </c>
      <c r="AF422" s="16">
        <f t="shared" ca="1" si="153"/>
        <v>0</v>
      </c>
    </row>
    <row r="423" spans="1:32" x14ac:dyDescent="0.25">
      <c r="A423" s="7" t="s">
        <v>1771</v>
      </c>
      <c r="B423" s="7" t="s">
        <v>1324</v>
      </c>
      <c r="C423" s="10">
        <f t="shared" ca="1" si="154"/>
        <v>0</v>
      </c>
      <c r="D423" s="4">
        <v>38.5</v>
      </c>
      <c r="E423" s="4">
        <v>33.700000000000003</v>
      </c>
      <c r="F423" s="4">
        <v>12.5</v>
      </c>
      <c r="G423" s="4">
        <v>2.9</v>
      </c>
      <c r="H423" s="5" t="s">
        <v>1399</v>
      </c>
      <c r="I423" s="5" t="s">
        <v>1374</v>
      </c>
      <c r="J423" s="3">
        <v>17680</v>
      </c>
      <c r="K423" s="3">
        <v>6680</v>
      </c>
      <c r="L423" s="3">
        <v>876</v>
      </c>
      <c r="M423" s="2">
        <f t="shared" si="136"/>
        <v>20.73</v>
      </c>
      <c r="N423" s="3">
        <f t="shared" si="137"/>
        <v>206</v>
      </c>
      <c r="O423" s="4">
        <f t="shared" si="138"/>
        <v>26.9</v>
      </c>
      <c r="P423" s="2">
        <f t="shared" si="139"/>
        <v>1.86</v>
      </c>
      <c r="Q423" s="2">
        <f t="shared" si="140"/>
        <v>1.1599999999999999</v>
      </c>
      <c r="R423" s="2">
        <f t="shared" si="141"/>
        <v>3.08</v>
      </c>
      <c r="S423" s="64">
        <f t="shared" si="142"/>
        <v>0.10561</v>
      </c>
      <c r="T423" s="2">
        <f t="shared" si="143"/>
        <v>7.78</v>
      </c>
      <c r="U423" s="4">
        <f t="shared" si="144"/>
        <v>3.1</v>
      </c>
      <c r="V423" s="79">
        <f t="shared" si="145"/>
        <v>4.9800000000000004</v>
      </c>
      <c r="W423" s="10">
        <f t="shared" ca="1" si="146"/>
        <v>0</v>
      </c>
      <c r="X423" s="10">
        <f t="shared" ca="1" si="147"/>
        <v>0</v>
      </c>
      <c r="Y423" s="10">
        <f t="shared" ca="1" si="148"/>
        <v>0</v>
      </c>
      <c r="Z423" s="10">
        <f t="shared" ca="1" si="149"/>
        <v>1</v>
      </c>
      <c r="AA423" s="10">
        <f t="shared" ca="1" si="150"/>
        <v>0</v>
      </c>
      <c r="AB423" s="10">
        <f t="shared" ca="1" si="151"/>
        <v>0.66700000000000004</v>
      </c>
      <c r="AC423" s="10">
        <f t="shared" ca="1" si="152"/>
        <v>1</v>
      </c>
      <c r="AF423" s="16">
        <f t="shared" ca="1" si="153"/>
        <v>0</v>
      </c>
    </row>
    <row r="424" spans="1:32" x14ac:dyDescent="0.25">
      <c r="A424" s="7" t="s">
        <v>627</v>
      </c>
      <c r="C424" s="10">
        <f t="shared" ca="1" si="154"/>
        <v>0</v>
      </c>
      <c r="D424" s="4">
        <v>38.5</v>
      </c>
      <c r="E424" s="4">
        <v>27.5</v>
      </c>
      <c r="F424" s="4">
        <v>11.3</v>
      </c>
      <c r="G424" s="4">
        <v>3.9</v>
      </c>
      <c r="H424" s="5" t="s">
        <v>1456</v>
      </c>
      <c r="I424" s="5" t="s">
        <v>1374</v>
      </c>
      <c r="J424" s="3">
        <v>22330</v>
      </c>
      <c r="L424" s="3">
        <v>713</v>
      </c>
      <c r="M424" s="2">
        <f t="shared" si="136"/>
        <v>14.44</v>
      </c>
      <c r="N424" s="3">
        <f t="shared" si="137"/>
        <v>479</v>
      </c>
      <c r="O424" s="4">
        <f t="shared" si="138"/>
        <v>44.3</v>
      </c>
      <c r="P424" s="2">
        <f t="shared" si="139"/>
        <v>1.55</v>
      </c>
      <c r="Q424" s="2">
        <f t="shared" si="140"/>
        <v>1.02</v>
      </c>
      <c r="R424" s="2">
        <f t="shared" si="141"/>
        <v>3.41</v>
      </c>
      <c r="S424" s="64">
        <f t="shared" si="142"/>
        <v>3.6929999999999998E-2</v>
      </c>
      <c r="T424" s="2">
        <f t="shared" si="143"/>
        <v>7.03</v>
      </c>
      <c r="U424" s="4">
        <f t="shared" si="144"/>
        <v>4.9000000000000004</v>
      </c>
      <c r="V424" s="79">
        <f t="shared" si="145"/>
        <v>8.27</v>
      </c>
      <c r="W424" s="10">
        <f t="shared" ca="1" si="146"/>
        <v>0</v>
      </c>
      <c r="X424" s="10">
        <f t="shared" ca="1" si="147"/>
        <v>0</v>
      </c>
      <c r="Y424" s="10">
        <f t="shared" ca="1" si="148"/>
        <v>0</v>
      </c>
      <c r="Z424" s="10">
        <f t="shared" ca="1" si="149"/>
        <v>1</v>
      </c>
      <c r="AA424" s="10">
        <f t="shared" ca="1" si="150"/>
        <v>0</v>
      </c>
      <c r="AB424" s="10">
        <f t="shared" ca="1" si="151"/>
        <v>0.5</v>
      </c>
      <c r="AC424" s="10">
        <f t="shared" ca="1" si="152"/>
        <v>1</v>
      </c>
      <c r="AF424" s="16">
        <f t="shared" ca="1" si="153"/>
        <v>0</v>
      </c>
    </row>
    <row r="425" spans="1:32" x14ac:dyDescent="0.25">
      <c r="A425" s="7" t="s">
        <v>1126</v>
      </c>
      <c r="B425" s="7" t="s">
        <v>1773</v>
      </c>
      <c r="C425" s="10">
        <f t="shared" ca="1" si="154"/>
        <v>0</v>
      </c>
      <c r="D425" s="4">
        <v>33.4</v>
      </c>
      <c r="E425" s="4">
        <v>29.4</v>
      </c>
      <c r="F425" s="4">
        <v>11.1</v>
      </c>
      <c r="G425" s="4">
        <v>5.4</v>
      </c>
      <c r="H425" s="5" t="s">
        <v>1407</v>
      </c>
      <c r="I425" s="5" t="s">
        <v>1374</v>
      </c>
      <c r="J425" s="3">
        <v>9020</v>
      </c>
      <c r="K425" s="3">
        <v>3740</v>
      </c>
      <c r="L425" s="3">
        <v>681</v>
      </c>
      <c r="M425" s="2">
        <f t="shared" si="136"/>
        <v>25.23</v>
      </c>
      <c r="N425" s="3">
        <f t="shared" si="137"/>
        <v>158</v>
      </c>
      <c r="O425" s="4">
        <f t="shared" si="138"/>
        <v>18.5</v>
      </c>
      <c r="P425" s="2">
        <f t="shared" si="139"/>
        <v>2.06</v>
      </c>
      <c r="Q425" s="2">
        <f t="shared" si="140"/>
        <v>1.26</v>
      </c>
      <c r="R425" s="2">
        <f t="shared" si="141"/>
        <v>3.01</v>
      </c>
      <c r="S425" s="64">
        <f t="shared" si="142"/>
        <v>0.17877999999999999</v>
      </c>
      <c r="T425" s="2">
        <f t="shared" si="143"/>
        <v>7.27</v>
      </c>
      <c r="U425" s="4">
        <f t="shared" si="144"/>
        <v>2.2000000000000002</v>
      </c>
      <c r="V425" s="79">
        <f t="shared" si="145"/>
        <v>3.75</v>
      </c>
      <c r="W425" s="10">
        <f t="shared" ca="1" si="146"/>
        <v>0.48</v>
      </c>
      <c r="X425" s="10">
        <f t="shared" ca="1" si="147"/>
        <v>0</v>
      </c>
      <c r="Y425" s="10">
        <f t="shared" ca="1" si="148"/>
        <v>0</v>
      </c>
      <c r="Z425" s="10">
        <f t="shared" ca="1" si="149"/>
        <v>1</v>
      </c>
      <c r="AA425" s="10">
        <f t="shared" ca="1" si="150"/>
        <v>0</v>
      </c>
      <c r="AB425" s="10">
        <f t="shared" ca="1" si="151"/>
        <v>0.27800000000000002</v>
      </c>
      <c r="AC425" s="10">
        <f t="shared" ca="1" si="152"/>
        <v>1</v>
      </c>
      <c r="AF425" s="16">
        <f t="shared" ca="1" si="153"/>
        <v>0</v>
      </c>
    </row>
    <row r="426" spans="1:32" x14ac:dyDescent="0.25">
      <c r="A426" s="7" t="s">
        <v>503</v>
      </c>
      <c r="B426" s="7" t="s">
        <v>1773</v>
      </c>
      <c r="C426" s="10">
        <f t="shared" ca="1" si="154"/>
        <v>0</v>
      </c>
      <c r="D426" s="4">
        <v>36.4</v>
      </c>
      <c r="E426" s="4">
        <v>28.2</v>
      </c>
      <c r="F426" s="4">
        <v>10.7</v>
      </c>
      <c r="G426" s="4">
        <v>6.4</v>
      </c>
      <c r="H426" s="5" t="s">
        <v>1407</v>
      </c>
      <c r="I426" s="5" t="s">
        <v>1461</v>
      </c>
      <c r="J426" s="3">
        <v>12125</v>
      </c>
      <c r="K426" s="3">
        <v>5180</v>
      </c>
      <c r="L426" s="3">
        <v>677</v>
      </c>
      <c r="M426" s="2">
        <f t="shared" si="136"/>
        <v>20.6</v>
      </c>
      <c r="N426" s="3">
        <f t="shared" si="137"/>
        <v>241</v>
      </c>
      <c r="O426" s="4">
        <f t="shared" si="138"/>
        <v>26</v>
      </c>
      <c r="P426" s="2">
        <f t="shared" si="139"/>
        <v>1.8</v>
      </c>
      <c r="Q426" s="2">
        <f t="shared" si="140"/>
        <v>1.17</v>
      </c>
      <c r="R426" s="2">
        <f t="shared" si="141"/>
        <v>3.4</v>
      </c>
      <c r="S426" s="64">
        <f t="shared" si="142"/>
        <v>8.5599999999999996E-2</v>
      </c>
      <c r="T426" s="2">
        <f t="shared" si="143"/>
        <v>7.12</v>
      </c>
      <c r="U426" s="4">
        <f t="shared" si="144"/>
        <v>3.1</v>
      </c>
      <c r="V426" s="79">
        <f t="shared" si="145"/>
        <v>5.38</v>
      </c>
      <c r="W426" s="10">
        <f t="shared" ca="1" si="146"/>
        <v>0</v>
      </c>
      <c r="X426" s="10">
        <f t="shared" ca="1" si="147"/>
        <v>0</v>
      </c>
      <c r="Y426" s="10">
        <f t="shared" ca="1" si="148"/>
        <v>0</v>
      </c>
      <c r="Z426" s="10">
        <f t="shared" ca="1" si="149"/>
        <v>1</v>
      </c>
      <c r="AA426" s="10">
        <f t="shared" ca="1" si="150"/>
        <v>0</v>
      </c>
      <c r="AB426" s="10">
        <f t="shared" ca="1" si="151"/>
        <v>0.55600000000000005</v>
      </c>
      <c r="AC426" s="10">
        <f t="shared" ca="1" si="152"/>
        <v>1</v>
      </c>
      <c r="AF426" s="16">
        <f t="shared" ca="1" si="153"/>
        <v>0</v>
      </c>
    </row>
    <row r="427" spans="1:32" x14ac:dyDescent="0.25">
      <c r="A427" s="7" t="s">
        <v>1772</v>
      </c>
      <c r="B427" s="7" t="s">
        <v>1773</v>
      </c>
      <c r="C427" s="10">
        <f t="shared" ca="1" si="154"/>
        <v>0</v>
      </c>
      <c r="D427" s="4">
        <v>38.1</v>
      </c>
      <c r="E427" s="4">
        <v>31.5</v>
      </c>
      <c r="F427" s="4">
        <v>11.3</v>
      </c>
      <c r="G427" s="4">
        <v>5.5</v>
      </c>
      <c r="I427" s="5" t="s">
        <v>1374</v>
      </c>
      <c r="J427" s="3">
        <v>13228</v>
      </c>
      <c r="K427" s="3">
        <v>5512</v>
      </c>
      <c r="L427" s="3">
        <v>649</v>
      </c>
      <c r="M427" s="2">
        <f t="shared" si="136"/>
        <v>18.63</v>
      </c>
      <c r="N427" s="3">
        <f t="shared" si="137"/>
        <v>189</v>
      </c>
      <c r="O427" s="4">
        <f t="shared" si="138"/>
        <v>24.2</v>
      </c>
      <c r="P427" s="2">
        <f t="shared" si="139"/>
        <v>1.85</v>
      </c>
      <c r="Q427" s="2">
        <f t="shared" si="140"/>
        <v>1.1299999999999999</v>
      </c>
      <c r="R427" s="2">
        <f t="shared" si="141"/>
        <v>3.37</v>
      </c>
      <c r="S427" s="64">
        <f t="shared" si="142"/>
        <v>0.10543</v>
      </c>
      <c r="T427" s="2">
        <f t="shared" si="143"/>
        <v>7.52</v>
      </c>
      <c r="U427" s="4">
        <f t="shared" si="144"/>
        <v>2.9</v>
      </c>
      <c r="V427" s="79">
        <f t="shared" si="145"/>
        <v>4.9000000000000004</v>
      </c>
      <c r="W427" s="10">
        <f t="shared" ca="1" si="146"/>
        <v>0</v>
      </c>
      <c r="X427" s="10">
        <f t="shared" ca="1" si="147"/>
        <v>0</v>
      </c>
      <c r="Y427" s="10">
        <f t="shared" ca="1" si="148"/>
        <v>0</v>
      </c>
      <c r="Z427" s="10">
        <f t="shared" ca="1" si="149"/>
        <v>1</v>
      </c>
      <c r="AA427" s="10">
        <f t="shared" ca="1" si="150"/>
        <v>0</v>
      </c>
      <c r="AB427" s="10">
        <f t="shared" ca="1" si="151"/>
        <v>0.72199999999999998</v>
      </c>
      <c r="AC427" s="10">
        <f t="shared" ca="1" si="152"/>
        <v>1</v>
      </c>
      <c r="AF427" s="16">
        <f t="shared" ca="1" si="153"/>
        <v>0</v>
      </c>
    </row>
    <row r="428" spans="1:32" x14ac:dyDescent="0.25">
      <c r="A428" s="7" t="s">
        <v>504</v>
      </c>
      <c r="B428" s="7" t="s">
        <v>1773</v>
      </c>
      <c r="C428" s="10">
        <f t="shared" ca="1" si="154"/>
        <v>0</v>
      </c>
      <c r="D428" s="4">
        <v>39.200000000000003</v>
      </c>
      <c r="E428" s="4">
        <v>30.2</v>
      </c>
      <c r="F428" s="4">
        <v>11.6</v>
      </c>
      <c r="G428" s="4">
        <v>6.3</v>
      </c>
      <c r="H428" s="5" t="s">
        <v>1407</v>
      </c>
      <c r="I428" s="5" t="s">
        <v>1461</v>
      </c>
      <c r="J428" s="3">
        <v>14320</v>
      </c>
      <c r="K428" s="3">
        <v>6060</v>
      </c>
      <c r="L428" s="3">
        <v>930</v>
      </c>
      <c r="M428" s="2">
        <f t="shared" si="136"/>
        <v>25.32</v>
      </c>
      <c r="N428" s="3">
        <f t="shared" si="137"/>
        <v>232</v>
      </c>
      <c r="O428" s="4">
        <f t="shared" si="138"/>
        <v>25.7</v>
      </c>
      <c r="P428" s="2">
        <f t="shared" si="139"/>
        <v>1.85</v>
      </c>
      <c r="Q428" s="2">
        <f t="shared" si="140"/>
        <v>1.25</v>
      </c>
      <c r="R428" s="2">
        <f t="shared" si="141"/>
        <v>3.38</v>
      </c>
      <c r="S428" s="64">
        <f t="shared" si="142"/>
        <v>0.10208</v>
      </c>
      <c r="T428" s="2">
        <f t="shared" si="143"/>
        <v>7.36</v>
      </c>
      <c r="U428" s="4">
        <f t="shared" si="144"/>
        <v>3</v>
      </c>
      <c r="V428" s="79">
        <f t="shared" si="145"/>
        <v>5</v>
      </c>
      <c r="W428" s="10">
        <f t="shared" ca="1" si="146"/>
        <v>0.6</v>
      </c>
      <c r="X428" s="10">
        <f t="shared" ca="1" si="147"/>
        <v>0</v>
      </c>
      <c r="Y428" s="10">
        <f t="shared" ca="1" si="148"/>
        <v>0</v>
      </c>
      <c r="Z428" s="10">
        <f t="shared" ca="1" si="149"/>
        <v>1</v>
      </c>
      <c r="AA428" s="10">
        <f t="shared" ca="1" si="150"/>
        <v>0</v>
      </c>
      <c r="AB428" s="10">
        <f t="shared" ca="1" si="151"/>
        <v>0.66700000000000004</v>
      </c>
      <c r="AC428" s="10">
        <f t="shared" ca="1" si="152"/>
        <v>1</v>
      </c>
      <c r="AF428" s="16">
        <f t="shared" ca="1" si="153"/>
        <v>0</v>
      </c>
    </row>
    <row r="429" spans="1:32" x14ac:dyDescent="0.25">
      <c r="A429" s="7" t="s">
        <v>1127</v>
      </c>
      <c r="B429" s="7" t="s">
        <v>1773</v>
      </c>
      <c r="C429" s="10">
        <f t="shared" ca="1" si="154"/>
        <v>0</v>
      </c>
      <c r="D429" s="4">
        <v>43.7</v>
      </c>
      <c r="E429" s="4">
        <v>36.799999999999997</v>
      </c>
      <c r="F429" s="4">
        <v>12</v>
      </c>
      <c r="G429" s="4">
        <v>7.2</v>
      </c>
      <c r="H429" s="5" t="s">
        <v>1407</v>
      </c>
      <c r="I429" s="5" t="s">
        <v>1374</v>
      </c>
      <c r="J429" s="3">
        <v>22660</v>
      </c>
      <c r="K429" s="3">
        <v>9039</v>
      </c>
      <c r="L429" s="3">
        <v>1122</v>
      </c>
      <c r="M429" s="2">
        <f t="shared" si="136"/>
        <v>22.51</v>
      </c>
      <c r="N429" s="3">
        <f t="shared" si="137"/>
        <v>203</v>
      </c>
      <c r="O429" s="4">
        <f t="shared" si="138"/>
        <v>32.9</v>
      </c>
      <c r="P429" s="2">
        <f t="shared" si="139"/>
        <v>1.64</v>
      </c>
      <c r="Q429" s="2">
        <f t="shared" si="140"/>
        <v>1.19</v>
      </c>
      <c r="R429" s="2">
        <f t="shared" si="141"/>
        <v>3.64</v>
      </c>
      <c r="S429" s="64">
        <f t="shared" si="142"/>
        <v>6.3210000000000002E-2</v>
      </c>
      <c r="T429" s="2">
        <f t="shared" si="143"/>
        <v>8.1300000000000008</v>
      </c>
      <c r="U429" s="4">
        <f t="shared" si="144"/>
        <v>3.9</v>
      </c>
      <c r="V429" s="79">
        <f t="shared" si="145"/>
        <v>6.39</v>
      </c>
      <c r="W429" s="10">
        <f t="shared" ca="1" si="146"/>
        <v>0</v>
      </c>
      <c r="X429" s="10">
        <f t="shared" ca="1" si="147"/>
        <v>0</v>
      </c>
      <c r="Y429" s="10">
        <f t="shared" ca="1" si="148"/>
        <v>0</v>
      </c>
      <c r="Z429" s="10">
        <f t="shared" ca="1" si="149"/>
        <v>1</v>
      </c>
      <c r="AA429" s="10">
        <f t="shared" ca="1" si="150"/>
        <v>0</v>
      </c>
      <c r="AB429" s="10">
        <f t="shared" ca="1" si="151"/>
        <v>0</v>
      </c>
      <c r="AC429" s="10">
        <f t="shared" ca="1" si="152"/>
        <v>1</v>
      </c>
      <c r="AF429" s="16">
        <f t="shared" ca="1" si="153"/>
        <v>0</v>
      </c>
    </row>
    <row r="430" spans="1:32" x14ac:dyDescent="0.25">
      <c r="A430" s="7" t="s">
        <v>981</v>
      </c>
      <c r="B430" s="7" t="s">
        <v>1510</v>
      </c>
      <c r="C430" s="10">
        <f t="shared" ca="1" si="154"/>
        <v>0</v>
      </c>
      <c r="D430" s="4">
        <v>45.3</v>
      </c>
      <c r="E430" s="4">
        <v>39.6</v>
      </c>
      <c r="F430" s="4">
        <v>13.3</v>
      </c>
      <c r="G430" s="4">
        <v>8</v>
      </c>
      <c r="H430" s="5" t="s">
        <v>1456</v>
      </c>
      <c r="I430" s="5" t="s">
        <v>1374</v>
      </c>
      <c r="J430" s="3">
        <v>20500</v>
      </c>
      <c r="L430" s="3">
        <v>1000</v>
      </c>
      <c r="M430" s="2">
        <f t="shared" si="136"/>
        <v>21.44</v>
      </c>
      <c r="N430" s="3">
        <f t="shared" si="137"/>
        <v>147</v>
      </c>
      <c r="O430" s="4">
        <f t="shared" si="138"/>
        <v>24.4</v>
      </c>
      <c r="P430" s="2">
        <f t="shared" si="139"/>
        <v>1.88</v>
      </c>
      <c r="Q430" s="2">
        <f t="shared" si="140"/>
        <v>1.17</v>
      </c>
      <c r="R430" s="2">
        <f t="shared" si="141"/>
        <v>3.41</v>
      </c>
      <c r="S430" s="64">
        <f t="shared" si="142"/>
        <v>0.13084000000000001</v>
      </c>
      <c r="T430" s="2">
        <f t="shared" si="143"/>
        <v>8.43</v>
      </c>
      <c r="U430" s="4">
        <f t="shared" si="144"/>
        <v>2.9</v>
      </c>
      <c r="V430" s="79">
        <f t="shared" si="145"/>
        <v>4.51</v>
      </c>
      <c r="W430" s="10">
        <f t="shared" ca="1" si="146"/>
        <v>0</v>
      </c>
      <c r="X430" s="10">
        <f t="shared" ca="1" si="147"/>
        <v>0</v>
      </c>
      <c r="Y430" s="10">
        <f t="shared" ca="1" si="148"/>
        <v>0</v>
      </c>
      <c r="Z430" s="10">
        <f t="shared" ca="1" si="149"/>
        <v>1</v>
      </c>
      <c r="AA430" s="10">
        <f t="shared" ca="1" si="150"/>
        <v>0</v>
      </c>
      <c r="AB430" s="10">
        <f t="shared" ca="1" si="151"/>
        <v>0.5</v>
      </c>
      <c r="AC430" s="10">
        <f t="shared" ca="1" si="152"/>
        <v>1</v>
      </c>
      <c r="AF430" s="16">
        <f t="shared" ca="1" si="153"/>
        <v>0</v>
      </c>
    </row>
    <row r="431" spans="1:32" x14ac:dyDescent="0.25">
      <c r="A431" s="7" t="s">
        <v>1774</v>
      </c>
      <c r="B431" s="7" t="s">
        <v>1482</v>
      </c>
      <c r="C431" s="10">
        <f t="shared" ca="1" si="154"/>
        <v>0</v>
      </c>
      <c r="D431" s="4">
        <v>21</v>
      </c>
      <c r="E431" s="4">
        <v>19.899999999999999</v>
      </c>
      <c r="F431" s="4">
        <v>8.1999999999999993</v>
      </c>
      <c r="G431" s="4">
        <v>2.2999999999999998</v>
      </c>
      <c r="H431" s="5" t="s">
        <v>1399</v>
      </c>
      <c r="I431" s="5" t="s">
        <v>1374</v>
      </c>
      <c r="J431" s="3">
        <v>2200</v>
      </c>
      <c r="K431" s="3">
        <v>770</v>
      </c>
      <c r="L431" s="5">
        <v>243</v>
      </c>
      <c r="M431" s="2">
        <f t="shared" si="136"/>
        <v>23.04</v>
      </c>
      <c r="N431" s="3">
        <f t="shared" si="137"/>
        <v>125</v>
      </c>
      <c r="O431" s="4">
        <f t="shared" si="138"/>
        <v>10.199999999999999</v>
      </c>
      <c r="P431" s="2">
        <f t="shared" si="139"/>
        <v>2.44</v>
      </c>
      <c r="Q431" s="2">
        <f t="shared" si="140"/>
        <v>1.28</v>
      </c>
      <c r="R431" s="2">
        <f t="shared" si="141"/>
        <v>2.56</v>
      </c>
      <c r="S431" s="64">
        <f t="shared" si="142"/>
        <v>0.38577</v>
      </c>
      <c r="T431" s="2">
        <f t="shared" si="143"/>
        <v>5.98</v>
      </c>
      <c r="U431" s="4">
        <f t="shared" si="144"/>
        <v>1.2</v>
      </c>
      <c r="V431" s="79">
        <f t="shared" si="145"/>
        <v>2.38</v>
      </c>
      <c r="W431" s="10">
        <f t="shared" ca="1" si="146"/>
        <v>0</v>
      </c>
      <c r="X431" s="10">
        <f t="shared" ca="1" si="147"/>
        <v>0.17199999999999999</v>
      </c>
      <c r="Y431" s="10">
        <f t="shared" ca="1" si="148"/>
        <v>1</v>
      </c>
      <c r="Z431" s="10">
        <f t="shared" ca="1" si="149"/>
        <v>0</v>
      </c>
      <c r="AA431" s="10">
        <f t="shared" ca="1" si="150"/>
        <v>0</v>
      </c>
      <c r="AB431" s="10">
        <f t="shared" ca="1" si="151"/>
        <v>0</v>
      </c>
      <c r="AC431" s="10">
        <f t="shared" ca="1" si="152"/>
        <v>1</v>
      </c>
      <c r="AF431" s="16">
        <f t="shared" ca="1" si="153"/>
        <v>0</v>
      </c>
    </row>
    <row r="432" spans="1:32" x14ac:dyDescent="0.25">
      <c r="A432" s="7" t="s">
        <v>1775</v>
      </c>
      <c r="B432" s="7" t="s">
        <v>1753</v>
      </c>
      <c r="C432" s="10">
        <f t="shared" ca="1" si="154"/>
        <v>0</v>
      </c>
      <c r="D432" s="4">
        <v>26.5</v>
      </c>
      <c r="E432" s="4">
        <v>24.1</v>
      </c>
      <c r="F432" s="4">
        <v>9.5</v>
      </c>
      <c r="G432" s="4">
        <v>4.0999999999999996</v>
      </c>
      <c r="I432" s="5" t="s">
        <v>1374</v>
      </c>
      <c r="J432" s="3">
        <v>4800</v>
      </c>
      <c r="K432" s="3">
        <v>1450</v>
      </c>
      <c r="L432" s="5">
        <v>380</v>
      </c>
      <c r="M432" s="2">
        <f t="shared" si="136"/>
        <v>21.43</v>
      </c>
      <c r="N432" s="3">
        <f t="shared" si="137"/>
        <v>153</v>
      </c>
      <c r="O432" s="4">
        <f t="shared" si="138"/>
        <v>14.9</v>
      </c>
      <c r="P432" s="2">
        <f t="shared" si="139"/>
        <v>2.1800000000000002</v>
      </c>
      <c r="Q432" s="2">
        <f t="shared" si="140"/>
        <v>1.22</v>
      </c>
      <c r="R432" s="2">
        <f t="shared" si="141"/>
        <v>2.79</v>
      </c>
      <c r="S432" s="64">
        <f t="shared" si="142"/>
        <v>0.21432000000000001</v>
      </c>
      <c r="T432" s="2">
        <f t="shared" si="143"/>
        <v>6.58</v>
      </c>
      <c r="U432" s="4">
        <f t="shared" si="144"/>
        <v>1.8</v>
      </c>
      <c r="V432" s="79">
        <f t="shared" si="145"/>
        <v>3.31</v>
      </c>
      <c r="W432" s="10">
        <f t="shared" ca="1" si="146"/>
        <v>0</v>
      </c>
      <c r="X432" s="10">
        <f t="shared" ca="1" si="147"/>
        <v>0</v>
      </c>
      <c r="Y432" s="10">
        <f t="shared" ca="1" si="148"/>
        <v>0.40899999999999997</v>
      </c>
      <c r="Z432" s="10">
        <f t="shared" ca="1" si="149"/>
        <v>1</v>
      </c>
      <c r="AA432" s="10">
        <f t="shared" ca="1" si="150"/>
        <v>0</v>
      </c>
      <c r="AB432" s="10">
        <f t="shared" ca="1" si="151"/>
        <v>0</v>
      </c>
      <c r="AC432" s="10">
        <f t="shared" ca="1" si="152"/>
        <v>1</v>
      </c>
      <c r="AF432" s="16">
        <f t="shared" ca="1" si="153"/>
        <v>0</v>
      </c>
    </row>
    <row r="433" spans="1:32" x14ac:dyDescent="0.25">
      <c r="A433" s="7" t="s">
        <v>1128</v>
      </c>
      <c r="B433" s="7" t="s">
        <v>1480</v>
      </c>
      <c r="C433" s="10">
        <f t="shared" ca="1" si="154"/>
        <v>0</v>
      </c>
      <c r="D433" s="4">
        <v>35.799999999999997</v>
      </c>
      <c r="E433" s="4">
        <v>31.1</v>
      </c>
      <c r="F433" s="4">
        <v>12.4</v>
      </c>
      <c r="G433" s="4">
        <v>6.1</v>
      </c>
      <c r="J433" s="3">
        <v>11684</v>
      </c>
      <c r="K433" s="3">
        <v>0</v>
      </c>
      <c r="L433" s="3">
        <v>660</v>
      </c>
      <c r="M433" s="2">
        <f t="shared" si="136"/>
        <v>20.58</v>
      </c>
      <c r="N433" s="3">
        <f t="shared" si="137"/>
        <v>173</v>
      </c>
      <c r="O433" s="4">
        <f t="shared" si="138"/>
        <v>19.399999999999999</v>
      </c>
      <c r="P433" s="2">
        <f t="shared" si="139"/>
        <v>2.11</v>
      </c>
      <c r="Q433" s="2">
        <f t="shared" si="140"/>
        <v>1.17</v>
      </c>
      <c r="R433" s="2">
        <f t="shared" si="141"/>
        <v>2.89</v>
      </c>
      <c r="S433" s="64">
        <f t="shared" si="142"/>
        <v>0.18983</v>
      </c>
      <c r="T433" s="2">
        <f t="shared" si="143"/>
        <v>7.47</v>
      </c>
      <c r="U433" s="4">
        <f t="shared" si="144"/>
        <v>2.2999999999999998</v>
      </c>
      <c r="V433" s="79">
        <f t="shared" si="145"/>
        <v>3.71</v>
      </c>
      <c r="W433" s="10">
        <f t="shared" ca="1" si="146"/>
        <v>0</v>
      </c>
      <c r="X433" s="10">
        <f t="shared" ca="1" si="147"/>
        <v>0</v>
      </c>
      <c r="Y433" s="10">
        <f t="shared" ca="1" si="148"/>
        <v>0</v>
      </c>
      <c r="Z433" s="10">
        <f t="shared" ca="1" si="149"/>
        <v>1</v>
      </c>
      <c r="AA433" s="10">
        <f t="shared" ca="1" si="150"/>
        <v>0</v>
      </c>
      <c r="AB433" s="10">
        <f t="shared" ca="1" si="151"/>
        <v>0</v>
      </c>
      <c r="AC433" s="10">
        <f t="shared" ca="1" si="152"/>
        <v>1</v>
      </c>
      <c r="AF433" s="16">
        <f t="shared" ca="1" si="153"/>
        <v>0</v>
      </c>
    </row>
    <row r="434" spans="1:32" x14ac:dyDescent="0.25">
      <c r="A434" s="7" t="s">
        <v>1129</v>
      </c>
      <c r="B434" s="7" t="s">
        <v>1466</v>
      </c>
      <c r="C434" s="10">
        <f t="shared" ca="1" si="154"/>
        <v>0</v>
      </c>
      <c r="D434" s="4">
        <v>46.4</v>
      </c>
      <c r="E434" s="4">
        <v>36.4</v>
      </c>
      <c r="F434" s="4">
        <v>14</v>
      </c>
      <c r="G434" s="4">
        <v>5</v>
      </c>
      <c r="J434" s="3">
        <v>21500</v>
      </c>
      <c r="K434" s="3">
        <v>8500</v>
      </c>
      <c r="L434" s="3">
        <v>951</v>
      </c>
      <c r="M434" s="2">
        <f t="shared" si="136"/>
        <v>19.760000000000002</v>
      </c>
      <c r="N434" s="3">
        <f t="shared" si="137"/>
        <v>199</v>
      </c>
      <c r="O434" s="4">
        <f t="shared" si="138"/>
        <v>25.1</v>
      </c>
      <c r="P434" s="2">
        <f t="shared" si="139"/>
        <v>1.95</v>
      </c>
      <c r="Q434" s="2">
        <f t="shared" si="140"/>
        <v>1.1399999999999999</v>
      </c>
      <c r="R434" s="2">
        <f t="shared" si="141"/>
        <v>3.31</v>
      </c>
      <c r="S434" s="64">
        <f t="shared" si="142"/>
        <v>0.13056999999999999</v>
      </c>
      <c r="T434" s="2">
        <f t="shared" si="143"/>
        <v>8.08</v>
      </c>
      <c r="U434" s="4">
        <f t="shared" si="144"/>
        <v>3</v>
      </c>
      <c r="V434" s="79">
        <f t="shared" si="145"/>
        <v>4.55</v>
      </c>
      <c r="W434" s="10">
        <f t="shared" ca="1" si="146"/>
        <v>0</v>
      </c>
      <c r="X434" s="10">
        <f t="shared" ca="1" si="147"/>
        <v>0</v>
      </c>
      <c r="Y434" s="10">
        <f t="shared" ca="1" si="148"/>
        <v>0</v>
      </c>
      <c r="Z434" s="10">
        <f t="shared" ca="1" si="149"/>
        <v>1</v>
      </c>
      <c r="AA434" s="10">
        <f t="shared" ca="1" si="150"/>
        <v>0</v>
      </c>
      <c r="AB434" s="10">
        <f t="shared" ca="1" si="151"/>
        <v>1</v>
      </c>
      <c r="AC434" s="10">
        <f t="shared" ca="1" si="152"/>
        <v>1</v>
      </c>
      <c r="AF434" s="16">
        <f t="shared" ca="1" si="153"/>
        <v>0</v>
      </c>
    </row>
    <row r="435" spans="1:32" x14ac:dyDescent="0.25">
      <c r="A435" s="7" t="s">
        <v>1130</v>
      </c>
      <c r="B435" s="7" t="s">
        <v>1466</v>
      </c>
      <c r="C435" s="10">
        <f t="shared" ca="1" si="154"/>
        <v>0</v>
      </c>
      <c r="D435" s="4">
        <v>53.2</v>
      </c>
      <c r="E435" s="4">
        <v>43.3</v>
      </c>
      <c r="F435" s="4">
        <v>14.7</v>
      </c>
      <c r="G435" s="4">
        <v>8</v>
      </c>
      <c r="J435" s="3">
        <v>30864</v>
      </c>
      <c r="K435" s="3">
        <v>9480</v>
      </c>
      <c r="L435" s="3">
        <v>1132</v>
      </c>
      <c r="M435" s="2">
        <f t="shared" si="136"/>
        <v>18.48</v>
      </c>
      <c r="N435" s="3">
        <f t="shared" si="137"/>
        <v>170</v>
      </c>
      <c r="O435" s="4">
        <f t="shared" si="138"/>
        <v>28.8</v>
      </c>
      <c r="P435" s="2">
        <f t="shared" si="139"/>
        <v>1.81</v>
      </c>
      <c r="Q435" s="2">
        <f t="shared" si="140"/>
        <v>1.1000000000000001</v>
      </c>
      <c r="R435" s="2">
        <f t="shared" si="141"/>
        <v>3.62</v>
      </c>
      <c r="S435" s="64">
        <f t="shared" si="142"/>
        <v>0.10203</v>
      </c>
      <c r="T435" s="2">
        <f t="shared" si="143"/>
        <v>8.82</v>
      </c>
      <c r="U435" s="4">
        <f t="shared" si="144"/>
        <v>3.5</v>
      </c>
      <c r="V435" s="79">
        <f t="shared" si="145"/>
        <v>5.18</v>
      </c>
      <c r="W435" s="10">
        <f t="shared" ca="1" si="146"/>
        <v>0</v>
      </c>
      <c r="X435" s="10">
        <f t="shared" ca="1" si="147"/>
        <v>0</v>
      </c>
      <c r="Y435" s="10">
        <f t="shared" ca="1" si="148"/>
        <v>0</v>
      </c>
      <c r="Z435" s="10">
        <f t="shared" ca="1" si="149"/>
        <v>1</v>
      </c>
      <c r="AA435" s="10">
        <f t="shared" ca="1" si="150"/>
        <v>0</v>
      </c>
      <c r="AB435" s="10">
        <f t="shared" ca="1" si="151"/>
        <v>0</v>
      </c>
      <c r="AC435" s="10">
        <f t="shared" ca="1" si="152"/>
        <v>1</v>
      </c>
      <c r="AF435" s="16">
        <f t="shared" ca="1" si="153"/>
        <v>0</v>
      </c>
    </row>
    <row r="436" spans="1:32" x14ac:dyDescent="0.25">
      <c r="A436" s="7" t="s">
        <v>1776</v>
      </c>
      <c r="B436" s="7" t="s">
        <v>1777</v>
      </c>
      <c r="C436" s="10">
        <f t="shared" ca="1" si="154"/>
        <v>0</v>
      </c>
      <c r="D436" s="4">
        <v>25.4</v>
      </c>
      <c r="E436" s="4">
        <v>21</v>
      </c>
      <c r="F436" s="4">
        <v>9.3000000000000007</v>
      </c>
      <c r="G436" s="4">
        <v>3.7</v>
      </c>
      <c r="I436" s="5" t="s">
        <v>1383</v>
      </c>
      <c r="J436" s="3">
        <v>10000</v>
      </c>
      <c r="K436" s="3">
        <v>4500</v>
      </c>
      <c r="L436" s="3">
        <v>230</v>
      </c>
      <c r="M436" s="2">
        <f t="shared" si="136"/>
        <v>7.96</v>
      </c>
      <c r="N436" s="3">
        <f t="shared" si="137"/>
        <v>482</v>
      </c>
      <c r="O436" s="4">
        <f t="shared" si="138"/>
        <v>35.5</v>
      </c>
      <c r="P436" s="2">
        <f t="shared" si="139"/>
        <v>1.67</v>
      </c>
      <c r="Q436" s="2">
        <f t="shared" si="140"/>
        <v>0.86</v>
      </c>
      <c r="R436" s="2">
        <f t="shared" si="141"/>
        <v>2.73</v>
      </c>
      <c r="S436" s="64">
        <f t="shared" si="142"/>
        <v>4.9160000000000002E-2</v>
      </c>
      <c r="T436" s="2">
        <f t="shared" si="143"/>
        <v>6.14</v>
      </c>
      <c r="U436" s="4">
        <f t="shared" si="144"/>
        <v>3.7</v>
      </c>
      <c r="V436" s="79">
        <f t="shared" si="145"/>
        <v>6.88</v>
      </c>
      <c r="W436" s="10">
        <f t="shared" ca="1" si="146"/>
        <v>0</v>
      </c>
      <c r="X436" s="10">
        <f t="shared" ca="1" si="147"/>
        <v>0</v>
      </c>
      <c r="Y436" s="10">
        <f t="shared" ca="1" si="148"/>
        <v>0</v>
      </c>
      <c r="Z436" s="10">
        <f t="shared" ca="1" si="149"/>
        <v>1</v>
      </c>
      <c r="AA436" s="10">
        <f t="shared" ca="1" si="150"/>
        <v>0</v>
      </c>
      <c r="AB436" s="10">
        <f t="shared" ca="1" si="151"/>
        <v>0</v>
      </c>
      <c r="AC436" s="10">
        <f t="shared" ca="1" si="152"/>
        <v>1</v>
      </c>
      <c r="AF436" s="16">
        <f t="shared" ca="1" si="153"/>
        <v>0</v>
      </c>
    </row>
    <row r="437" spans="1:32" x14ac:dyDescent="0.25">
      <c r="A437" s="7" t="s">
        <v>1778</v>
      </c>
      <c r="B437" s="7" t="s">
        <v>1777</v>
      </c>
      <c r="C437" s="10">
        <f t="shared" ca="1" si="154"/>
        <v>0</v>
      </c>
      <c r="D437" s="4">
        <v>34.4</v>
      </c>
      <c r="E437" s="4">
        <v>29.9</v>
      </c>
      <c r="F437" s="4">
        <v>11.3</v>
      </c>
      <c r="G437" s="4">
        <v>4.8</v>
      </c>
      <c r="H437" s="2"/>
      <c r="I437" s="2" t="s">
        <v>1383</v>
      </c>
      <c r="J437" s="3">
        <v>21000</v>
      </c>
      <c r="K437" s="3">
        <v>9000</v>
      </c>
      <c r="L437" s="3">
        <v>525</v>
      </c>
      <c r="M437" s="2">
        <f t="shared" si="136"/>
        <v>11.08</v>
      </c>
      <c r="N437" s="3">
        <f t="shared" si="137"/>
        <v>351</v>
      </c>
      <c r="O437" s="4">
        <f t="shared" si="138"/>
        <v>41.1</v>
      </c>
      <c r="P437" s="2">
        <f t="shared" si="139"/>
        <v>1.58</v>
      </c>
      <c r="Q437" s="2">
        <f t="shared" si="140"/>
        <v>0.94</v>
      </c>
      <c r="R437" s="2">
        <f t="shared" si="141"/>
        <v>3.04</v>
      </c>
      <c r="S437" s="64">
        <f t="shared" si="142"/>
        <v>4.58E-2</v>
      </c>
      <c r="T437" s="2">
        <f t="shared" si="143"/>
        <v>7.33</v>
      </c>
      <c r="U437" s="4">
        <f t="shared" si="144"/>
        <v>4.4000000000000004</v>
      </c>
      <c r="V437" s="79">
        <f t="shared" si="145"/>
        <v>7.43</v>
      </c>
      <c r="W437" s="10">
        <f t="shared" ca="1" si="146"/>
        <v>0</v>
      </c>
      <c r="X437" s="10">
        <f t="shared" ca="1" si="147"/>
        <v>0</v>
      </c>
      <c r="Y437" s="10">
        <f t="shared" ca="1" si="148"/>
        <v>0</v>
      </c>
      <c r="Z437" s="10">
        <f t="shared" ca="1" si="149"/>
        <v>1</v>
      </c>
      <c r="AA437" s="10">
        <f t="shared" ca="1" si="150"/>
        <v>0</v>
      </c>
      <c r="AB437" s="10">
        <f t="shared" ca="1" si="151"/>
        <v>0.44400000000000001</v>
      </c>
      <c r="AC437" s="10">
        <f t="shared" ca="1" si="152"/>
        <v>1</v>
      </c>
      <c r="AF437" s="16">
        <f t="shared" ca="1" si="153"/>
        <v>0</v>
      </c>
    </row>
    <row r="438" spans="1:32" x14ac:dyDescent="0.25">
      <c r="A438" s="7" t="s">
        <v>1779</v>
      </c>
      <c r="B438" s="7" t="s">
        <v>1777</v>
      </c>
      <c r="C438" s="10">
        <f t="shared" ca="1" si="154"/>
        <v>0</v>
      </c>
      <c r="D438" s="4">
        <v>37.200000000000003</v>
      </c>
      <c r="E438" s="4">
        <v>32.4</v>
      </c>
      <c r="F438" s="4">
        <v>11.3</v>
      </c>
      <c r="G438" s="4">
        <v>5.5</v>
      </c>
      <c r="I438" s="5" t="s">
        <v>1383</v>
      </c>
      <c r="J438" s="3">
        <v>30879</v>
      </c>
      <c r="K438" s="3">
        <v>13230</v>
      </c>
      <c r="L438" s="3">
        <v>995</v>
      </c>
      <c r="M438" s="2">
        <f t="shared" si="136"/>
        <v>16.239999999999998</v>
      </c>
      <c r="N438" s="3">
        <f t="shared" si="137"/>
        <v>405</v>
      </c>
      <c r="O438" s="4">
        <f t="shared" si="138"/>
        <v>55.8</v>
      </c>
      <c r="P438" s="2">
        <f t="shared" si="139"/>
        <v>1.39</v>
      </c>
      <c r="Q438" s="2">
        <f t="shared" si="140"/>
        <v>1.05</v>
      </c>
      <c r="R438" s="2">
        <f t="shared" si="141"/>
        <v>3.29</v>
      </c>
      <c r="S438" s="64">
        <f t="shared" si="142"/>
        <v>2.547E-2</v>
      </c>
      <c r="T438" s="2">
        <f t="shared" si="143"/>
        <v>7.63</v>
      </c>
      <c r="U438" s="4">
        <f t="shared" si="144"/>
        <v>5.9</v>
      </c>
      <c r="V438" s="79">
        <f t="shared" si="145"/>
        <v>9.9600000000000009</v>
      </c>
      <c r="W438" s="10">
        <f t="shared" ca="1" si="146"/>
        <v>0</v>
      </c>
      <c r="X438" s="10">
        <f t="shared" ca="1" si="147"/>
        <v>0</v>
      </c>
      <c r="Y438" s="10">
        <f t="shared" ca="1" si="148"/>
        <v>0</v>
      </c>
      <c r="Z438" s="10">
        <f t="shared" ca="1" si="149"/>
        <v>1</v>
      </c>
      <c r="AA438" s="10">
        <f t="shared" ca="1" si="150"/>
        <v>0</v>
      </c>
      <c r="AB438" s="10">
        <f t="shared" ca="1" si="151"/>
        <v>1</v>
      </c>
      <c r="AC438" s="10">
        <f t="shared" ca="1" si="152"/>
        <v>1</v>
      </c>
      <c r="AF438" s="16">
        <f t="shared" ca="1" si="153"/>
        <v>0</v>
      </c>
    </row>
    <row r="439" spans="1:32" x14ac:dyDescent="0.25">
      <c r="A439" s="7" t="s">
        <v>1780</v>
      </c>
      <c r="B439" s="7" t="s">
        <v>1416</v>
      </c>
      <c r="C439" s="10">
        <f t="shared" ca="1" si="154"/>
        <v>0</v>
      </c>
      <c r="D439" s="4">
        <v>24</v>
      </c>
      <c r="E439" s="4">
        <v>18.2</v>
      </c>
      <c r="F439" s="4">
        <v>8</v>
      </c>
      <c r="G439" s="4">
        <v>3.2</v>
      </c>
      <c r="I439" s="5" t="s">
        <v>1374</v>
      </c>
      <c r="J439" s="3">
        <v>6000</v>
      </c>
      <c r="K439" s="3">
        <v>1800</v>
      </c>
      <c r="L439" s="3">
        <v>250</v>
      </c>
      <c r="M439" s="2">
        <f t="shared" si="136"/>
        <v>12.15</v>
      </c>
      <c r="N439" s="3">
        <f t="shared" si="137"/>
        <v>444</v>
      </c>
      <c r="O439" s="4">
        <f t="shared" si="138"/>
        <v>29.1</v>
      </c>
      <c r="P439" s="2">
        <f t="shared" si="139"/>
        <v>1.7</v>
      </c>
      <c r="Q439" s="2">
        <f t="shared" si="140"/>
        <v>1</v>
      </c>
      <c r="R439" s="2">
        <f t="shared" si="141"/>
        <v>3</v>
      </c>
      <c r="S439" s="64">
        <f t="shared" si="142"/>
        <v>5.2159999999999998E-2</v>
      </c>
      <c r="T439" s="2">
        <f t="shared" si="143"/>
        <v>5.72</v>
      </c>
      <c r="U439" s="4">
        <f t="shared" si="144"/>
        <v>3.2</v>
      </c>
      <c r="V439" s="79">
        <f t="shared" si="145"/>
        <v>6.42</v>
      </c>
      <c r="W439" s="10">
        <f t="shared" ca="1" si="146"/>
        <v>0</v>
      </c>
      <c r="X439" s="10">
        <f t="shared" ca="1" si="147"/>
        <v>0</v>
      </c>
      <c r="Y439" s="10">
        <f t="shared" ca="1" si="148"/>
        <v>0</v>
      </c>
      <c r="Z439" s="10">
        <f t="shared" ca="1" si="149"/>
        <v>1</v>
      </c>
      <c r="AA439" s="10">
        <f t="shared" ca="1" si="150"/>
        <v>0</v>
      </c>
      <c r="AB439" s="10">
        <f t="shared" ca="1" si="151"/>
        <v>0.222</v>
      </c>
      <c r="AC439" s="10">
        <f t="shared" ca="1" si="152"/>
        <v>1</v>
      </c>
      <c r="AF439" s="16">
        <f t="shared" ca="1" si="153"/>
        <v>0</v>
      </c>
    </row>
    <row r="440" spans="1:32" x14ac:dyDescent="0.25">
      <c r="A440" s="7" t="s">
        <v>1781</v>
      </c>
      <c r="B440" s="7" t="s">
        <v>1782</v>
      </c>
      <c r="C440" s="10">
        <f t="shared" ca="1" si="154"/>
        <v>0</v>
      </c>
      <c r="D440" s="4">
        <v>36.700000000000003</v>
      </c>
      <c r="E440" s="4">
        <v>32</v>
      </c>
      <c r="F440" s="4">
        <v>11.4</v>
      </c>
      <c r="G440" s="4">
        <v>6.4</v>
      </c>
      <c r="H440" s="5" t="s">
        <v>1783</v>
      </c>
      <c r="I440" s="5" t="s">
        <v>1374</v>
      </c>
      <c r="J440" s="3">
        <v>16665</v>
      </c>
      <c r="K440" s="3">
        <v>7330</v>
      </c>
      <c r="L440" s="3">
        <v>700</v>
      </c>
      <c r="M440" s="2">
        <f t="shared" si="136"/>
        <v>17.23</v>
      </c>
      <c r="N440" s="3">
        <f t="shared" si="137"/>
        <v>227</v>
      </c>
      <c r="O440" s="4">
        <f t="shared" si="138"/>
        <v>30.2</v>
      </c>
      <c r="P440" s="2">
        <f t="shared" si="139"/>
        <v>1.73</v>
      </c>
      <c r="Q440" s="2">
        <f t="shared" si="140"/>
        <v>1.0900000000000001</v>
      </c>
      <c r="R440" s="2">
        <f t="shared" si="141"/>
        <v>3.22</v>
      </c>
      <c r="S440" s="64">
        <f t="shared" si="142"/>
        <v>7.7630000000000005E-2</v>
      </c>
      <c r="T440" s="2">
        <f t="shared" si="143"/>
        <v>7.58</v>
      </c>
      <c r="U440" s="4">
        <f t="shared" si="144"/>
        <v>3.4</v>
      </c>
      <c r="V440" s="79">
        <f t="shared" si="145"/>
        <v>5.71</v>
      </c>
      <c r="W440" s="10">
        <f t="shared" ca="1" si="146"/>
        <v>0</v>
      </c>
      <c r="X440" s="10">
        <f t="shared" ca="1" si="147"/>
        <v>0</v>
      </c>
      <c r="Y440" s="10">
        <f t="shared" ca="1" si="148"/>
        <v>0</v>
      </c>
      <c r="Z440" s="10">
        <f t="shared" ca="1" si="149"/>
        <v>1</v>
      </c>
      <c r="AA440" s="10">
        <f t="shared" ca="1" si="150"/>
        <v>0</v>
      </c>
      <c r="AB440" s="10">
        <f t="shared" ca="1" si="151"/>
        <v>1</v>
      </c>
      <c r="AC440" s="10">
        <f t="shared" ca="1" si="152"/>
        <v>1</v>
      </c>
      <c r="AF440" s="16">
        <f t="shared" ca="1" si="153"/>
        <v>0</v>
      </c>
    </row>
    <row r="441" spans="1:32" x14ac:dyDescent="0.25">
      <c r="A441" s="7" t="s">
        <v>623</v>
      </c>
      <c r="B441" s="7" t="s">
        <v>499</v>
      </c>
      <c r="C441" s="10">
        <f t="shared" ca="1" si="154"/>
        <v>0</v>
      </c>
      <c r="D441" s="4">
        <v>40.700000000000003</v>
      </c>
      <c r="E441" s="4">
        <v>31.7</v>
      </c>
      <c r="F441" s="4">
        <v>12.2</v>
      </c>
      <c r="G441" s="4">
        <v>6</v>
      </c>
      <c r="H441" s="5" t="s">
        <v>1386</v>
      </c>
      <c r="I441" s="5" t="s">
        <v>1383</v>
      </c>
      <c r="J441" s="3">
        <v>28000</v>
      </c>
      <c r="K441" s="3">
        <v>9000</v>
      </c>
      <c r="L441" s="3">
        <v>780</v>
      </c>
      <c r="M441" s="2">
        <f t="shared" si="136"/>
        <v>13.59</v>
      </c>
      <c r="N441" s="3">
        <f t="shared" si="137"/>
        <v>392</v>
      </c>
      <c r="O441" s="4">
        <f t="shared" si="138"/>
        <v>45</v>
      </c>
      <c r="P441" s="2">
        <f t="shared" si="139"/>
        <v>1.55</v>
      </c>
      <c r="Q441" s="2">
        <f t="shared" si="140"/>
        <v>1</v>
      </c>
      <c r="R441" s="2">
        <f t="shared" si="141"/>
        <v>3.34</v>
      </c>
      <c r="S441" s="64">
        <f t="shared" si="142"/>
        <v>4.0930000000000001E-2</v>
      </c>
      <c r="T441" s="2">
        <f t="shared" si="143"/>
        <v>7.54</v>
      </c>
      <c r="U441" s="4">
        <f t="shared" si="144"/>
        <v>4.9000000000000004</v>
      </c>
      <c r="V441" s="79">
        <f t="shared" si="145"/>
        <v>7.96</v>
      </c>
      <c r="W441" s="10">
        <f t="shared" ca="1" si="146"/>
        <v>0</v>
      </c>
      <c r="X441" s="10">
        <f t="shared" ca="1" si="147"/>
        <v>0</v>
      </c>
      <c r="Y441" s="10">
        <f t="shared" ca="1" si="148"/>
        <v>0</v>
      </c>
      <c r="Z441" s="10">
        <f t="shared" ca="1" si="149"/>
        <v>1</v>
      </c>
      <c r="AA441" s="10">
        <f t="shared" ca="1" si="150"/>
        <v>0</v>
      </c>
      <c r="AB441" s="10">
        <f t="shared" ca="1" si="151"/>
        <v>0.88900000000000001</v>
      </c>
      <c r="AC441" s="10">
        <f t="shared" ca="1" si="152"/>
        <v>1</v>
      </c>
      <c r="AF441" s="16">
        <f t="shared" ca="1" si="153"/>
        <v>0</v>
      </c>
    </row>
    <row r="442" spans="1:32" x14ac:dyDescent="0.25">
      <c r="A442" s="7" t="s">
        <v>1784</v>
      </c>
      <c r="B442" s="7" t="s">
        <v>1785</v>
      </c>
      <c r="C442" s="10">
        <f t="shared" ca="1" si="154"/>
        <v>0</v>
      </c>
      <c r="D442" s="4">
        <v>79.400000000000006</v>
      </c>
      <c r="E442" s="4">
        <v>75</v>
      </c>
      <c r="F442" s="4">
        <v>19</v>
      </c>
      <c r="I442" s="5" t="s">
        <v>1383</v>
      </c>
      <c r="J442" s="3">
        <v>66446</v>
      </c>
      <c r="L442" s="5">
        <v>9684</v>
      </c>
      <c r="M442" s="2">
        <f t="shared" si="136"/>
        <v>94.89</v>
      </c>
      <c r="N442" s="3">
        <f t="shared" si="137"/>
        <v>70</v>
      </c>
      <c r="O442" s="4">
        <f t="shared" si="138"/>
        <v>26.7</v>
      </c>
      <c r="P442" s="2">
        <f t="shared" si="139"/>
        <v>1.82</v>
      </c>
      <c r="Q442" s="2">
        <f t="shared" si="140"/>
        <v>1.86</v>
      </c>
      <c r="R442" s="2">
        <f t="shared" si="141"/>
        <v>4.18</v>
      </c>
      <c r="S442" s="64">
        <f t="shared" si="142"/>
        <v>0.13952999999999999</v>
      </c>
      <c r="T442" s="2">
        <f t="shared" si="143"/>
        <v>11.6</v>
      </c>
      <c r="U442" s="4">
        <f t="shared" si="144"/>
        <v>3.5</v>
      </c>
      <c r="V442" s="79">
        <f t="shared" si="145"/>
        <v>4.5599999999999996</v>
      </c>
      <c r="W442" s="10">
        <f t="shared" ca="1" si="146"/>
        <v>0</v>
      </c>
      <c r="X442" s="10">
        <f t="shared" ca="1" si="147"/>
        <v>1</v>
      </c>
      <c r="Y442" s="10">
        <f t="shared" ca="1" si="148"/>
        <v>0</v>
      </c>
      <c r="Z442" s="10">
        <f t="shared" ca="1" si="149"/>
        <v>1</v>
      </c>
      <c r="AA442" s="10">
        <f t="shared" ca="1" si="150"/>
        <v>0</v>
      </c>
      <c r="AB442" s="10">
        <f t="shared" ca="1" si="151"/>
        <v>0</v>
      </c>
      <c r="AC442" s="10">
        <f t="shared" ca="1" si="152"/>
        <v>1</v>
      </c>
      <c r="AF442" s="16">
        <f t="shared" ca="1" si="153"/>
        <v>0</v>
      </c>
    </row>
    <row r="443" spans="1:32" x14ac:dyDescent="0.25">
      <c r="A443" s="7" t="s">
        <v>1131</v>
      </c>
      <c r="B443" s="7" t="s">
        <v>1482</v>
      </c>
      <c r="C443" s="10">
        <f t="shared" ca="1" si="154"/>
        <v>0</v>
      </c>
      <c r="D443" s="4">
        <v>50</v>
      </c>
      <c r="E443" s="4">
        <v>50</v>
      </c>
      <c r="F443" s="4">
        <v>15.1</v>
      </c>
      <c r="G443" s="4">
        <v>6.1</v>
      </c>
      <c r="H443" s="5" t="s">
        <v>1061</v>
      </c>
      <c r="I443" s="5" t="s">
        <v>1374</v>
      </c>
      <c r="J443" s="3">
        <v>18000</v>
      </c>
      <c r="K443" s="3">
        <v>5500</v>
      </c>
      <c r="L443" s="3">
        <v>1285</v>
      </c>
      <c r="M443" s="2">
        <f t="shared" si="136"/>
        <v>30.05</v>
      </c>
      <c r="N443" s="3">
        <f t="shared" si="137"/>
        <v>64</v>
      </c>
      <c r="O443" s="4">
        <f t="shared" si="138"/>
        <v>15</v>
      </c>
      <c r="P443" s="2">
        <f t="shared" si="139"/>
        <v>2.23</v>
      </c>
      <c r="Q443" s="2">
        <f t="shared" si="140"/>
        <v>1.31</v>
      </c>
      <c r="R443" s="2">
        <f t="shared" si="141"/>
        <v>3.31</v>
      </c>
      <c r="S443" s="64">
        <f t="shared" si="142"/>
        <v>0.35807</v>
      </c>
      <c r="T443" s="2">
        <f t="shared" si="143"/>
        <v>9.48</v>
      </c>
      <c r="U443" s="4">
        <f t="shared" si="144"/>
        <v>1.9</v>
      </c>
      <c r="V443" s="79">
        <f t="shared" si="145"/>
        <v>2.77</v>
      </c>
      <c r="W443" s="10">
        <f t="shared" ca="1" si="146"/>
        <v>0</v>
      </c>
      <c r="X443" s="10">
        <f t="shared" ca="1" si="147"/>
        <v>1</v>
      </c>
      <c r="Y443" s="10">
        <f t="shared" ca="1" si="148"/>
        <v>0.38600000000000001</v>
      </c>
      <c r="Z443" s="10">
        <f t="shared" ca="1" si="149"/>
        <v>1</v>
      </c>
      <c r="AA443" s="10">
        <f t="shared" ca="1" si="150"/>
        <v>1</v>
      </c>
      <c r="AB443" s="10">
        <f t="shared" ca="1" si="151"/>
        <v>1</v>
      </c>
      <c r="AC443" s="10">
        <f t="shared" ca="1" si="152"/>
        <v>1</v>
      </c>
      <c r="AF443" s="16">
        <f t="shared" ca="1" si="153"/>
        <v>0</v>
      </c>
    </row>
    <row r="444" spans="1:32" x14ac:dyDescent="0.25">
      <c r="A444" s="7" t="s">
        <v>951</v>
      </c>
      <c r="B444" s="7" t="s">
        <v>1377</v>
      </c>
      <c r="C444" s="10">
        <f t="shared" ca="1" si="154"/>
        <v>0</v>
      </c>
      <c r="D444" s="4">
        <v>56</v>
      </c>
      <c r="E444" s="4">
        <v>48</v>
      </c>
      <c r="F444" s="4">
        <v>15</v>
      </c>
      <c r="G444" s="4">
        <v>9</v>
      </c>
      <c r="H444" s="5" t="s">
        <v>1456</v>
      </c>
      <c r="I444" s="5" t="s">
        <v>1461</v>
      </c>
      <c r="J444" s="3">
        <v>28000</v>
      </c>
      <c r="L444" s="3">
        <v>1240</v>
      </c>
      <c r="M444" s="2">
        <f t="shared" si="136"/>
        <v>21.6</v>
      </c>
      <c r="N444" s="3">
        <f t="shared" si="137"/>
        <v>113</v>
      </c>
      <c r="O444" s="4">
        <f t="shared" si="138"/>
        <v>23.3</v>
      </c>
      <c r="P444" s="2">
        <f t="shared" si="139"/>
        <v>1.91</v>
      </c>
      <c r="Q444" s="2">
        <f t="shared" si="140"/>
        <v>1.1599999999999999</v>
      </c>
      <c r="R444" s="2">
        <f t="shared" si="141"/>
        <v>3.73</v>
      </c>
      <c r="S444" s="64">
        <f t="shared" si="142"/>
        <v>0.15243000000000001</v>
      </c>
      <c r="T444" s="2">
        <f t="shared" si="143"/>
        <v>9.2799999999999994</v>
      </c>
      <c r="U444" s="4">
        <f t="shared" si="144"/>
        <v>2.9</v>
      </c>
      <c r="V444" s="79">
        <f t="shared" si="145"/>
        <v>4.25</v>
      </c>
      <c r="W444" s="10">
        <f t="shared" ca="1" si="146"/>
        <v>0</v>
      </c>
      <c r="X444" s="10">
        <f t="shared" ca="1" si="147"/>
        <v>0.504</v>
      </c>
      <c r="Y444" s="10">
        <f t="shared" ca="1" si="148"/>
        <v>0</v>
      </c>
      <c r="Z444" s="10">
        <f t="shared" ca="1" si="149"/>
        <v>1</v>
      </c>
      <c r="AA444" s="10">
        <f t="shared" ca="1" si="150"/>
        <v>0</v>
      </c>
      <c r="AB444" s="10">
        <f t="shared" ca="1" si="151"/>
        <v>0</v>
      </c>
      <c r="AC444" s="10">
        <f t="shared" ca="1" si="152"/>
        <v>1</v>
      </c>
      <c r="AF444" s="16">
        <f t="shared" ca="1" si="153"/>
        <v>0</v>
      </c>
    </row>
    <row r="445" spans="1:32" x14ac:dyDescent="0.25">
      <c r="A445" s="7" t="s">
        <v>1786</v>
      </c>
      <c r="B445" s="7" t="s">
        <v>1787</v>
      </c>
      <c r="C445" s="10">
        <f t="shared" ca="1" si="154"/>
        <v>0</v>
      </c>
      <c r="D445" s="4">
        <v>32</v>
      </c>
      <c r="E445" s="4">
        <v>25.8</v>
      </c>
      <c r="F445" s="4">
        <v>12.3</v>
      </c>
      <c r="I445" s="5" t="s">
        <v>1788</v>
      </c>
      <c r="J445" s="3">
        <v>9000</v>
      </c>
      <c r="K445" s="55">
        <v>3420</v>
      </c>
      <c r="L445" s="3">
        <v>500</v>
      </c>
      <c r="M445" s="2">
        <f t="shared" si="136"/>
        <v>18.55</v>
      </c>
      <c r="N445" s="3">
        <f t="shared" si="137"/>
        <v>234</v>
      </c>
      <c r="O445" s="4">
        <f t="shared" si="138"/>
        <v>17.8</v>
      </c>
      <c r="P445" s="2">
        <f t="shared" si="139"/>
        <v>2.29</v>
      </c>
      <c r="Q445" s="2">
        <f t="shared" si="140"/>
        <v>1.1399999999999999</v>
      </c>
      <c r="R445" s="2">
        <f t="shared" si="141"/>
        <v>2.6</v>
      </c>
      <c r="S445" s="64">
        <f t="shared" si="142"/>
        <v>0.24837999999999999</v>
      </c>
      <c r="T445" s="2">
        <f t="shared" si="143"/>
        <v>6.81</v>
      </c>
      <c r="U445" s="4">
        <f t="shared" si="144"/>
        <v>2</v>
      </c>
      <c r="V445" s="79">
        <f t="shared" si="145"/>
        <v>3.24</v>
      </c>
      <c r="W445" s="10">
        <f t="shared" ca="1" si="146"/>
        <v>0</v>
      </c>
      <c r="X445" s="10">
        <f t="shared" ca="1" si="147"/>
        <v>0</v>
      </c>
      <c r="Y445" s="10">
        <f t="shared" ca="1" si="148"/>
        <v>0</v>
      </c>
      <c r="Z445" s="10">
        <f t="shared" ca="1" si="149"/>
        <v>1</v>
      </c>
      <c r="AA445" s="10">
        <f t="shared" ca="1" si="150"/>
        <v>0</v>
      </c>
      <c r="AB445" s="10">
        <f t="shared" ca="1" si="151"/>
        <v>0</v>
      </c>
      <c r="AC445" s="10">
        <f t="shared" ca="1" si="152"/>
        <v>1</v>
      </c>
      <c r="AF445" s="16">
        <f t="shared" ca="1" si="153"/>
        <v>0</v>
      </c>
    </row>
    <row r="446" spans="1:32" x14ac:dyDescent="0.25">
      <c r="A446" s="7" t="s">
        <v>1789</v>
      </c>
      <c r="B446" s="7" t="s">
        <v>1787</v>
      </c>
      <c r="C446" s="10">
        <f t="shared" ca="1" si="154"/>
        <v>0</v>
      </c>
      <c r="D446" s="4">
        <v>35.299999999999997</v>
      </c>
      <c r="E446" s="4">
        <v>29.9</v>
      </c>
      <c r="F446" s="4">
        <v>12</v>
      </c>
      <c r="G446" s="4">
        <v>4.5</v>
      </c>
      <c r="I446" s="5" t="s">
        <v>1374</v>
      </c>
      <c r="J446" s="3">
        <v>15000</v>
      </c>
      <c r="K446" s="3">
        <v>4630</v>
      </c>
      <c r="L446" s="5">
        <v>740</v>
      </c>
      <c r="M446" s="2">
        <f t="shared" si="136"/>
        <v>19.54</v>
      </c>
      <c r="N446" s="3">
        <f t="shared" si="137"/>
        <v>251</v>
      </c>
      <c r="O446" s="4">
        <f t="shared" si="138"/>
        <v>26.9</v>
      </c>
      <c r="P446" s="2">
        <f t="shared" si="139"/>
        <v>1.88</v>
      </c>
      <c r="Q446" s="2">
        <f t="shared" si="140"/>
        <v>1.1399999999999999</v>
      </c>
      <c r="R446" s="2">
        <f t="shared" si="141"/>
        <v>2.94</v>
      </c>
      <c r="S446" s="64">
        <f t="shared" si="142"/>
        <v>0.10682999999999999</v>
      </c>
      <c r="T446" s="2">
        <f t="shared" si="143"/>
        <v>7.33</v>
      </c>
      <c r="U446" s="4">
        <f t="shared" si="144"/>
        <v>3</v>
      </c>
      <c r="V446" s="79">
        <f t="shared" si="145"/>
        <v>4.91</v>
      </c>
      <c r="W446" s="10">
        <f t="shared" ca="1" si="146"/>
        <v>0</v>
      </c>
      <c r="X446" s="10">
        <f t="shared" ca="1" si="147"/>
        <v>0</v>
      </c>
      <c r="Y446" s="10">
        <f t="shared" ca="1" si="148"/>
        <v>0</v>
      </c>
      <c r="Z446" s="10">
        <f t="shared" ca="1" si="149"/>
        <v>1</v>
      </c>
      <c r="AA446" s="10">
        <f t="shared" ca="1" si="150"/>
        <v>0</v>
      </c>
      <c r="AB446" s="10">
        <f t="shared" ca="1" si="151"/>
        <v>0</v>
      </c>
      <c r="AC446" s="10">
        <f t="shared" ca="1" si="152"/>
        <v>1</v>
      </c>
      <c r="AF446" s="16">
        <f t="shared" ca="1" si="153"/>
        <v>0</v>
      </c>
    </row>
    <row r="447" spans="1:32" x14ac:dyDescent="0.25">
      <c r="A447" s="7" t="s">
        <v>1790</v>
      </c>
      <c r="B447" s="7" t="s">
        <v>1787</v>
      </c>
      <c r="C447" s="10">
        <f t="shared" ca="1" si="154"/>
        <v>0</v>
      </c>
      <c r="D447" s="4">
        <v>36.4</v>
      </c>
      <c r="E447" s="4">
        <v>30.7</v>
      </c>
      <c r="F447" s="4">
        <v>12.5</v>
      </c>
      <c r="G447" s="4">
        <v>4.5</v>
      </c>
      <c r="H447" s="3"/>
      <c r="I447" s="3" t="s">
        <v>1374</v>
      </c>
      <c r="J447" s="5">
        <v>14370</v>
      </c>
      <c r="K447" s="5">
        <v>6000</v>
      </c>
      <c r="L447" s="3">
        <v>685</v>
      </c>
      <c r="M447" s="2">
        <f t="shared" si="136"/>
        <v>18.61</v>
      </c>
      <c r="N447" s="3">
        <f t="shared" si="137"/>
        <v>222</v>
      </c>
      <c r="O447" s="4">
        <f t="shared" si="138"/>
        <v>23.7</v>
      </c>
      <c r="P447" s="2">
        <f t="shared" si="139"/>
        <v>1.99</v>
      </c>
      <c r="Q447" s="2">
        <f t="shared" si="140"/>
        <v>1.1299999999999999</v>
      </c>
      <c r="R447" s="2">
        <f t="shared" si="141"/>
        <v>2.91</v>
      </c>
      <c r="S447" s="64">
        <f t="shared" si="142"/>
        <v>0.13922000000000001</v>
      </c>
      <c r="T447" s="2">
        <f t="shared" si="143"/>
        <v>7.42</v>
      </c>
      <c r="U447" s="4">
        <f t="shared" si="144"/>
        <v>2.7</v>
      </c>
      <c r="V447" s="79">
        <f t="shared" si="145"/>
        <v>4.33</v>
      </c>
      <c r="W447" s="10">
        <f t="shared" ca="1" si="146"/>
        <v>0</v>
      </c>
      <c r="X447" s="10">
        <f t="shared" ca="1" si="147"/>
        <v>0</v>
      </c>
      <c r="Y447" s="10">
        <f t="shared" ca="1" si="148"/>
        <v>0</v>
      </c>
      <c r="Z447" s="10">
        <f t="shared" ca="1" si="149"/>
        <v>1</v>
      </c>
      <c r="AA447" s="10">
        <f t="shared" ca="1" si="150"/>
        <v>0</v>
      </c>
      <c r="AB447" s="10">
        <f t="shared" ca="1" si="151"/>
        <v>0</v>
      </c>
      <c r="AC447" s="10">
        <f t="shared" ca="1" si="152"/>
        <v>1</v>
      </c>
      <c r="AF447" s="16">
        <f t="shared" ca="1" si="153"/>
        <v>0</v>
      </c>
    </row>
    <row r="448" spans="1:32" x14ac:dyDescent="0.25">
      <c r="A448" s="7" t="s">
        <v>1791</v>
      </c>
      <c r="B448" s="7" t="s">
        <v>1787</v>
      </c>
      <c r="C448" s="10">
        <f t="shared" ca="1" si="154"/>
        <v>0</v>
      </c>
      <c r="D448" s="4">
        <v>40.4</v>
      </c>
      <c r="E448" s="4">
        <v>35.1</v>
      </c>
      <c r="F448" s="4">
        <v>13.5</v>
      </c>
      <c r="G448" s="4">
        <v>6.9</v>
      </c>
      <c r="I448" s="5" t="s">
        <v>1591</v>
      </c>
      <c r="J448" s="3">
        <v>23713</v>
      </c>
      <c r="K448" s="3">
        <v>9693</v>
      </c>
      <c r="L448" s="3">
        <v>1026</v>
      </c>
      <c r="M448" s="2">
        <f t="shared" si="136"/>
        <v>19.97</v>
      </c>
      <c r="N448" s="3">
        <f t="shared" si="137"/>
        <v>245</v>
      </c>
      <c r="O448" s="4">
        <f t="shared" si="138"/>
        <v>31.2</v>
      </c>
      <c r="P448" s="2">
        <f t="shared" si="139"/>
        <v>1.82</v>
      </c>
      <c r="Q448" s="2">
        <f t="shared" si="140"/>
        <v>1.1399999999999999</v>
      </c>
      <c r="R448" s="2">
        <f t="shared" si="141"/>
        <v>2.99</v>
      </c>
      <c r="S448" s="64">
        <f t="shared" si="142"/>
        <v>9.1569999999999999E-2</v>
      </c>
      <c r="T448" s="2">
        <f t="shared" si="143"/>
        <v>7.94</v>
      </c>
      <c r="U448" s="4">
        <f t="shared" si="144"/>
        <v>3.5</v>
      </c>
      <c r="V448" s="79">
        <f t="shared" si="145"/>
        <v>5.41</v>
      </c>
      <c r="W448" s="10">
        <f t="shared" ca="1" si="146"/>
        <v>0</v>
      </c>
      <c r="X448" s="10">
        <f t="shared" ca="1" si="147"/>
        <v>0</v>
      </c>
      <c r="Y448" s="10">
        <f t="shared" ca="1" si="148"/>
        <v>0</v>
      </c>
      <c r="Z448" s="10">
        <f t="shared" ca="1" si="149"/>
        <v>1</v>
      </c>
      <c r="AA448" s="10">
        <f t="shared" ca="1" si="150"/>
        <v>0</v>
      </c>
      <c r="AB448" s="10">
        <f t="shared" ca="1" si="151"/>
        <v>0.16700000000000001</v>
      </c>
      <c r="AC448" s="10">
        <f t="shared" ca="1" si="152"/>
        <v>1</v>
      </c>
      <c r="AF448" s="16">
        <f t="shared" ca="1" si="153"/>
        <v>0</v>
      </c>
    </row>
    <row r="449" spans="1:32" x14ac:dyDescent="0.25">
      <c r="A449" s="7" t="s">
        <v>1792</v>
      </c>
      <c r="B449" s="7" t="s">
        <v>1787</v>
      </c>
      <c r="C449" s="10">
        <f t="shared" ca="1" si="154"/>
        <v>0</v>
      </c>
      <c r="D449" s="4">
        <v>44.5</v>
      </c>
      <c r="E449" s="4">
        <v>34.5</v>
      </c>
      <c r="F449" s="4">
        <v>13.5</v>
      </c>
      <c r="G449" s="4">
        <v>4.9000000000000004</v>
      </c>
      <c r="H449" s="5" t="s">
        <v>1456</v>
      </c>
      <c r="I449" s="5" t="s">
        <v>1793</v>
      </c>
      <c r="J449" s="3">
        <v>27500</v>
      </c>
      <c r="K449" s="3">
        <v>9500</v>
      </c>
      <c r="L449" s="3">
        <v>955</v>
      </c>
      <c r="M449" s="2">
        <f t="shared" si="136"/>
        <v>16.84</v>
      </c>
      <c r="N449" s="3">
        <f t="shared" si="137"/>
        <v>299</v>
      </c>
      <c r="O449" s="4">
        <f t="shared" si="138"/>
        <v>35.4</v>
      </c>
      <c r="P449" s="2">
        <f t="shared" si="139"/>
        <v>1.73</v>
      </c>
      <c r="Q449" s="2">
        <f t="shared" si="140"/>
        <v>1.07</v>
      </c>
      <c r="R449" s="2">
        <f t="shared" si="141"/>
        <v>3.3</v>
      </c>
      <c r="S449" s="64">
        <f t="shared" si="142"/>
        <v>7.0110000000000006E-2</v>
      </c>
      <c r="T449" s="2">
        <f t="shared" si="143"/>
        <v>7.87</v>
      </c>
      <c r="U449" s="4">
        <f t="shared" si="144"/>
        <v>4</v>
      </c>
      <c r="V449" s="79">
        <f t="shared" si="145"/>
        <v>6.18</v>
      </c>
      <c r="W449" s="10">
        <f t="shared" ca="1" si="146"/>
        <v>0</v>
      </c>
      <c r="X449" s="10">
        <f t="shared" ca="1" si="147"/>
        <v>0</v>
      </c>
      <c r="Y449" s="10">
        <f t="shared" ca="1" si="148"/>
        <v>0</v>
      </c>
      <c r="Z449" s="10">
        <f t="shared" ca="1" si="149"/>
        <v>1</v>
      </c>
      <c r="AA449" s="10">
        <f t="shared" ca="1" si="150"/>
        <v>0</v>
      </c>
      <c r="AB449" s="10">
        <f t="shared" ca="1" si="151"/>
        <v>1</v>
      </c>
      <c r="AC449" s="10">
        <f t="shared" ca="1" si="152"/>
        <v>1</v>
      </c>
      <c r="AF449" s="16">
        <f t="shared" ca="1" si="153"/>
        <v>0</v>
      </c>
    </row>
    <row r="450" spans="1:32" x14ac:dyDescent="0.25">
      <c r="A450" s="7" t="s">
        <v>1794</v>
      </c>
      <c r="B450" s="7" t="s">
        <v>1795</v>
      </c>
      <c r="C450" s="10">
        <f t="shared" ca="1" si="154"/>
        <v>0</v>
      </c>
      <c r="D450" s="4">
        <v>44.4</v>
      </c>
      <c r="E450" s="4">
        <v>34.4</v>
      </c>
      <c r="F450" s="4">
        <v>13.5</v>
      </c>
      <c r="G450" s="4">
        <v>6.5</v>
      </c>
      <c r="H450" s="5" t="s">
        <v>1629</v>
      </c>
      <c r="I450" s="5" t="s">
        <v>1374</v>
      </c>
      <c r="J450" s="3">
        <v>22992</v>
      </c>
      <c r="K450" s="3">
        <v>9500</v>
      </c>
      <c r="L450" s="3">
        <v>990</v>
      </c>
      <c r="M450" s="2">
        <f t="shared" si="136"/>
        <v>19.670000000000002</v>
      </c>
      <c r="N450" s="3">
        <f t="shared" si="137"/>
        <v>252</v>
      </c>
      <c r="O450" s="4">
        <f t="shared" si="138"/>
        <v>29.7</v>
      </c>
      <c r="P450" s="2">
        <f t="shared" si="139"/>
        <v>1.84</v>
      </c>
      <c r="Q450" s="2">
        <f t="shared" si="140"/>
        <v>1.1299999999999999</v>
      </c>
      <c r="R450" s="2">
        <f t="shared" si="141"/>
        <v>3.29</v>
      </c>
      <c r="S450" s="64">
        <f t="shared" si="142"/>
        <v>9.7030000000000005E-2</v>
      </c>
      <c r="T450" s="2">
        <f t="shared" si="143"/>
        <v>7.86</v>
      </c>
      <c r="U450" s="4">
        <f t="shared" si="144"/>
        <v>3.4</v>
      </c>
      <c r="V450" s="79">
        <f t="shared" si="145"/>
        <v>5.25</v>
      </c>
      <c r="W450" s="10">
        <f t="shared" ca="1" si="146"/>
        <v>0</v>
      </c>
      <c r="X450" s="10">
        <f t="shared" ca="1" si="147"/>
        <v>0</v>
      </c>
      <c r="Y450" s="10">
        <f t="shared" ca="1" si="148"/>
        <v>0</v>
      </c>
      <c r="Z450" s="10">
        <f t="shared" ca="1" si="149"/>
        <v>1</v>
      </c>
      <c r="AA450" s="10">
        <f t="shared" ca="1" si="150"/>
        <v>0</v>
      </c>
      <c r="AB450" s="10">
        <f t="shared" ca="1" si="151"/>
        <v>1</v>
      </c>
      <c r="AC450" s="10">
        <f t="shared" ca="1" si="152"/>
        <v>1</v>
      </c>
      <c r="AF450" s="16">
        <f t="shared" ca="1" si="153"/>
        <v>0</v>
      </c>
    </row>
    <row r="451" spans="1:32" x14ac:dyDescent="0.25">
      <c r="A451" s="7" t="s">
        <v>1796</v>
      </c>
      <c r="B451" s="7" t="s">
        <v>1486</v>
      </c>
      <c r="C451" s="10">
        <f t="shared" ca="1" si="154"/>
        <v>0</v>
      </c>
      <c r="D451" s="4">
        <v>38.5</v>
      </c>
      <c r="E451" s="4">
        <v>30.1</v>
      </c>
      <c r="F451" s="4">
        <v>12.8</v>
      </c>
      <c r="G451" s="4">
        <v>7</v>
      </c>
      <c r="I451" s="5" t="s">
        <v>1374</v>
      </c>
      <c r="J451" s="3">
        <v>13000</v>
      </c>
      <c r="K451" s="3">
        <v>5900</v>
      </c>
      <c r="L451" s="3">
        <v>735</v>
      </c>
      <c r="M451" s="2">
        <f t="shared" si="136"/>
        <v>21.35</v>
      </c>
      <c r="N451" s="3">
        <f t="shared" si="137"/>
        <v>213</v>
      </c>
      <c r="O451" s="4">
        <f t="shared" si="138"/>
        <v>20.7</v>
      </c>
      <c r="P451" s="2">
        <f t="shared" si="139"/>
        <v>2.11</v>
      </c>
      <c r="Q451" s="2">
        <f t="shared" si="140"/>
        <v>1.18</v>
      </c>
      <c r="R451" s="2">
        <f t="shared" si="141"/>
        <v>3.01</v>
      </c>
      <c r="S451" s="64">
        <f t="shared" si="142"/>
        <v>0.18176</v>
      </c>
      <c r="T451" s="2">
        <f t="shared" si="143"/>
        <v>7.35</v>
      </c>
      <c r="U451" s="4">
        <f t="shared" si="144"/>
        <v>2.4</v>
      </c>
      <c r="V451" s="79">
        <f t="shared" si="145"/>
        <v>3.81</v>
      </c>
      <c r="W451" s="10">
        <f t="shared" ca="1" si="146"/>
        <v>0</v>
      </c>
      <c r="X451" s="10">
        <f t="shared" ca="1" si="147"/>
        <v>0</v>
      </c>
      <c r="Y451" s="10">
        <f t="shared" ca="1" si="148"/>
        <v>0</v>
      </c>
      <c r="Z451" s="10">
        <f t="shared" ca="1" si="149"/>
        <v>1</v>
      </c>
      <c r="AA451" s="10">
        <f t="shared" ca="1" si="150"/>
        <v>0</v>
      </c>
      <c r="AB451" s="10">
        <f t="shared" ca="1" si="151"/>
        <v>0.27800000000000002</v>
      </c>
      <c r="AC451" s="10">
        <f t="shared" ca="1" si="152"/>
        <v>1</v>
      </c>
      <c r="AF451" s="16">
        <f t="shared" ca="1" si="153"/>
        <v>0</v>
      </c>
    </row>
    <row r="452" spans="1:32" x14ac:dyDescent="0.25">
      <c r="A452" s="7" t="s">
        <v>1797</v>
      </c>
      <c r="B452" s="7" t="s">
        <v>1486</v>
      </c>
      <c r="C452" s="10">
        <f t="shared" ref="C452:C483" ca="1" si="155">MIN(W452,Z452,Y452,X452,AA452,AC452,AB452)</f>
        <v>0</v>
      </c>
      <c r="D452" s="4">
        <v>45</v>
      </c>
      <c r="E452" s="4">
        <v>35</v>
      </c>
      <c r="F452" s="4">
        <v>13.9</v>
      </c>
      <c r="G452" s="4">
        <v>8.1999999999999993</v>
      </c>
      <c r="H452" s="2"/>
      <c r="I452" s="2" t="s">
        <v>1374</v>
      </c>
      <c r="J452" s="3">
        <v>23500</v>
      </c>
      <c r="K452" s="3">
        <v>9600</v>
      </c>
      <c r="L452" s="3">
        <v>976</v>
      </c>
      <c r="M452" s="2">
        <f t="shared" si="136"/>
        <v>19.11</v>
      </c>
      <c r="N452" s="3">
        <f t="shared" si="137"/>
        <v>245</v>
      </c>
      <c r="O452" s="4">
        <f t="shared" si="138"/>
        <v>28.7</v>
      </c>
      <c r="P452" s="2">
        <f t="shared" si="139"/>
        <v>1.88</v>
      </c>
      <c r="Q452" s="2">
        <f t="shared" si="140"/>
        <v>1.1200000000000001</v>
      </c>
      <c r="R452" s="2">
        <f t="shared" si="141"/>
        <v>3.24</v>
      </c>
      <c r="S452" s="64">
        <f t="shared" si="142"/>
        <v>0.10693</v>
      </c>
      <c r="T452" s="2">
        <f t="shared" si="143"/>
        <v>7.93</v>
      </c>
      <c r="U452" s="4">
        <f t="shared" si="144"/>
        <v>3.3</v>
      </c>
      <c r="V452" s="79">
        <f t="shared" si="145"/>
        <v>5.0199999999999996</v>
      </c>
      <c r="W452" s="10">
        <f t="shared" ca="1" si="146"/>
        <v>0</v>
      </c>
      <c r="X452" s="10">
        <f t="shared" ca="1" si="147"/>
        <v>0</v>
      </c>
      <c r="Y452" s="10">
        <f t="shared" ca="1" si="148"/>
        <v>0</v>
      </c>
      <c r="Z452" s="10">
        <f t="shared" ca="1" si="149"/>
        <v>1</v>
      </c>
      <c r="AA452" s="10">
        <f t="shared" ca="1" si="150"/>
        <v>0</v>
      </c>
      <c r="AB452" s="10">
        <f t="shared" ca="1" si="151"/>
        <v>1</v>
      </c>
      <c r="AC452" s="10">
        <f t="shared" ca="1" si="152"/>
        <v>1</v>
      </c>
      <c r="AF452" s="16">
        <f t="shared" ca="1" si="153"/>
        <v>0</v>
      </c>
    </row>
    <row r="453" spans="1:32" x14ac:dyDescent="0.25">
      <c r="A453" s="7" t="s">
        <v>1798</v>
      </c>
      <c r="B453" s="7" t="s">
        <v>1799</v>
      </c>
      <c r="C453" s="10">
        <f t="shared" ca="1" si="155"/>
        <v>0</v>
      </c>
      <c r="D453" s="4">
        <v>39.299999999999997</v>
      </c>
      <c r="E453" s="4">
        <v>33.700000000000003</v>
      </c>
      <c r="F453" s="4">
        <v>11.3</v>
      </c>
      <c r="G453" s="4">
        <v>6</v>
      </c>
      <c r="H453" s="5" t="s">
        <v>1386</v>
      </c>
      <c r="I453" s="5" t="s">
        <v>1371</v>
      </c>
      <c r="J453" s="3">
        <v>24000</v>
      </c>
      <c r="K453" s="3">
        <v>10000</v>
      </c>
      <c r="L453" s="3">
        <v>744</v>
      </c>
      <c r="M453" s="2">
        <f t="shared" si="136"/>
        <v>14.36</v>
      </c>
      <c r="N453" s="3">
        <f t="shared" si="137"/>
        <v>280</v>
      </c>
      <c r="O453" s="4">
        <f t="shared" si="138"/>
        <v>41.5</v>
      </c>
      <c r="P453" s="2">
        <f t="shared" si="139"/>
        <v>1.52</v>
      </c>
      <c r="Q453" s="2">
        <f t="shared" si="140"/>
        <v>1.02</v>
      </c>
      <c r="R453" s="2">
        <f t="shared" si="141"/>
        <v>3.48</v>
      </c>
      <c r="S453" s="64">
        <f t="shared" si="142"/>
        <v>4.0140000000000002E-2</v>
      </c>
      <c r="T453" s="2">
        <f t="shared" si="143"/>
        <v>7.78</v>
      </c>
      <c r="U453" s="4">
        <f t="shared" si="144"/>
        <v>4.7</v>
      </c>
      <c r="V453" s="79">
        <f t="shared" si="145"/>
        <v>7.93</v>
      </c>
      <c r="W453" s="10">
        <f t="shared" ca="1" si="146"/>
        <v>0</v>
      </c>
      <c r="X453" s="10">
        <f t="shared" ca="1" si="147"/>
        <v>0</v>
      </c>
      <c r="Y453" s="10">
        <f t="shared" ca="1" si="148"/>
        <v>0</v>
      </c>
      <c r="Z453" s="10">
        <f t="shared" ca="1" si="149"/>
        <v>1</v>
      </c>
      <c r="AA453" s="10">
        <f t="shared" ca="1" si="150"/>
        <v>0</v>
      </c>
      <c r="AB453" s="10">
        <f t="shared" ca="1" si="151"/>
        <v>0.111</v>
      </c>
      <c r="AC453" s="10">
        <f t="shared" ca="1" si="152"/>
        <v>1</v>
      </c>
      <c r="AF453" s="16">
        <f t="shared" ca="1" si="153"/>
        <v>0</v>
      </c>
    </row>
    <row r="454" spans="1:32" x14ac:dyDescent="0.25">
      <c r="A454" s="7" t="s">
        <v>1800</v>
      </c>
      <c r="B454" s="7" t="s">
        <v>1801</v>
      </c>
      <c r="C454" s="10">
        <f t="shared" ca="1" si="155"/>
        <v>0</v>
      </c>
      <c r="D454" s="4">
        <v>47</v>
      </c>
      <c r="E454" s="4">
        <v>41</v>
      </c>
      <c r="F454" s="4">
        <v>14.7</v>
      </c>
      <c r="G454" s="4">
        <v>5.3</v>
      </c>
      <c r="H454" s="2"/>
      <c r="I454" s="2" t="s">
        <v>1383</v>
      </c>
      <c r="J454" s="3">
        <v>39000</v>
      </c>
      <c r="K454" s="3">
        <v>14500</v>
      </c>
      <c r="L454" s="3">
        <v>1029</v>
      </c>
      <c r="M454" s="2">
        <f t="shared" si="136"/>
        <v>14.38</v>
      </c>
      <c r="N454" s="3">
        <f t="shared" si="137"/>
        <v>253</v>
      </c>
      <c r="O454" s="4">
        <f t="shared" si="138"/>
        <v>39.299999999999997</v>
      </c>
      <c r="P454" s="2">
        <f t="shared" si="139"/>
        <v>1.68</v>
      </c>
      <c r="Q454" s="2">
        <f t="shared" si="140"/>
        <v>1.01</v>
      </c>
      <c r="R454" s="2">
        <f t="shared" si="141"/>
        <v>3.2</v>
      </c>
      <c r="S454" s="64">
        <f t="shared" si="142"/>
        <v>6.4560000000000006E-2</v>
      </c>
      <c r="T454" s="2">
        <f t="shared" si="143"/>
        <v>8.58</v>
      </c>
      <c r="U454" s="4">
        <f t="shared" si="144"/>
        <v>4.4000000000000004</v>
      </c>
      <c r="V454" s="79">
        <f t="shared" si="145"/>
        <v>6.51</v>
      </c>
      <c r="W454" s="10">
        <f t="shared" ca="1" si="146"/>
        <v>0</v>
      </c>
      <c r="X454" s="10">
        <f t="shared" ca="1" si="147"/>
        <v>0</v>
      </c>
      <c r="Y454" s="10">
        <f t="shared" ca="1" si="148"/>
        <v>0</v>
      </c>
      <c r="Z454" s="10">
        <f t="shared" ca="1" si="149"/>
        <v>1</v>
      </c>
      <c r="AA454" s="10">
        <f t="shared" ca="1" si="150"/>
        <v>0</v>
      </c>
      <c r="AB454" s="10">
        <f t="shared" ca="1" si="151"/>
        <v>1</v>
      </c>
      <c r="AC454" s="10">
        <f t="shared" ca="1" si="152"/>
        <v>1</v>
      </c>
      <c r="AF454" s="16">
        <f t="shared" ca="1" si="153"/>
        <v>0</v>
      </c>
    </row>
    <row r="455" spans="1:32" x14ac:dyDescent="0.25">
      <c r="A455" s="7" t="s">
        <v>1802</v>
      </c>
      <c r="B455" s="7" t="s">
        <v>1803</v>
      </c>
      <c r="C455" s="10">
        <f t="shared" ca="1" si="155"/>
        <v>0</v>
      </c>
      <c r="D455" s="4">
        <v>42.9</v>
      </c>
      <c r="E455" s="4">
        <v>40.9</v>
      </c>
      <c r="F455" s="4">
        <v>14</v>
      </c>
      <c r="G455" s="4">
        <v>4.5</v>
      </c>
      <c r="I455" s="5" t="s">
        <v>1374</v>
      </c>
      <c r="J455" s="3">
        <v>34600</v>
      </c>
      <c r="K455" s="3">
        <v>8000</v>
      </c>
      <c r="L455" s="5">
        <v>900</v>
      </c>
      <c r="M455" s="2">
        <f t="shared" si="136"/>
        <v>13.62</v>
      </c>
      <c r="N455" s="3">
        <f t="shared" si="137"/>
        <v>226</v>
      </c>
      <c r="O455" s="4">
        <f t="shared" si="138"/>
        <v>38.299999999999997</v>
      </c>
      <c r="P455" s="2">
        <f t="shared" si="139"/>
        <v>1.66</v>
      </c>
      <c r="Q455" s="2">
        <f t="shared" si="140"/>
        <v>0.99</v>
      </c>
      <c r="R455" s="2">
        <f t="shared" si="141"/>
        <v>3.06</v>
      </c>
      <c r="S455" s="64">
        <f t="shared" si="142"/>
        <v>6.6619999999999999E-2</v>
      </c>
      <c r="T455" s="2">
        <f t="shared" si="143"/>
        <v>8.57</v>
      </c>
      <c r="U455" s="4">
        <f t="shared" si="144"/>
        <v>4.2</v>
      </c>
      <c r="V455" s="79">
        <f t="shared" si="145"/>
        <v>6.37</v>
      </c>
      <c r="W455" s="10">
        <f t="shared" ca="1" si="146"/>
        <v>0</v>
      </c>
      <c r="X455" s="10">
        <f t="shared" ca="1" si="147"/>
        <v>0</v>
      </c>
      <c r="Y455" s="10">
        <f t="shared" ca="1" si="148"/>
        <v>0</v>
      </c>
      <c r="Z455" s="10">
        <f t="shared" ca="1" si="149"/>
        <v>1</v>
      </c>
      <c r="AA455" s="10">
        <f t="shared" ca="1" si="150"/>
        <v>0</v>
      </c>
      <c r="AB455" s="10">
        <f t="shared" ca="1" si="151"/>
        <v>0.55600000000000005</v>
      </c>
      <c r="AC455" s="10">
        <f t="shared" ca="1" si="152"/>
        <v>1</v>
      </c>
      <c r="AF455" s="16">
        <f t="shared" ca="1" si="153"/>
        <v>0</v>
      </c>
    </row>
    <row r="456" spans="1:32" x14ac:dyDescent="0.25">
      <c r="A456" s="7" t="s">
        <v>894</v>
      </c>
      <c r="B456" s="7" t="s">
        <v>1688</v>
      </c>
      <c r="C456" s="10">
        <f t="shared" ca="1" si="155"/>
        <v>0</v>
      </c>
      <c r="D456" s="4">
        <v>131.25</v>
      </c>
      <c r="E456" s="4">
        <v>120</v>
      </c>
      <c r="F456" s="4">
        <v>26.3</v>
      </c>
      <c r="G456" s="4">
        <v>9.5</v>
      </c>
      <c r="J456" s="3">
        <v>335000</v>
      </c>
      <c r="K456" s="3">
        <v>95000</v>
      </c>
      <c r="L456" s="3">
        <v>6700</v>
      </c>
      <c r="M456" s="2">
        <f t="shared" ref="M456:M519" si="156">L456/(J456/64)^0.666</f>
        <v>22.35</v>
      </c>
      <c r="N456" s="3">
        <f t="shared" ref="N456:N519" si="157">(J456/2240)/(0.01*E456)^3</f>
        <v>87</v>
      </c>
      <c r="O456" s="4">
        <f t="shared" ref="O456:O519" si="158">J456/(0.65*(0.7*E456+0.3*D456)*F456^1.33)</f>
        <v>54</v>
      </c>
      <c r="P456" s="2">
        <f t="shared" ref="P456:P519" si="159">F456/(J456/(0.9*64))^0.333</f>
        <v>1.47</v>
      </c>
      <c r="Q456" s="2">
        <f t="shared" ref="Q456:Q519" si="160">(1.88*E456^0.5*L456^0.333/J456^0.25)/T456</f>
        <v>1.1000000000000001</v>
      </c>
      <c r="R456" s="2">
        <f t="shared" ref="R456:R519" si="161">D456/F456</f>
        <v>4.99</v>
      </c>
      <c r="S456" s="64">
        <f t="shared" ref="S456:S519" si="162">(((2*3.14)/U456)^2*((F456/2)-1.5)*(10*3.14/180)/32.2)</f>
        <v>5.0799999999999998E-2</v>
      </c>
      <c r="T456" s="2">
        <f t="shared" ref="T456:T519" si="163">1.34*(E456^0.5)</f>
        <v>14.68</v>
      </c>
      <c r="U456" s="4">
        <f t="shared" ref="U456:U519" si="164">2*PI()*(((J456^1.744/35.5)/(0.04*32.2*E456*64*(0.82*F456)^3))^0.5)</f>
        <v>7</v>
      </c>
      <c r="V456" s="79">
        <f t="shared" ref="V456:V519" si="165">U456*(32.2/F456)^0.5</f>
        <v>7.75</v>
      </c>
      <c r="W456" s="10">
        <f t="shared" ref="W456:W487" ca="1" si="166">sddoc(M456,AJ$15,AJ$16,AJ$17,AJ$18)</f>
        <v>0</v>
      </c>
      <c r="X456" s="10">
        <f t="shared" ref="X456:X487" ca="1" si="167">dldoc(N456,AJ$36,AJ$37,AJ$38,AJ$39)</f>
        <v>1</v>
      </c>
      <c r="Y456" s="10">
        <f t="shared" ref="Y456:Y487" ca="1" si="168">cfdoc(O456,AJ$29,AJ$30,AJ$31,AJ$32)</f>
        <v>0</v>
      </c>
      <c r="Z456" s="10">
        <f t="shared" ref="Z456:Z487" ca="1" si="169">crdoc(P456,AJ$24,AJ$25)</f>
        <v>1</v>
      </c>
      <c r="AA456" s="10">
        <f t="shared" ref="AA456:AA487" ca="1" si="170">vmvhdoc(Q456,AJ$43,AJ$44,AJ$45,AJ$46)</f>
        <v>0</v>
      </c>
      <c r="AB456" s="10">
        <f t="shared" ref="AB456:AB487" ca="1" si="171">lbdoc(R456,AJ$57,AJ$58,AJ$59,AJ$60)</f>
        <v>0</v>
      </c>
      <c r="AC456" s="10">
        <f t="shared" ref="AC456:AC519" ca="1" si="172">aceldoc(S456,AJ$52,AJ$53)</f>
        <v>1</v>
      </c>
      <c r="AF456" s="16">
        <f t="shared" ref="AF456:AF519" ca="1" si="173">C456</f>
        <v>0</v>
      </c>
    </row>
    <row r="457" spans="1:32" x14ac:dyDescent="0.25">
      <c r="A457" s="7" t="s">
        <v>956</v>
      </c>
      <c r="B457" s="7" t="s">
        <v>957</v>
      </c>
      <c r="C457" s="10">
        <f t="shared" ca="1" si="155"/>
        <v>0</v>
      </c>
      <c r="D457" s="4">
        <v>159</v>
      </c>
      <c r="E457" s="4">
        <v>134.5</v>
      </c>
      <c r="F457" s="4">
        <v>34</v>
      </c>
      <c r="G457" s="4">
        <v>0.5</v>
      </c>
      <c r="H457" s="5" t="s">
        <v>958</v>
      </c>
      <c r="I457" s="5" t="s">
        <v>959</v>
      </c>
      <c r="J457" s="3">
        <v>752000</v>
      </c>
      <c r="L457" s="3">
        <v>37380</v>
      </c>
      <c r="M457" s="2">
        <f t="shared" si="156"/>
        <v>72.78</v>
      </c>
      <c r="N457" s="3">
        <f t="shared" si="157"/>
        <v>138</v>
      </c>
      <c r="O457" s="4">
        <f t="shared" si="158"/>
        <v>74.900000000000006</v>
      </c>
      <c r="P457" s="2">
        <f t="shared" si="159"/>
        <v>1.45</v>
      </c>
      <c r="Q457" s="2">
        <f t="shared" si="160"/>
        <v>1.59</v>
      </c>
      <c r="R457" s="2">
        <f t="shared" si="161"/>
        <v>4.68</v>
      </c>
      <c r="S457" s="64">
        <f t="shared" si="162"/>
        <v>3.9989999999999998E-2</v>
      </c>
      <c r="T457" s="2">
        <f t="shared" si="163"/>
        <v>15.54</v>
      </c>
      <c r="U457" s="4">
        <f t="shared" si="164"/>
        <v>9.1</v>
      </c>
      <c r="V457" s="79">
        <f t="shared" si="165"/>
        <v>8.86</v>
      </c>
      <c r="W457" s="10">
        <f t="shared" ca="1" si="166"/>
        <v>0</v>
      </c>
      <c r="X457" s="10">
        <f t="shared" ca="1" si="167"/>
        <v>0</v>
      </c>
      <c r="Y457" s="10">
        <f t="shared" ca="1" si="168"/>
        <v>0</v>
      </c>
      <c r="Z457" s="10">
        <f t="shared" ca="1" si="169"/>
        <v>1</v>
      </c>
      <c r="AA457" s="10">
        <f t="shared" ca="1" si="170"/>
        <v>0</v>
      </c>
      <c r="AB457" s="10">
        <f t="shared" ca="1" si="171"/>
        <v>0</v>
      </c>
      <c r="AC457" s="10">
        <f t="shared" ca="1" si="172"/>
        <v>1</v>
      </c>
      <c r="AF457" s="16">
        <f t="shared" ca="1" si="173"/>
        <v>0</v>
      </c>
    </row>
    <row r="458" spans="1:32" x14ac:dyDescent="0.25">
      <c r="A458" s="7" t="s">
        <v>1804</v>
      </c>
      <c r="B458" s="7" t="s">
        <v>1805</v>
      </c>
      <c r="C458" s="10">
        <f t="shared" ca="1" si="155"/>
        <v>0</v>
      </c>
      <c r="D458" s="4">
        <v>35.799999999999997</v>
      </c>
      <c r="E458" s="4">
        <v>29.2</v>
      </c>
      <c r="F458" s="4">
        <v>11.7</v>
      </c>
      <c r="G458" s="4">
        <v>5.8</v>
      </c>
      <c r="I458" s="5" t="s">
        <v>1374</v>
      </c>
      <c r="J458" s="3">
        <v>11000</v>
      </c>
      <c r="K458" s="3">
        <v>3086</v>
      </c>
      <c r="L458" s="3">
        <v>564</v>
      </c>
      <c r="M458" s="2">
        <f t="shared" si="156"/>
        <v>18.309999999999999</v>
      </c>
      <c r="N458" s="3">
        <f t="shared" si="157"/>
        <v>197</v>
      </c>
      <c r="O458" s="4">
        <f t="shared" si="158"/>
        <v>20.6</v>
      </c>
      <c r="P458" s="2">
        <f t="shared" si="159"/>
        <v>2.04</v>
      </c>
      <c r="Q458" s="2">
        <f t="shared" si="160"/>
        <v>1.1299999999999999</v>
      </c>
      <c r="R458" s="2">
        <f t="shared" si="161"/>
        <v>3.06</v>
      </c>
      <c r="S458" s="64">
        <f t="shared" si="162"/>
        <v>0.16136</v>
      </c>
      <c r="T458" s="2">
        <f t="shared" si="163"/>
        <v>7.24</v>
      </c>
      <c r="U458" s="4">
        <f t="shared" si="164"/>
        <v>2.4</v>
      </c>
      <c r="V458" s="79">
        <f t="shared" si="165"/>
        <v>3.98</v>
      </c>
      <c r="W458" s="10">
        <f t="shared" ca="1" si="166"/>
        <v>0</v>
      </c>
      <c r="X458" s="10">
        <f t="shared" ca="1" si="167"/>
        <v>0</v>
      </c>
      <c r="Y458" s="10">
        <f t="shared" ca="1" si="168"/>
        <v>0</v>
      </c>
      <c r="Z458" s="10">
        <f t="shared" ca="1" si="169"/>
        <v>1</v>
      </c>
      <c r="AA458" s="10">
        <f t="shared" ca="1" si="170"/>
        <v>0</v>
      </c>
      <c r="AB458" s="10">
        <f t="shared" ca="1" si="171"/>
        <v>0.55600000000000005</v>
      </c>
      <c r="AC458" s="10">
        <f t="shared" ca="1" si="172"/>
        <v>1</v>
      </c>
      <c r="AF458" s="16">
        <f t="shared" ca="1" si="173"/>
        <v>0</v>
      </c>
    </row>
    <row r="459" spans="1:32" x14ac:dyDescent="0.25">
      <c r="A459" s="7" t="s">
        <v>1806</v>
      </c>
      <c r="B459" s="7" t="s">
        <v>1805</v>
      </c>
      <c r="C459" s="10">
        <f t="shared" ca="1" si="155"/>
        <v>0</v>
      </c>
      <c r="D459" s="4">
        <v>39</v>
      </c>
      <c r="E459" s="4">
        <v>32</v>
      </c>
      <c r="F459" s="4">
        <v>12.8</v>
      </c>
      <c r="G459" s="4">
        <v>6.8</v>
      </c>
      <c r="I459" s="5" t="s">
        <v>1374</v>
      </c>
      <c r="J459" s="3">
        <v>16500</v>
      </c>
      <c r="K459" s="3">
        <v>5500</v>
      </c>
      <c r="L459" s="3">
        <v>659</v>
      </c>
      <c r="M459" s="2">
        <f t="shared" si="156"/>
        <v>16.329999999999998</v>
      </c>
      <c r="N459" s="3">
        <f t="shared" si="157"/>
        <v>225</v>
      </c>
      <c r="O459" s="4">
        <f t="shared" si="158"/>
        <v>25.1</v>
      </c>
      <c r="P459" s="2">
        <f t="shared" si="159"/>
        <v>1.95</v>
      </c>
      <c r="Q459" s="2">
        <f t="shared" si="160"/>
        <v>1.07</v>
      </c>
      <c r="R459" s="2">
        <f t="shared" si="161"/>
        <v>3.05</v>
      </c>
      <c r="S459" s="64">
        <f t="shared" si="162"/>
        <v>0.12449</v>
      </c>
      <c r="T459" s="2">
        <f t="shared" si="163"/>
        <v>7.58</v>
      </c>
      <c r="U459" s="4">
        <f t="shared" si="164"/>
        <v>2.9</v>
      </c>
      <c r="V459" s="79">
        <f t="shared" si="165"/>
        <v>4.5999999999999996</v>
      </c>
      <c r="W459" s="10">
        <f t="shared" ca="1" si="166"/>
        <v>0</v>
      </c>
      <c r="X459" s="10">
        <f t="shared" ca="1" si="167"/>
        <v>0</v>
      </c>
      <c r="Y459" s="10">
        <f t="shared" ca="1" si="168"/>
        <v>0</v>
      </c>
      <c r="Z459" s="10">
        <f t="shared" ca="1" si="169"/>
        <v>1</v>
      </c>
      <c r="AA459" s="10">
        <f t="shared" ca="1" si="170"/>
        <v>0</v>
      </c>
      <c r="AB459" s="10">
        <f t="shared" ca="1" si="171"/>
        <v>0.5</v>
      </c>
      <c r="AC459" s="10">
        <f t="shared" ca="1" si="172"/>
        <v>1</v>
      </c>
      <c r="AF459" s="16">
        <f t="shared" ca="1" si="173"/>
        <v>0</v>
      </c>
    </row>
    <row r="460" spans="1:32" x14ac:dyDescent="0.25">
      <c r="A460" s="7" t="s">
        <v>1807</v>
      </c>
      <c r="B460" s="7" t="s">
        <v>1805</v>
      </c>
      <c r="C460" s="10">
        <f t="shared" ca="1" si="155"/>
        <v>0</v>
      </c>
      <c r="D460" s="4">
        <v>46.6</v>
      </c>
      <c r="E460" s="4">
        <v>39.4</v>
      </c>
      <c r="F460" s="4">
        <v>14</v>
      </c>
      <c r="G460" s="4">
        <v>6.6</v>
      </c>
      <c r="I460" s="5" t="s">
        <v>1374</v>
      </c>
      <c r="J460" s="3">
        <v>26000</v>
      </c>
      <c r="K460" s="3">
        <v>8900</v>
      </c>
      <c r="L460" s="5">
        <v>1207</v>
      </c>
      <c r="M460" s="2">
        <f t="shared" si="156"/>
        <v>22.09</v>
      </c>
      <c r="N460" s="3">
        <f t="shared" si="157"/>
        <v>190</v>
      </c>
      <c r="O460" s="4">
        <f t="shared" si="158"/>
        <v>28.8</v>
      </c>
      <c r="P460" s="2">
        <f t="shared" si="159"/>
        <v>1.83</v>
      </c>
      <c r="Q460" s="2">
        <f t="shared" si="160"/>
        <v>1.17</v>
      </c>
      <c r="R460" s="2">
        <f t="shared" si="161"/>
        <v>3.33</v>
      </c>
      <c r="S460" s="64">
        <f t="shared" si="162"/>
        <v>0.10165</v>
      </c>
      <c r="T460" s="2">
        <f t="shared" si="163"/>
        <v>8.41</v>
      </c>
      <c r="U460" s="4">
        <f t="shared" si="164"/>
        <v>3.4</v>
      </c>
      <c r="V460" s="79">
        <f t="shared" si="165"/>
        <v>5.16</v>
      </c>
      <c r="W460" s="10">
        <f t="shared" ca="1" si="166"/>
        <v>0</v>
      </c>
      <c r="X460" s="10">
        <f t="shared" ca="1" si="167"/>
        <v>0</v>
      </c>
      <c r="Y460" s="10">
        <f t="shared" ca="1" si="168"/>
        <v>0</v>
      </c>
      <c r="Z460" s="10">
        <f t="shared" ca="1" si="169"/>
        <v>1</v>
      </c>
      <c r="AA460" s="10">
        <f t="shared" ca="1" si="170"/>
        <v>0</v>
      </c>
      <c r="AB460" s="10">
        <f t="shared" ca="1" si="171"/>
        <v>0.94399999999999995</v>
      </c>
      <c r="AC460" s="10">
        <f t="shared" ca="1" si="172"/>
        <v>1</v>
      </c>
      <c r="AF460" s="16">
        <f t="shared" ca="1" si="173"/>
        <v>0</v>
      </c>
    </row>
    <row r="461" spans="1:32" x14ac:dyDescent="0.25">
      <c r="A461" s="7" t="s">
        <v>1808</v>
      </c>
      <c r="B461" s="7" t="s">
        <v>1754</v>
      </c>
      <c r="C461" s="10">
        <f t="shared" ca="1" si="155"/>
        <v>0</v>
      </c>
      <c r="D461" s="4">
        <v>48.8</v>
      </c>
      <c r="E461" s="4">
        <v>35.4</v>
      </c>
      <c r="F461" s="4">
        <v>12.8</v>
      </c>
      <c r="G461" s="4">
        <v>6.1</v>
      </c>
      <c r="H461" s="2"/>
      <c r="I461" s="2" t="s">
        <v>1371</v>
      </c>
      <c r="J461" s="3">
        <v>29000</v>
      </c>
      <c r="K461" s="3">
        <v>10000</v>
      </c>
      <c r="L461" s="3">
        <v>942</v>
      </c>
      <c r="M461" s="2">
        <f t="shared" si="156"/>
        <v>16.03</v>
      </c>
      <c r="N461" s="3">
        <f t="shared" si="157"/>
        <v>292</v>
      </c>
      <c r="O461" s="4">
        <f t="shared" si="158"/>
        <v>38.1</v>
      </c>
      <c r="P461" s="2">
        <f t="shared" si="159"/>
        <v>1.61</v>
      </c>
      <c r="Q461" s="2">
        <f t="shared" si="160"/>
        <v>1.05</v>
      </c>
      <c r="R461" s="2">
        <f t="shared" si="161"/>
        <v>3.81</v>
      </c>
      <c r="S461" s="64">
        <f t="shared" si="162"/>
        <v>5.1700000000000003E-2</v>
      </c>
      <c r="T461" s="2">
        <f t="shared" si="163"/>
        <v>7.97</v>
      </c>
      <c r="U461" s="4">
        <f t="shared" si="164"/>
        <v>4.5</v>
      </c>
      <c r="V461" s="79">
        <f t="shared" si="165"/>
        <v>7.14</v>
      </c>
      <c r="W461" s="10">
        <f t="shared" ca="1" si="166"/>
        <v>0</v>
      </c>
      <c r="X461" s="10">
        <f t="shared" ca="1" si="167"/>
        <v>0</v>
      </c>
      <c r="Y461" s="10">
        <f t="shared" ca="1" si="168"/>
        <v>0</v>
      </c>
      <c r="Z461" s="10">
        <f t="shared" ca="1" si="169"/>
        <v>1</v>
      </c>
      <c r="AA461" s="10">
        <f t="shared" ca="1" si="170"/>
        <v>0</v>
      </c>
      <c r="AB461" s="10">
        <f t="shared" ca="1" si="171"/>
        <v>0</v>
      </c>
      <c r="AC461" s="10">
        <f t="shared" ca="1" si="172"/>
        <v>1</v>
      </c>
      <c r="AF461" s="16">
        <f t="shared" ca="1" si="173"/>
        <v>0</v>
      </c>
    </row>
    <row r="462" spans="1:32" x14ac:dyDescent="0.25">
      <c r="A462" s="7" t="s">
        <v>1809</v>
      </c>
      <c r="B462" s="7" t="s">
        <v>1736</v>
      </c>
      <c r="C462" s="10">
        <f t="shared" ca="1" si="155"/>
        <v>0</v>
      </c>
      <c r="D462" s="4">
        <v>36</v>
      </c>
      <c r="E462" s="4">
        <v>30</v>
      </c>
      <c r="F462" s="4">
        <v>12.1</v>
      </c>
      <c r="G462" s="4">
        <v>5</v>
      </c>
      <c r="H462" s="2"/>
      <c r="I462" s="2" t="s">
        <v>1374</v>
      </c>
      <c r="J462" s="3">
        <v>16500</v>
      </c>
      <c r="K462" s="3">
        <v>6500</v>
      </c>
      <c r="L462" s="3">
        <v>711</v>
      </c>
      <c r="M462" s="2">
        <f t="shared" si="156"/>
        <v>17.62</v>
      </c>
      <c r="N462" s="3">
        <f t="shared" si="157"/>
        <v>273</v>
      </c>
      <c r="O462" s="4">
        <f t="shared" si="158"/>
        <v>29</v>
      </c>
      <c r="P462" s="2">
        <f t="shared" si="159"/>
        <v>1.84</v>
      </c>
      <c r="Q462" s="2">
        <f t="shared" si="160"/>
        <v>1.1000000000000001</v>
      </c>
      <c r="R462" s="2">
        <f t="shared" si="161"/>
        <v>2.98</v>
      </c>
      <c r="S462" s="64">
        <f t="shared" si="162"/>
        <v>9.4939999999999997E-2</v>
      </c>
      <c r="T462" s="2">
        <f t="shared" si="163"/>
        <v>7.34</v>
      </c>
      <c r="U462" s="4">
        <f t="shared" si="164"/>
        <v>3.2</v>
      </c>
      <c r="V462" s="79">
        <f t="shared" si="165"/>
        <v>5.22</v>
      </c>
      <c r="W462" s="10">
        <f t="shared" ca="1" si="166"/>
        <v>0</v>
      </c>
      <c r="X462" s="10">
        <f t="shared" ca="1" si="167"/>
        <v>0</v>
      </c>
      <c r="Y462" s="10">
        <f t="shared" ca="1" si="168"/>
        <v>0</v>
      </c>
      <c r="Z462" s="10">
        <f t="shared" ca="1" si="169"/>
        <v>1</v>
      </c>
      <c r="AA462" s="10">
        <f t="shared" ca="1" si="170"/>
        <v>0</v>
      </c>
      <c r="AB462" s="10">
        <f t="shared" ca="1" si="171"/>
        <v>0.111</v>
      </c>
      <c r="AC462" s="10">
        <f t="shared" ca="1" si="172"/>
        <v>1</v>
      </c>
      <c r="AF462" s="16">
        <f t="shared" ca="1" si="173"/>
        <v>0</v>
      </c>
    </row>
    <row r="463" spans="1:32" x14ac:dyDescent="0.25">
      <c r="A463" s="7" t="s">
        <v>1810</v>
      </c>
      <c r="B463" s="7" t="s">
        <v>1379</v>
      </c>
      <c r="C463" s="10">
        <f t="shared" ca="1" si="155"/>
        <v>0</v>
      </c>
      <c r="D463" s="4">
        <v>37</v>
      </c>
      <c r="E463" s="4">
        <v>30.2</v>
      </c>
      <c r="F463" s="4">
        <v>11.6</v>
      </c>
      <c r="G463" s="4">
        <v>5.5</v>
      </c>
      <c r="H463" s="5" t="s">
        <v>1811</v>
      </c>
      <c r="I463" s="5" t="s">
        <v>1371</v>
      </c>
      <c r="J463" s="3">
        <v>20975</v>
      </c>
      <c r="K463" s="3">
        <v>6200</v>
      </c>
      <c r="L463" s="3">
        <v>670</v>
      </c>
      <c r="M463" s="2">
        <f t="shared" si="156"/>
        <v>14.15</v>
      </c>
      <c r="N463" s="3">
        <f t="shared" si="157"/>
        <v>340</v>
      </c>
      <c r="O463" s="4">
        <f t="shared" si="158"/>
        <v>38.4</v>
      </c>
      <c r="P463" s="2">
        <f t="shared" si="159"/>
        <v>1.63</v>
      </c>
      <c r="Q463" s="2">
        <f t="shared" si="160"/>
        <v>1.02</v>
      </c>
      <c r="R463" s="2">
        <f t="shared" si="161"/>
        <v>3.19</v>
      </c>
      <c r="S463" s="64">
        <f t="shared" si="162"/>
        <v>5.2080000000000001E-2</v>
      </c>
      <c r="T463" s="2">
        <f t="shared" si="163"/>
        <v>7.36</v>
      </c>
      <c r="U463" s="4">
        <f t="shared" si="164"/>
        <v>4.2</v>
      </c>
      <c r="V463" s="79">
        <f t="shared" si="165"/>
        <v>7</v>
      </c>
      <c r="W463" s="10">
        <f t="shared" ca="1" si="166"/>
        <v>0</v>
      </c>
      <c r="X463" s="10">
        <f t="shared" ca="1" si="167"/>
        <v>0</v>
      </c>
      <c r="Y463" s="10">
        <f t="shared" ca="1" si="168"/>
        <v>0</v>
      </c>
      <c r="Z463" s="10">
        <f t="shared" ca="1" si="169"/>
        <v>1</v>
      </c>
      <c r="AA463" s="10">
        <f t="shared" ca="1" si="170"/>
        <v>0</v>
      </c>
      <c r="AB463" s="10">
        <f t="shared" ca="1" si="171"/>
        <v>1</v>
      </c>
      <c r="AC463" s="10">
        <f t="shared" ca="1" si="172"/>
        <v>1</v>
      </c>
      <c r="AF463" s="16">
        <f t="shared" ca="1" si="173"/>
        <v>0</v>
      </c>
    </row>
    <row r="464" spans="1:32" x14ac:dyDescent="0.25">
      <c r="A464" s="7" t="s">
        <v>1812</v>
      </c>
      <c r="B464" s="7" t="s">
        <v>1412</v>
      </c>
      <c r="C464" s="10">
        <f t="shared" ca="1" si="155"/>
        <v>0</v>
      </c>
      <c r="D464" s="4">
        <v>26</v>
      </c>
      <c r="E464" s="4">
        <v>20.9</v>
      </c>
      <c r="F464" s="4">
        <v>8</v>
      </c>
      <c r="G464" s="4">
        <v>4.3</v>
      </c>
      <c r="H464" s="5" t="s">
        <v>1407</v>
      </c>
      <c r="I464" s="5" t="s">
        <v>1461</v>
      </c>
      <c r="J464" s="3">
        <v>3800</v>
      </c>
      <c r="K464" s="3">
        <v>1634</v>
      </c>
      <c r="L464" s="3">
        <v>294</v>
      </c>
      <c r="M464" s="2">
        <f t="shared" si="156"/>
        <v>19.37</v>
      </c>
      <c r="N464" s="3">
        <f t="shared" si="157"/>
        <v>186</v>
      </c>
      <c r="O464" s="4">
        <f t="shared" si="158"/>
        <v>16.399999999999999</v>
      </c>
      <c r="P464" s="2">
        <f t="shared" si="159"/>
        <v>1.98</v>
      </c>
      <c r="Q464" s="2">
        <f t="shared" si="160"/>
        <v>1.19</v>
      </c>
      <c r="R464" s="2">
        <f t="shared" si="161"/>
        <v>3.25</v>
      </c>
      <c r="S464" s="64">
        <f t="shared" si="162"/>
        <v>0.13353999999999999</v>
      </c>
      <c r="T464" s="2">
        <f t="shared" si="163"/>
        <v>6.13</v>
      </c>
      <c r="U464" s="4">
        <f t="shared" si="164"/>
        <v>2</v>
      </c>
      <c r="V464" s="79">
        <f t="shared" si="165"/>
        <v>4.01</v>
      </c>
      <c r="W464" s="10">
        <f t="shared" ca="1" si="166"/>
        <v>0</v>
      </c>
      <c r="X464" s="10">
        <f t="shared" ca="1" si="167"/>
        <v>0</v>
      </c>
      <c r="Y464" s="10">
        <f t="shared" ca="1" si="168"/>
        <v>6.8000000000000005E-2</v>
      </c>
      <c r="Z464" s="10">
        <f t="shared" ca="1" si="169"/>
        <v>1</v>
      </c>
      <c r="AA464" s="10">
        <f t="shared" ca="1" si="170"/>
        <v>0</v>
      </c>
      <c r="AB464" s="10">
        <f t="shared" ca="1" si="171"/>
        <v>1</v>
      </c>
      <c r="AC464" s="10">
        <f t="shared" ca="1" si="172"/>
        <v>1</v>
      </c>
      <c r="AF464" s="16">
        <f t="shared" ca="1" si="173"/>
        <v>0</v>
      </c>
    </row>
    <row r="465" spans="1:32" x14ac:dyDescent="0.25">
      <c r="A465" s="7" t="s">
        <v>1813</v>
      </c>
      <c r="B465" s="7" t="s">
        <v>1475</v>
      </c>
      <c r="C465" s="10">
        <f t="shared" ca="1" si="155"/>
        <v>0</v>
      </c>
      <c r="D465" s="4">
        <v>36.1</v>
      </c>
      <c r="E465" s="4">
        <v>26</v>
      </c>
      <c r="F465" s="4">
        <v>11</v>
      </c>
      <c r="G465" s="4">
        <v>4.3</v>
      </c>
      <c r="I465" s="5" t="s">
        <v>1374</v>
      </c>
      <c r="J465" s="3">
        <v>10500</v>
      </c>
      <c r="K465" s="3">
        <v>4600</v>
      </c>
      <c r="L465" s="3">
        <v>607</v>
      </c>
      <c r="M465" s="2">
        <f t="shared" si="156"/>
        <v>20.32</v>
      </c>
      <c r="N465" s="3">
        <f t="shared" si="157"/>
        <v>267</v>
      </c>
      <c r="O465" s="4">
        <f t="shared" si="158"/>
        <v>22.9</v>
      </c>
      <c r="P465" s="2">
        <f t="shared" si="159"/>
        <v>1.94</v>
      </c>
      <c r="Q465" s="2">
        <f t="shared" si="160"/>
        <v>1.17</v>
      </c>
      <c r="R465" s="2">
        <f t="shared" si="161"/>
        <v>3.28</v>
      </c>
      <c r="S465" s="64">
        <f t="shared" si="162"/>
        <v>0.11723</v>
      </c>
      <c r="T465" s="2">
        <f t="shared" si="163"/>
        <v>6.83</v>
      </c>
      <c r="U465" s="4">
        <f t="shared" si="164"/>
        <v>2.7</v>
      </c>
      <c r="V465" s="79">
        <f t="shared" si="165"/>
        <v>4.62</v>
      </c>
      <c r="W465" s="10">
        <f t="shared" ca="1" si="166"/>
        <v>0</v>
      </c>
      <c r="X465" s="10">
        <f t="shared" ca="1" si="167"/>
        <v>0</v>
      </c>
      <c r="Y465" s="10">
        <f t="shared" ca="1" si="168"/>
        <v>0</v>
      </c>
      <c r="Z465" s="10">
        <f t="shared" ca="1" si="169"/>
        <v>1</v>
      </c>
      <c r="AA465" s="10">
        <f t="shared" ca="1" si="170"/>
        <v>0</v>
      </c>
      <c r="AB465" s="10">
        <f t="shared" ca="1" si="171"/>
        <v>1</v>
      </c>
      <c r="AC465" s="10">
        <f t="shared" ca="1" si="172"/>
        <v>1</v>
      </c>
      <c r="AF465" s="16">
        <f t="shared" ca="1" si="173"/>
        <v>0</v>
      </c>
    </row>
    <row r="466" spans="1:32" x14ac:dyDescent="0.25">
      <c r="A466" s="7" t="s">
        <v>1814</v>
      </c>
      <c r="B466" s="7" t="s">
        <v>1475</v>
      </c>
      <c r="C466" s="10">
        <f t="shared" ca="1" si="155"/>
        <v>0</v>
      </c>
      <c r="D466" s="4">
        <v>42</v>
      </c>
      <c r="E466" s="4">
        <v>29.5</v>
      </c>
      <c r="F466" s="4">
        <v>12</v>
      </c>
      <c r="G466" s="4">
        <v>4.5</v>
      </c>
      <c r="I466" s="5" t="s">
        <v>1371</v>
      </c>
      <c r="J466" s="3">
        <v>18150</v>
      </c>
      <c r="K466" s="3">
        <v>6850</v>
      </c>
      <c r="L466" s="3">
        <v>891</v>
      </c>
      <c r="M466" s="2">
        <f t="shared" si="156"/>
        <v>20.72</v>
      </c>
      <c r="N466" s="3">
        <f t="shared" si="157"/>
        <v>316</v>
      </c>
      <c r="O466" s="4">
        <f t="shared" si="158"/>
        <v>30.8</v>
      </c>
      <c r="P466" s="2">
        <f t="shared" si="159"/>
        <v>1.77</v>
      </c>
      <c r="Q466" s="2">
        <f t="shared" si="160"/>
        <v>1.1599999999999999</v>
      </c>
      <c r="R466" s="2">
        <f t="shared" si="161"/>
        <v>3.5</v>
      </c>
      <c r="S466" s="64">
        <f t="shared" si="162"/>
        <v>7.4190000000000006E-2</v>
      </c>
      <c r="T466" s="2">
        <f t="shared" si="163"/>
        <v>7.28</v>
      </c>
      <c r="U466" s="4">
        <f t="shared" si="164"/>
        <v>3.6</v>
      </c>
      <c r="V466" s="79">
        <f t="shared" si="165"/>
        <v>5.9</v>
      </c>
      <c r="W466" s="10">
        <f t="shared" ca="1" si="166"/>
        <v>0</v>
      </c>
      <c r="X466" s="10">
        <f t="shared" ca="1" si="167"/>
        <v>0</v>
      </c>
      <c r="Y466" s="10">
        <f t="shared" ca="1" si="168"/>
        <v>0</v>
      </c>
      <c r="Z466" s="10">
        <f t="shared" ca="1" si="169"/>
        <v>1</v>
      </c>
      <c r="AA466" s="10">
        <f t="shared" ca="1" si="170"/>
        <v>0</v>
      </c>
      <c r="AB466" s="10">
        <f t="shared" ca="1" si="171"/>
        <v>0</v>
      </c>
      <c r="AC466" s="10">
        <f t="shared" ca="1" si="172"/>
        <v>1</v>
      </c>
      <c r="AF466" s="16">
        <f t="shared" ca="1" si="173"/>
        <v>0</v>
      </c>
    </row>
    <row r="467" spans="1:32" x14ac:dyDescent="0.25">
      <c r="A467" s="7" t="s">
        <v>1815</v>
      </c>
      <c r="B467" s="7" t="s">
        <v>1475</v>
      </c>
      <c r="C467" s="10">
        <f t="shared" ca="1" si="155"/>
        <v>0</v>
      </c>
      <c r="D467" s="4">
        <v>44</v>
      </c>
      <c r="E467" s="4">
        <v>37.299999999999997</v>
      </c>
      <c r="F467" s="4">
        <v>14</v>
      </c>
      <c r="G467" s="4">
        <v>5.3</v>
      </c>
      <c r="H467" s="5" t="s">
        <v>1816</v>
      </c>
      <c r="I467" s="5" t="s">
        <v>1371</v>
      </c>
      <c r="J467" s="3">
        <v>28000</v>
      </c>
      <c r="K467" s="3">
        <v>11700</v>
      </c>
      <c r="L467" s="3">
        <v>1152</v>
      </c>
      <c r="M467" s="2">
        <f t="shared" si="156"/>
        <v>20.07</v>
      </c>
      <c r="N467" s="3">
        <f t="shared" si="157"/>
        <v>241</v>
      </c>
      <c r="O467" s="4">
        <f t="shared" si="158"/>
        <v>32.799999999999997</v>
      </c>
      <c r="P467" s="2">
        <f t="shared" si="159"/>
        <v>1.78</v>
      </c>
      <c r="Q467" s="2">
        <f t="shared" si="160"/>
        <v>1.1299999999999999</v>
      </c>
      <c r="R467" s="2">
        <f t="shared" si="161"/>
        <v>3.14</v>
      </c>
      <c r="S467" s="64">
        <f t="shared" si="162"/>
        <v>8.584E-2</v>
      </c>
      <c r="T467" s="2">
        <f t="shared" si="163"/>
        <v>8.18</v>
      </c>
      <c r="U467" s="4">
        <f t="shared" si="164"/>
        <v>3.7</v>
      </c>
      <c r="V467" s="79">
        <f t="shared" si="165"/>
        <v>5.61</v>
      </c>
      <c r="W467" s="10">
        <f t="shared" ca="1" si="166"/>
        <v>0</v>
      </c>
      <c r="X467" s="10">
        <f t="shared" ca="1" si="167"/>
        <v>0</v>
      </c>
      <c r="Y467" s="10">
        <f t="shared" ca="1" si="168"/>
        <v>0</v>
      </c>
      <c r="Z467" s="10">
        <f t="shared" ca="1" si="169"/>
        <v>1</v>
      </c>
      <c r="AA467" s="10">
        <f t="shared" ca="1" si="170"/>
        <v>0</v>
      </c>
      <c r="AB467" s="10">
        <f t="shared" ca="1" si="171"/>
        <v>1</v>
      </c>
      <c r="AC467" s="10">
        <f t="shared" ca="1" si="172"/>
        <v>1</v>
      </c>
      <c r="AF467" s="16">
        <f t="shared" ca="1" si="173"/>
        <v>0</v>
      </c>
    </row>
    <row r="468" spans="1:32" x14ac:dyDescent="0.25">
      <c r="A468" s="7" t="s">
        <v>842</v>
      </c>
      <c r="C468" s="10">
        <f t="shared" ca="1" si="155"/>
        <v>0</v>
      </c>
      <c r="D468" s="4">
        <v>44</v>
      </c>
      <c r="E468" s="4">
        <v>37.25</v>
      </c>
      <c r="F468" s="4">
        <v>14</v>
      </c>
      <c r="G468" s="4">
        <v>5.3</v>
      </c>
      <c r="J468" s="3">
        <v>30500</v>
      </c>
      <c r="K468" s="3">
        <v>11700</v>
      </c>
      <c r="L468" s="3">
        <v>1152</v>
      </c>
      <c r="M468" s="2">
        <f t="shared" si="156"/>
        <v>18.96</v>
      </c>
      <c r="N468" s="3">
        <f t="shared" si="157"/>
        <v>263</v>
      </c>
      <c r="O468" s="4">
        <f t="shared" si="158"/>
        <v>35.700000000000003</v>
      </c>
      <c r="P468" s="2">
        <f t="shared" si="159"/>
        <v>1.73</v>
      </c>
      <c r="Q468" s="2">
        <f t="shared" si="160"/>
        <v>1.1100000000000001</v>
      </c>
      <c r="R468" s="2">
        <f t="shared" si="161"/>
        <v>3.14</v>
      </c>
      <c r="S468" s="64">
        <f t="shared" si="162"/>
        <v>7.3450000000000001E-2</v>
      </c>
      <c r="T468" s="2">
        <f t="shared" si="163"/>
        <v>8.18</v>
      </c>
      <c r="U468" s="4">
        <f t="shared" si="164"/>
        <v>4</v>
      </c>
      <c r="V468" s="79">
        <f t="shared" si="165"/>
        <v>6.07</v>
      </c>
      <c r="W468" s="10">
        <f t="shared" ca="1" si="166"/>
        <v>0</v>
      </c>
      <c r="X468" s="10">
        <f t="shared" ca="1" si="167"/>
        <v>0</v>
      </c>
      <c r="Y468" s="10">
        <f t="shared" ca="1" si="168"/>
        <v>0</v>
      </c>
      <c r="Z468" s="10">
        <f t="shared" ca="1" si="169"/>
        <v>1</v>
      </c>
      <c r="AA468" s="10">
        <f t="shared" ca="1" si="170"/>
        <v>0</v>
      </c>
      <c r="AB468" s="10">
        <f t="shared" ca="1" si="171"/>
        <v>1</v>
      </c>
      <c r="AC468" s="10">
        <f t="shared" ca="1" si="172"/>
        <v>1</v>
      </c>
      <c r="AF468" s="16">
        <f t="shared" ca="1" si="173"/>
        <v>0</v>
      </c>
    </row>
    <row r="469" spans="1:32" x14ac:dyDescent="0.25">
      <c r="A469" s="7" t="s">
        <v>1817</v>
      </c>
      <c r="B469" s="7" t="s">
        <v>1473</v>
      </c>
      <c r="C469" s="10">
        <f t="shared" ca="1" si="155"/>
        <v>0</v>
      </c>
      <c r="D469" s="4">
        <v>38.1</v>
      </c>
      <c r="E469" s="4">
        <v>30</v>
      </c>
      <c r="F469" s="4">
        <v>12.4</v>
      </c>
      <c r="G469" s="4">
        <v>6.6</v>
      </c>
      <c r="H469" s="5" t="s">
        <v>1407</v>
      </c>
      <c r="I469" s="5" t="s">
        <v>1374</v>
      </c>
      <c r="J469" s="3">
        <v>14111</v>
      </c>
      <c r="K469" s="3">
        <v>5071</v>
      </c>
      <c r="L469" s="3">
        <v>675</v>
      </c>
      <c r="M469" s="2">
        <f t="shared" si="156"/>
        <v>18.559999999999999</v>
      </c>
      <c r="N469" s="3">
        <f t="shared" si="157"/>
        <v>233</v>
      </c>
      <c r="O469" s="4">
        <f t="shared" si="158"/>
        <v>23.5</v>
      </c>
      <c r="P469" s="2">
        <f t="shared" si="159"/>
        <v>1.99</v>
      </c>
      <c r="Q469" s="2">
        <f t="shared" si="160"/>
        <v>1.1299999999999999</v>
      </c>
      <c r="R469" s="2">
        <f t="shared" si="161"/>
        <v>3.07</v>
      </c>
      <c r="S469" s="64">
        <f t="shared" si="162"/>
        <v>0.13775000000000001</v>
      </c>
      <c r="T469" s="2">
        <f t="shared" si="163"/>
        <v>7.34</v>
      </c>
      <c r="U469" s="4">
        <f t="shared" si="164"/>
        <v>2.7</v>
      </c>
      <c r="V469" s="79">
        <f t="shared" si="165"/>
        <v>4.3499999999999996</v>
      </c>
      <c r="W469" s="10">
        <f t="shared" ca="1" si="166"/>
        <v>0</v>
      </c>
      <c r="X469" s="10">
        <f t="shared" ca="1" si="167"/>
        <v>0</v>
      </c>
      <c r="Y469" s="10">
        <f t="shared" ca="1" si="168"/>
        <v>0</v>
      </c>
      <c r="Z469" s="10">
        <f t="shared" ca="1" si="169"/>
        <v>1</v>
      </c>
      <c r="AA469" s="10">
        <f t="shared" ca="1" si="170"/>
        <v>0</v>
      </c>
      <c r="AB469" s="10">
        <f t="shared" ca="1" si="171"/>
        <v>0.61099999999999999</v>
      </c>
      <c r="AC469" s="10">
        <f t="shared" ca="1" si="172"/>
        <v>1</v>
      </c>
      <c r="AF469" s="16">
        <f t="shared" ca="1" si="173"/>
        <v>0</v>
      </c>
    </row>
    <row r="470" spans="1:32" x14ac:dyDescent="0.25">
      <c r="A470" s="7" t="s">
        <v>1818</v>
      </c>
      <c r="B470" s="7" t="s">
        <v>1455</v>
      </c>
      <c r="C470" s="10">
        <f t="shared" ca="1" si="155"/>
        <v>0</v>
      </c>
      <c r="D470" s="4">
        <v>50.1</v>
      </c>
      <c r="E470" s="4">
        <v>40.299999999999997</v>
      </c>
      <c r="F470" s="4">
        <v>14.1</v>
      </c>
      <c r="G470" s="4">
        <v>7.4</v>
      </c>
      <c r="H470" s="5" t="s">
        <v>1456</v>
      </c>
      <c r="I470" s="5" t="s">
        <v>1374</v>
      </c>
      <c r="J470" s="3">
        <v>31420</v>
      </c>
      <c r="K470" s="3">
        <v>9481</v>
      </c>
      <c r="L470" s="3">
        <v>1130</v>
      </c>
      <c r="M470" s="2">
        <f t="shared" si="156"/>
        <v>18.23</v>
      </c>
      <c r="N470" s="3">
        <f t="shared" si="157"/>
        <v>214</v>
      </c>
      <c r="O470" s="4">
        <f t="shared" si="158"/>
        <v>33.1</v>
      </c>
      <c r="P470" s="2">
        <f t="shared" si="159"/>
        <v>1.73</v>
      </c>
      <c r="Q470" s="2">
        <f t="shared" si="160"/>
        <v>1.0900000000000001</v>
      </c>
      <c r="R470" s="2">
        <f t="shared" si="161"/>
        <v>3.55</v>
      </c>
      <c r="S470" s="64">
        <f t="shared" si="162"/>
        <v>7.7960000000000002E-2</v>
      </c>
      <c r="T470" s="2">
        <f t="shared" si="163"/>
        <v>8.51</v>
      </c>
      <c r="U470" s="4">
        <f t="shared" si="164"/>
        <v>3.9</v>
      </c>
      <c r="V470" s="79">
        <f t="shared" si="165"/>
        <v>5.89</v>
      </c>
      <c r="W470" s="10">
        <f t="shared" ca="1" si="166"/>
        <v>0</v>
      </c>
      <c r="X470" s="10">
        <f t="shared" ca="1" si="167"/>
        <v>0</v>
      </c>
      <c r="Y470" s="10">
        <f t="shared" ca="1" si="168"/>
        <v>0</v>
      </c>
      <c r="Z470" s="10">
        <f t="shared" ca="1" si="169"/>
        <v>1</v>
      </c>
      <c r="AA470" s="10">
        <f t="shared" ca="1" si="170"/>
        <v>0</v>
      </c>
      <c r="AB470" s="10">
        <f t="shared" ca="1" si="171"/>
        <v>0</v>
      </c>
      <c r="AC470" s="10">
        <f t="shared" ca="1" si="172"/>
        <v>1</v>
      </c>
      <c r="AF470" s="16">
        <f t="shared" ca="1" si="173"/>
        <v>0</v>
      </c>
    </row>
    <row r="471" spans="1:32" x14ac:dyDescent="0.25">
      <c r="A471" s="7" t="s">
        <v>1819</v>
      </c>
      <c r="B471" s="7" t="s">
        <v>1820</v>
      </c>
      <c r="C471" s="10">
        <f t="shared" ca="1" si="155"/>
        <v>0</v>
      </c>
      <c r="D471" s="4">
        <v>40</v>
      </c>
      <c r="E471" s="4">
        <v>36.5</v>
      </c>
      <c r="F471" s="4">
        <v>12.8</v>
      </c>
      <c r="G471" s="4">
        <v>7.5</v>
      </c>
      <c r="I471" s="5" t="s">
        <v>1374</v>
      </c>
      <c r="J471" s="3">
        <v>13500</v>
      </c>
      <c r="K471" s="3" t="s">
        <v>1821</v>
      </c>
      <c r="L471" s="3">
        <v>900</v>
      </c>
      <c r="M471" s="2">
        <f t="shared" si="156"/>
        <v>25.49</v>
      </c>
      <c r="N471" s="3">
        <f t="shared" si="157"/>
        <v>124</v>
      </c>
      <c r="O471" s="4">
        <f t="shared" si="158"/>
        <v>18.600000000000001</v>
      </c>
      <c r="P471" s="2">
        <f t="shared" si="159"/>
        <v>2.08</v>
      </c>
      <c r="Q471" s="2">
        <f t="shared" si="160"/>
        <v>1.25</v>
      </c>
      <c r="R471" s="2">
        <f t="shared" si="161"/>
        <v>3.13</v>
      </c>
      <c r="S471" s="64">
        <f t="shared" si="162"/>
        <v>0.19791</v>
      </c>
      <c r="T471" s="2">
        <f t="shared" si="163"/>
        <v>8.1</v>
      </c>
      <c r="U471" s="4">
        <f t="shared" si="164"/>
        <v>2.2999999999999998</v>
      </c>
      <c r="V471" s="79">
        <f t="shared" si="165"/>
        <v>3.65</v>
      </c>
      <c r="W471" s="10">
        <f t="shared" ca="1" si="166"/>
        <v>0.82699999999999996</v>
      </c>
      <c r="X471" s="10">
        <f t="shared" ca="1" si="167"/>
        <v>0.19900000000000001</v>
      </c>
      <c r="Y471" s="10">
        <f t="shared" ca="1" si="168"/>
        <v>0</v>
      </c>
      <c r="Z471" s="10">
        <f t="shared" ca="1" si="169"/>
        <v>1</v>
      </c>
      <c r="AA471" s="10">
        <f t="shared" ca="1" si="170"/>
        <v>0</v>
      </c>
      <c r="AB471" s="10">
        <f t="shared" ca="1" si="171"/>
        <v>0.94399999999999995</v>
      </c>
      <c r="AC471" s="10">
        <f t="shared" ca="1" si="172"/>
        <v>1</v>
      </c>
      <c r="AF471" s="16">
        <f t="shared" ca="1" si="173"/>
        <v>0</v>
      </c>
    </row>
    <row r="472" spans="1:32" x14ac:dyDescent="0.25">
      <c r="A472" s="7" t="s">
        <v>468</v>
      </c>
      <c r="B472" s="7" t="s">
        <v>469</v>
      </c>
      <c r="C472" s="10">
        <f t="shared" ca="1" si="155"/>
        <v>0</v>
      </c>
      <c r="D472" s="4">
        <v>26</v>
      </c>
      <c r="E472" s="4">
        <v>20.5</v>
      </c>
      <c r="F472" s="4">
        <v>7.9</v>
      </c>
      <c r="G472" s="4">
        <v>5</v>
      </c>
      <c r="H472" s="5" t="s">
        <v>470</v>
      </c>
      <c r="I472" s="5" t="s">
        <v>1461</v>
      </c>
      <c r="J472" s="3">
        <v>3625</v>
      </c>
      <c r="K472" s="3">
        <v>1494</v>
      </c>
      <c r="L472" s="3">
        <v>303</v>
      </c>
      <c r="M472" s="2">
        <f t="shared" si="156"/>
        <v>20.6</v>
      </c>
      <c r="N472" s="3">
        <f t="shared" si="157"/>
        <v>188</v>
      </c>
      <c r="O472" s="4">
        <f t="shared" si="158"/>
        <v>16.100000000000001</v>
      </c>
      <c r="P472" s="2">
        <f t="shared" si="159"/>
        <v>1.99</v>
      </c>
      <c r="Q472" s="2">
        <f t="shared" si="160"/>
        <v>1.21</v>
      </c>
      <c r="R472" s="2">
        <f t="shared" si="161"/>
        <v>3.29</v>
      </c>
      <c r="S472" s="64">
        <f t="shared" si="162"/>
        <v>0.13086999999999999</v>
      </c>
      <c r="T472" s="2">
        <f t="shared" si="163"/>
        <v>6.07</v>
      </c>
      <c r="U472" s="4">
        <f t="shared" si="164"/>
        <v>2</v>
      </c>
      <c r="V472" s="79">
        <f t="shared" si="165"/>
        <v>4.04</v>
      </c>
      <c r="W472" s="10">
        <f t="shared" ca="1" si="166"/>
        <v>0</v>
      </c>
      <c r="X472" s="10">
        <f t="shared" ca="1" si="167"/>
        <v>0</v>
      </c>
      <c r="Y472" s="10">
        <f t="shared" ca="1" si="168"/>
        <v>0.13600000000000001</v>
      </c>
      <c r="Z472" s="10">
        <f t="shared" ca="1" si="169"/>
        <v>1</v>
      </c>
      <c r="AA472" s="10">
        <f t="shared" ca="1" si="170"/>
        <v>0</v>
      </c>
      <c r="AB472" s="10">
        <f t="shared" ca="1" si="171"/>
        <v>1</v>
      </c>
      <c r="AC472" s="10">
        <f t="shared" ca="1" si="172"/>
        <v>1</v>
      </c>
      <c r="AF472" s="16">
        <f t="shared" ca="1" si="173"/>
        <v>0</v>
      </c>
    </row>
    <row r="473" spans="1:32" x14ac:dyDescent="0.25">
      <c r="A473" s="7" t="s">
        <v>569</v>
      </c>
      <c r="B473" s="7" t="s">
        <v>1715</v>
      </c>
      <c r="C473" s="10">
        <f t="shared" ca="1" si="155"/>
        <v>0</v>
      </c>
      <c r="D473" s="4">
        <v>24.3</v>
      </c>
      <c r="E473" s="4">
        <v>21</v>
      </c>
      <c r="F473" s="4">
        <v>8</v>
      </c>
      <c r="G473" s="4">
        <v>2</v>
      </c>
      <c r="H473" s="5" t="s">
        <v>1606</v>
      </c>
      <c r="I473" s="5" t="s">
        <v>1374</v>
      </c>
      <c r="J473" s="3">
        <v>3600</v>
      </c>
      <c r="K473" s="3">
        <v>1200</v>
      </c>
      <c r="L473" s="3">
        <v>260</v>
      </c>
      <c r="M473" s="2">
        <f t="shared" si="156"/>
        <v>17.760000000000002</v>
      </c>
      <c r="N473" s="3">
        <f t="shared" si="157"/>
        <v>174</v>
      </c>
      <c r="O473" s="4">
        <f t="shared" si="158"/>
        <v>15.9</v>
      </c>
      <c r="P473" s="2">
        <f t="shared" si="159"/>
        <v>2.02</v>
      </c>
      <c r="Q473" s="2">
        <f t="shared" si="160"/>
        <v>1.1499999999999999</v>
      </c>
      <c r="R473" s="2">
        <f t="shared" si="161"/>
        <v>3.04</v>
      </c>
      <c r="S473" s="64">
        <f t="shared" si="162"/>
        <v>0.14796000000000001</v>
      </c>
      <c r="T473" s="2">
        <f t="shared" si="163"/>
        <v>6.14</v>
      </c>
      <c r="U473" s="4">
        <f t="shared" si="164"/>
        <v>1.9</v>
      </c>
      <c r="V473" s="79">
        <f t="shared" si="165"/>
        <v>3.81</v>
      </c>
      <c r="W473" s="10">
        <f t="shared" ca="1" si="166"/>
        <v>0</v>
      </c>
      <c r="X473" s="10">
        <f t="shared" ca="1" si="167"/>
        <v>0</v>
      </c>
      <c r="Y473" s="10">
        <f t="shared" ca="1" si="168"/>
        <v>0.182</v>
      </c>
      <c r="Z473" s="10">
        <f t="shared" ca="1" si="169"/>
        <v>1</v>
      </c>
      <c r="AA473" s="10">
        <f t="shared" ca="1" si="170"/>
        <v>0</v>
      </c>
      <c r="AB473" s="10">
        <f t="shared" ca="1" si="171"/>
        <v>0.44400000000000001</v>
      </c>
      <c r="AC473" s="10">
        <f t="shared" ca="1" si="172"/>
        <v>1</v>
      </c>
      <c r="AF473" s="16">
        <f t="shared" ca="1" si="173"/>
        <v>0</v>
      </c>
    </row>
    <row r="474" spans="1:32" x14ac:dyDescent="0.25">
      <c r="A474" s="7" t="s">
        <v>914</v>
      </c>
      <c r="B474" s="7" t="s">
        <v>1715</v>
      </c>
      <c r="C474" s="10">
        <f t="shared" ca="1" si="155"/>
        <v>0</v>
      </c>
      <c r="D474" s="4">
        <v>32</v>
      </c>
      <c r="E474" s="4">
        <v>29.9</v>
      </c>
      <c r="F474" s="4">
        <v>12</v>
      </c>
      <c r="G474" s="4">
        <v>4</v>
      </c>
      <c r="H474" s="5" t="s">
        <v>913</v>
      </c>
      <c r="I474" s="5" t="s">
        <v>743</v>
      </c>
      <c r="J474" s="3">
        <v>11500</v>
      </c>
      <c r="K474" s="3">
        <v>4800</v>
      </c>
      <c r="L474" s="3">
        <v>504</v>
      </c>
      <c r="M474" s="2">
        <f t="shared" si="156"/>
        <v>15.88</v>
      </c>
      <c r="N474" s="3">
        <f t="shared" si="157"/>
        <v>192</v>
      </c>
      <c r="O474" s="4">
        <f t="shared" si="158"/>
        <v>21.3</v>
      </c>
      <c r="P474" s="2">
        <f t="shared" si="159"/>
        <v>2.06</v>
      </c>
      <c r="Q474" s="2">
        <f t="shared" si="160"/>
        <v>1.08</v>
      </c>
      <c r="R474" s="2">
        <f t="shared" si="161"/>
        <v>2.67</v>
      </c>
      <c r="S474" s="64">
        <f t="shared" si="162"/>
        <v>0.16692000000000001</v>
      </c>
      <c r="T474" s="2">
        <f t="shared" si="163"/>
        <v>7.33</v>
      </c>
      <c r="U474" s="4">
        <f t="shared" si="164"/>
        <v>2.4</v>
      </c>
      <c r="V474" s="79">
        <f t="shared" si="165"/>
        <v>3.93</v>
      </c>
      <c r="W474" s="10">
        <f t="shared" ca="1" si="166"/>
        <v>0</v>
      </c>
      <c r="X474" s="10">
        <f t="shared" ca="1" si="167"/>
        <v>0</v>
      </c>
      <c r="Y474" s="10">
        <f t="shared" ca="1" si="168"/>
        <v>0</v>
      </c>
      <c r="Z474" s="10">
        <f t="shared" ca="1" si="169"/>
        <v>1</v>
      </c>
      <c r="AA474" s="10">
        <f t="shared" ca="1" si="170"/>
        <v>0</v>
      </c>
      <c r="AB474" s="10">
        <f t="shared" ca="1" si="171"/>
        <v>0</v>
      </c>
      <c r="AC474" s="10">
        <f t="shared" ca="1" si="172"/>
        <v>1</v>
      </c>
      <c r="AF474" s="16">
        <f t="shared" ca="1" si="173"/>
        <v>0</v>
      </c>
    </row>
    <row r="475" spans="1:32" x14ac:dyDescent="0.25">
      <c r="A475" s="7" t="s">
        <v>685</v>
      </c>
      <c r="B475" s="7" t="s">
        <v>1715</v>
      </c>
      <c r="C475" s="10">
        <f t="shared" ca="1" si="155"/>
        <v>0</v>
      </c>
      <c r="D475" s="4">
        <v>44</v>
      </c>
      <c r="E475" s="4">
        <v>36.299999999999997</v>
      </c>
      <c r="F475" s="4">
        <v>16</v>
      </c>
      <c r="G475" s="4">
        <v>5</v>
      </c>
      <c r="H475" s="5" t="s">
        <v>1606</v>
      </c>
      <c r="I475" s="5" t="s">
        <v>1374</v>
      </c>
      <c r="J475" s="3">
        <v>21460</v>
      </c>
      <c r="K475" s="3">
        <v>6000</v>
      </c>
      <c r="L475" s="3">
        <v>750</v>
      </c>
      <c r="M475" s="2">
        <f t="shared" si="156"/>
        <v>15.6</v>
      </c>
      <c r="N475" s="3">
        <f t="shared" si="157"/>
        <v>200</v>
      </c>
      <c r="O475" s="4">
        <f t="shared" si="158"/>
        <v>21.4</v>
      </c>
      <c r="P475" s="2">
        <f t="shared" si="159"/>
        <v>2.23</v>
      </c>
      <c r="Q475" s="2">
        <f t="shared" si="160"/>
        <v>1.05</v>
      </c>
      <c r="R475" s="2">
        <f t="shared" si="161"/>
        <v>2.75</v>
      </c>
      <c r="S475" s="64">
        <f t="shared" si="162"/>
        <v>0.24110999999999999</v>
      </c>
      <c r="T475" s="2">
        <f t="shared" si="163"/>
        <v>8.07</v>
      </c>
      <c r="U475" s="4">
        <f t="shared" si="164"/>
        <v>2.4</v>
      </c>
      <c r="V475" s="79">
        <f t="shared" si="165"/>
        <v>3.4</v>
      </c>
      <c r="W475" s="10">
        <f t="shared" ca="1" si="166"/>
        <v>0</v>
      </c>
      <c r="X475" s="10">
        <f t="shared" ca="1" si="167"/>
        <v>0</v>
      </c>
      <c r="Y475" s="10">
        <f t="shared" ca="1" si="168"/>
        <v>0</v>
      </c>
      <c r="Z475" s="10">
        <f t="shared" ca="1" si="169"/>
        <v>1</v>
      </c>
      <c r="AA475" s="10">
        <f t="shared" ca="1" si="170"/>
        <v>0</v>
      </c>
      <c r="AB475" s="10">
        <f t="shared" ca="1" si="171"/>
        <v>0</v>
      </c>
      <c r="AC475" s="10">
        <f t="shared" ca="1" si="172"/>
        <v>1</v>
      </c>
      <c r="AF475" s="16">
        <f t="shared" ca="1" si="173"/>
        <v>0</v>
      </c>
    </row>
    <row r="476" spans="1:32" x14ac:dyDescent="0.25">
      <c r="A476" s="7" t="s">
        <v>843</v>
      </c>
      <c r="C476" s="10">
        <f t="shared" ca="1" si="155"/>
        <v>0</v>
      </c>
      <c r="D476" s="4">
        <v>52.5</v>
      </c>
      <c r="E476" s="4">
        <v>38.6</v>
      </c>
      <c r="F476" s="4">
        <v>13.1</v>
      </c>
      <c r="G476" s="4">
        <v>7.8</v>
      </c>
      <c r="J476" s="3">
        <v>33000</v>
      </c>
      <c r="K476" s="3">
        <v>0</v>
      </c>
      <c r="L476" s="3">
        <v>1131</v>
      </c>
      <c r="M476" s="2">
        <f t="shared" si="156"/>
        <v>17.66</v>
      </c>
      <c r="N476" s="3">
        <f t="shared" si="157"/>
        <v>256</v>
      </c>
      <c r="O476" s="4">
        <f t="shared" si="158"/>
        <v>38.799999999999997</v>
      </c>
      <c r="P476" s="2">
        <f t="shared" si="159"/>
        <v>1.58</v>
      </c>
      <c r="Q476" s="2">
        <f t="shared" si="160"/>
        <v>1.08</v>
      </c>
      <c r="R476" s="2">
        <f t="shared" si="161"/>
        <v>4.01</v>
      </c>
      <c r="S476" s="64">
        <f t="shared" si="162"/>
        <v>5.0990000000000001E-2</v>
      </c>
      <c r="T476" s="2">
        <f t="shared" si="163"/>
        <v>8.33</v>
      </c>
      <c r="U476" s="4">
        <f t="shared" si="164"/>
        <v>4.5999999999999996</v>
      </c>
      <c r="V476" s="79">
        <f t="shared" si="165"/>
        <v>7.21</v>
      </c>
      <c r="W476" s="10">
        <f t="shared" ca="1" si="166"/>
        <v>0</v>
      </c>
      <c r="X476" s="10">
        <f t="shared" ca="1" si="167"/>
        <v>0</v>
      </c>
      <c r="Y476" s="10">
        <f t="shared" ca="1" si="168"/>
        <v>0</v>
      </c>
      <c r="Z476" s="10">
        <f t="shared" ca="1" si="169"/>
        <v>1</v>
      </c>
      <c r="AA476" s="10">
        <f t="shared" ca="1" si="170"/>
        <v>0</v>
      </c>
      <c r="AB476" s="10">
        <f t="shared" ca="1" si="171"/>
        <v>0</v>
      </c>
      <c r="AC476" s="10">
        <f t="shared" ca="1" si="172"/>
        <v>1</v>
      </c>
      <c r="AF476" s="16">
        <f t="shared" ca="1" si="173"/>
        <v>0</v>
      </c>
    </row>
    <row r="477" spans="1:32" x14ac:dyDescent="0.25">
      <c r="A477" s="7" t="s">
        <v>1822</v>
      </c>
      <c r="B477" s="7" t="s">
        <v>1324</v>
      </c>
      <c r="C477" s="10">
        <f t="shared" ca="1" si="155"/>
        <v>0</v>
      </c>
      <c r="D477" s="4">
        <v>38.9</v>
      </c>
      <c r="E477" s="4">
        <v>33.5</v>
      </c>
      <c r="F477" s="4">
        <v>12</v>
      </c>
      <c r="G477" s="4">
        <v>5.0999999999999996</v>
      </c>
      <c r="I477" s="5" t="s">
        <v>1374</v>
      </c>
      <c r="J477" s="3">
        <v>16800</v>
      </c>
      <c r="K477" s="3">
        <v>7000</v>
      </c>
      <c r="L477" s="3">
        <v>600</v>
      </c>
      <c r="M477" s="2">
        <f t="shared" si="156"/>
        <v>14.69</v>
      </c>
      <c r="N477" s="3">
        <f t="shared" si="157"/>
        <v>199</v>
      </c>
      <c r="O477" s="4">
        <f t="shared" si="158"/>
        <v>27</v>
      </c>
      <c r="P477" s="2">
        <f t="shared" si="159"/>
        <v>1.81</v>
      </c>
      <c r="Q477" s="2">
        <f t="shared" si="160"/>
        <v>1.04</v>
      </c>
      <c r="R477" s="2">
        <f t="shared" si="161"/>
        <v>3.24</v>
      </c>
      <c r="S477" s="64">
        <f t="shared" si="162"/>
        <v>0.10005</v>
      </c>
      <c r="T477" s="2">
        <f t="shared" si="163"/>
        <v>7.76</v>
      </c>
      <c r="U477" s="4">
        <f t="shared" si="164"/>
        <v>3.1</v>
      </c>
      <c r="V477" s="79">
        <f t="shared" si="165"/>
        <v>5.08</v>
      </c>
      <c r="W477" s="10">
        <f t="shared" ca="1" si="166"/>
        <v>0</v>
      </c>
      <c r="X477" s="10">
        <f t="shared" ca="1" si="167"/>
        <v>0</v>
      </c>
      <c r="Y477" s="10">
        <f t="shared" ca="1" si="168"/>
        <v>0</v>
      </c>
      <c r="Z477" s="10">
        <f t="shared" ca="1" si="169"/>
        <v>1</v>
      </c>
      <c r="AA477" s="10">
        <f t="shared" ca="1" si="170"/>
        <v>0</v>
      </c>
      <c r="AB477" s="10">
        <f t="shared" ca="1" si="171"/>
        <v>1</v>
      </c>
      <c r="AC477" s="10">
        <f t="shared" ca="1" si="172"/>
        <v>1</v>
      </c>
      <c r="AF477" s="16">
        <f t="shared" ca="1" si="173"/>
        <v>0</v>
      </c>
    </row>
    <row r="478" spans="1:32" x14ac:dyDescent="0.25">
      <c r="A478" s="7" t="s">
        <v>1006</v>
      </c>
      <c r="B478" s="7" t="s">
        <v>1007</v>
      </c>
      <c r="C478" s="10">
        <f t="shared" ca="1" si="155"/>
        <v>0</v>
      </c>
      <c r="D478" s="4">
        <v>32</v>
      </c>
      <c r="E478" s="4">
        <v>25.5</v>
      </c>
      <c r="F478" s="4">
        <v>9.5</v>
      </c>
      <c r="G478" s="4">
        <v>5.2</v>
      </c>
      <c r="H478" s="5" t="s">
        <v>1008</v>
      </c>
      <c r="I478" s="5" t="s">
        <v>743</v>
      </c>
      <c r="J478" s="3">
        <v>15000</v>
      </c>
      <c r="L478" s="3">
        <v>432</v>
      </c>
      <c r="M478" s="2">
        <f t="shared" si="156"/>
        <v>11.41</v>
      </c>
      <c r="N478" s="3">
        <f t="shared" si="157"/>
        <v>404</v>
      </c>
      <c r="O478" s="4">
        <f t="shared" si="158"/>
        <v>42.1</v>
      </c>
      <c r="P478" s="2">
        <f t="shared" si="159"/>
        <v>1.49</v>
      </c>
      <c r="Q478" s="2">
        <f t="shared" si="160"/>
        <v>0.96</v>
      </c>
      <c r="R478" s="2">
        <f t="shared" si="161"/>
        <v>3.37</v>
      </c>
      <c r="S478" s="64">
        <f t="shared" si="162"/>
        <v>3.2820000000000002E-2</v>
      </c>
      <c r="T478" s="2">
        <f t="shared" si="163"/>
        <v>6.77</v>
      </c>
      <c r="U478" s="4">
        <f t="shared" si="164"/>
        <v>4.5999999999999996</v>
      </c>
      <c r="V478" s="79">
        <f t="shared" si="165"/>
        <v>8.4700000000000006</v>
      </c>
      <c r="W478" s="10">
        <f t="shared" ca="1" si="166"/>
        <v>0</v>
      </c>
      <c r="X478" s="10">
        <f t="shared" ca="1" si="167"/>
        <v>0</v>
      </c>
      <c r="Y478" s="10">
        <f t="shared" ca="1" si="168"/>
        <v>0</v>
      </c>
      <c r="Z478" s="10">
        <f t="shared" ca="1" si="169"/>
        <v>1</v>
      </c>
      <c r="AA478" s="10">
        <f t="shared" ca="1" si="170"/>
        <v>0</v>
      </c>
      <c r="AB478" s="10">
        <f t="shared" ca="1" si="171"/>
        <v>0.72199999999999998</v>
      </c>
      <c r="AC478" s="10">
        <f t="shared" ca="1" si="172"/>
        <v>1</v>
      </c>
      <c r="AF478" s="16">
        <f t="shared" ca="1" si="173"/>
        <v>0</v>
      </c>
    </row>
    <row r="479" spans="1:32" x14ac:dyDescent="0.25">
      <c r="A479" s="7" t="s">
        <v>1001</v>
      </c>
      <c r="B479" s="7" t="s">
        <v>1002</v>
      </c>
      <c r="C479" s="10">
        <f t="shared" ca="1" si="155"/>
        <v>0</v>
      </c>
      <c r="D479" s="4">
        <v>50</v>
      </c>
      <c r="E479" s="4">
        <v>42</v>
      </c>
      <c r="F479" s="4">
        <v>12.8</v>
      </c>
      <c r="G479" s="4">
        <v>6</v>
      </c>
      <c r="H479" s="5" t="s">
        <v>1407</v>
      </c>
      <c r="I479" s="5" t="s">
        <v>1383</v>
      </c>
      <c r="J479" s="3">
        <v>33000</v>
      </c>
      <c r="K479" s="3">
        <v>15000</v>
      </c>
      <c r="L479" s="3">
        <v>990</v>
      </c>
      <c r="M479" s="2">
        <f t="shared" si="156"/>
        <v>15.46</v>
      </c>
      <c r="N479" s="3">
        <f t="shared" si="157"/>
        <v>199</v>
      </c>
      <c r="O479" s="4">
        <f t="shared" si="158"/>
        <v>38.5</v>
      </c>
      <c r="P479" s="2">
        <f t="shared" si="159"/>
        <v>1.54</v>
      </c>
      <c r="Q479" s="2">
        <f t="shared" si="160"/>
        <v>1.04</v>
      </c>
      <c r="R479" s="2">
        <f t="shared" si="161"/>
        <v>3.91</v>
      </c>
      <c r="S479" s="64">
        <f t="shared" si="162"/>
        <v>4.9480000000000003E-2</v>
      </c>
      <c r="T479" s="2">
        <f t="shared" si="163"/>
        <v>8.68</v>
      </c>
      <c r="U479" s="4">
        <f t="shared" si="164"/>
        <v>4.5999999999999996</v>
      </c>
      <c r="V479" s="79">
        <f t="shared" si="165"/>
        <v>7.3</v>
      </c>
      <c r="W479" s="10">
        <f t="shared" ca="1" si="166"/>
        <v>0</v>
      </c>
      <c r="X479" s="10">
        <f t="shared" ca="1" si="167"/>
        <v>0</v>
      </c>
      <c r="Y479" s="10">
        <f t="shared" ca="1" si="168"/>
        <v>0</v>
      </c>
      <c r="Z479" s="10">
        <f t="shared" ca="1" si="169"/>
        <v>1</v>
      </c>
      <c r="AA479" s="10">
        <f t="shared" ca="1" si="170"/>
        <v>0</v>
      </c>
      <c r="AB479" s="10">
        <f t="shared" ca="1" si="171"/>
        <v>0</v>
      </c>
      <c r="AC479" s="10">
        <f t="shared" ca="1" si="172"/>
        <v>1</v>
      </c>
      <c r="AF479" s="16">
        <f t="shared" ca="1" si="173"/>
        <v>0</v>
      </c>
    </row>
    <row r="480" spans="1:32" x14ac:dyDescent="0.25">
      <c r="A480" s="7" t="s">
        <v>497</v>
      </c>
      <c r="B480" s="7" t="s">
        <v>498</v>
      </c>
      <c r="C480" s="10">
        <f t="shared" ca="1" si="155"/>
        <v>0</v>
      </c>
      <c r="D480" s="4">
        <v>37</v>
      </c>
      <c r="E480" s="4">
        <v>32</v>
      </c>
      <c r="F480" s="4">
        <v>11.8</v>
      </c>
      <c r="G480" s="4">
        <v>4.8</v>
      </c>
      <c r="I480" s="5" t="s">
        <v>1374</v>
      </c>
      <c r="J480" s="3">
        <v>19500</v>
      </c>
      <c r="K480" s="3">
        <v>8000</v>
      </c>
      <c r="L480" s="3">
        <v>614</v>
      </c>
      <c r="M480" s="2">
        <f t="shared" si="156"/>
        <v>13.61</v>
      </c>
      <c r="N480" s="3">
        <f t="shared" si="157"/>
        <v>266</v>
      </c>
      <c r="O480" s="4">
        <f t="shared" si="158"/>
        <v>33.6</v>
      </c>
      <c r="P480" s="2">
        <f t="shared" si="159"/>
        <v>1.7</v>
      </c>
      <c r="Q480" s="2">
        <f t="shared" si="160"/>
        <v>1.01</v>
      </c>
      <c r="R480" s="2">
        <f t="shared" si="161"/>
        <v>3.14</v>
      </c>
      <c r="S480" s="64">
        <f t="shared" si="162"/>
        <v>6.5100000000000005E-2</v>
      </c>
      <c r="T480" s="2">
        <f t="shared" si="163"/>
        <v>7.58</v>
      </c>
      <c r="U480" s="4">
        <f t="shared" si="164"/>
        <v>3.8</v>
      </c>
      <c r="V480" s="79">
        <f t="shared" si="165"/>
        <v>6.28</v>
      </c>
      <c r="W480" s="10">
        <f t="shared" ca="1" si="166"/>
        <v>0</v>
      </c>
      <c r="X480" s="10">
        <f t="shared" ca="1" si="167"/>
        <v>0</v>
      </c>
      <c r="Y480" s="10">
        <f t="shared" ca="1" si="168"/>
        <v>0</v>
      </c>
      <c r="Z480" s="10">
        <f t="shared" ca="1" si="169"/>
        <v>1</v>
      </c>
      <c r="AA480" s="10">
        <f t="shared" ca="1" si="170"/>
        <v>0</v>
      </c>
      <c r="AB480" s="10">
        <f t="shared" ca="1" si="171"/>
        <v>1</v>
      </c>
      <c r="AC480" s="10">
        <f t="shared" ca="1" si="172"/>
        <v>1</v>
      </c>
      <c r="AF480" s="16">
        <f t="shared" ca="1" si="173"/>
        <v>0</v>
      </c>
    </row>
    <row r="481" spans="1:32" x14ac:dyDescent="0.25">
      <c r="A481" s="53" t="s">
        <v>609</v>
      </c>
      <c r="B481" s="53" t="s">
        <v>498</v>
      </c>
      <c r="C481" s="10">
        <f t="shared" ca="1" si="155"/>
        <v>0</v>
      </c>
      <c r="D481" s="4">
        <v>44</v>
      </c>
      <c r="E481" s="4">
        <v>41</v>
      </c>
      <c r="F481" s="4">
        <v>12</v>
      </c>
      <c r="G481" s="4">
        <v>5.6</v>
      </c>
      <c r="H481" s="5" t="s">
        <v>610</v>
      </c>
      <c r="I481" s="10" t="s">
        <v>1374</v>
      </c>
      <c r="J481" s="5">
        <v>22000</v>
      </c>
      <c r="K481" s="5">
        <v>8000</v>
      </c>
      <c r="L481" s="5">
        <v>669</v>
      </c>
      <c r="M481" s="2">
        <f t="shared" si="156"/>
        <v>13.69</v>
      </c>
      <c r="N481" s="3">
        <f t="shared" si="157"/>
        <v>143</v>
      </c>
      <c r="O481" s="4">
        <f t="shared" si="158"/>
        <v>29.6</v>
      </c>
      <c r="P481" s="2">
        <f t="shared" si="159"/>
        <v>1.66</v>
      </c>
      <c r="Q481" s="2">
        <f t="shared" si="160"/>
        <v>1.01</v>
      </c>
      <c r="R481" s="2">
        <f t="shared" si="161"/>
        <v>3.67</v>
      </c>
      <c r="S481" s="64">
        <f t="shared" si="162"/>
        <v>7.4190000000000006E-2</v>
      </c>
      <c r="T481" s="2">
        <f t="shared" si="163"/>
        <v>8.58</v>
      </c>
      <c r="U481" s="4">
        <f t="shared" si="164"/>
        <v>3.6</v>
      </c>
      <c r="V481" s="79">
        <f t="shared" si="165"/>
        <v>5.9</v>
      </c>
      <c r="W481" s="10">
        <f t="shared" ca="1" si="166"/>
        <v>0</v>
      </c>
      <c r="X481" s="10">
        <f t="shared" ca="1" si="167"/>
        <v>0</v>
      </c>
      <c r="Y481" s="10">
        <f t="shared" ca="1" si="168"/>
        <v>0</v>
      </c>
      <c r="Z481" s="10">
        <f t="shared" ca="1" si="169"/>
        <v>1</v>
      </c>
      <c r="AA481" s="10">
        <f t="shared" ca="1" si="170"/>
        <v>0</v>
      </c>
      <c r="AB481" s="10">
        <f t="shared" ca="1" si="171"/>
        <v>0</v>
      </c>
      <c r="AC481" s="10">
        <f t="shared" ca="1" si="172"/>
        <v>1</v>
      </c>
      <c r="AF481" s="16">
        <f t="shared" ca="1" si="173"/>
        <v>0</v>
      </c>
    </row>
    <row r="482" spans="1:32" x14ac:dyDescent="0.25">
      <c r="A482" s="7" t="s">
        <v>1823</v>
      </c>
      <c r="B482" s="7" t="s">
        <v>498</v>
      </c>
      <c r="C482" s="10">
        <f t="shared" ca="1" si="155"/>
        <v>0</v>
      </c>
      <c r="D482" s="4">
        <v>42.6</v>
      </c>
      <c r="E482" s="4">
        <v>33</v>
      </c>
      <c r="F482" s="4">
        <v>11.8</v>
      </c>
      <c r="G482" s="4">
        <v>5</v>
      </c>
      <c r="H482" s="3"/>
      <c r="I482" s="3" t="s">
        <v>1374</v>
      </c>
      <c r="J482" s="5">
        <v>23000</v>
      </c>
      <c r="K482" s="5">
        <v>8000</v>
      </c>
      <c r="L482" s="3">
        <v>691</v>
      </c>
      <c r="M482" s="2">
        <f t="shared" si="156"/>
        <v>13.72</v>
      </c>
      <c r="N482" s="3">
        <f t="shared" si="157"/>
        <v>286</v>
      </c>
      <c r="O482" s="4">
        <f t="shared" si="158"/>
        <v>37</v>
      </c>
      <c r="P482" s="2">
        <f t="shared" si="159"/>
        <v>1.61</v>
      </c>
      <c r="Q482" s="2">
        <f t="shared" si="160"/>
        <v>1</v>
      </c>
      <c r="R482" s="2">
        <f t="shared" si="161"/>
        <v>3.61</v>
      </c>
      <c r="S482" s="64">
        <f t="shared" si="162"/>
        <v>5.0840000000000003E-2</v>
      </c>
      <c r="T482" s="2">
        <f t="shared" si="163"/>
        <v>7.7</v>
      </c>
      <c r="U482" s="4">
        <f t="shared" si="164"/>
        <v>4.3</v>
      </c>
      <c r="V482" s="79">
        <f t="shared" si="165"/>
        <v>7.1</v>
      </c>
      <c r="W482" s="10">
        <f t="shared" ca="1" si="166"/>
        <v>0</v>
      </c>
      <c r="X482" s="10">
        <f t="shared" ca="1" si="167"/>
        <v>0</v>
      </c>
      <c r="Y482" s="10">
        <f t="shared" ca="1" si="168"/>
        <v>0</v>
      </c>
      <c r="Z482" s="10">
        <f t="shared" ca="1" si="169"/>
        <v>1</v>
      </c>
      <c r="AA482" s="10">
        <f t="shared" ca="1" si="170"/>
        <v>0</v>
      </c>
      <c r="AB482" s="10">
        <f t="shared" ca="1" si="171"/>
        <v>0</v>
      </c>
      <c r="AC482" s="10">
        <f t="shared" ca="1" si="172"/>
        <v>1</v>
      </c>
      <c r="AF482" s="16">
        <f t="shared" ca="1" si="173"/>
        <v>0</v>
      </c>
    </row>
    <row r="483" spans="1:32" x14ac:dyDescent="0.25">
      <c r="A483" s="7" t="s">
        <v>1824</v>
      </c>
      <c r="B483" s="7" t="s">
        <v>1512</v>
      </c>
      <c r="C483" s="10">
        <f t="shared" ca="1" si="155"/>
        <v>0</v>
      </c>
      <c r="D483" s="4">
        <v>15.8</v>
      </c>
      <c r="E483" s="4">
        <v>12.5</v>
      </c>
      <c r="F483" s="4">
        <v>5.9</v>
      </c>
      <c r="G483" s="4">
        <v>2.4</v>
      </c>
      <c r="I483" s="5" t="s">
        <v>1825</v>
      </c>
      <c r="J483" s="3">
        <v>1350</v>
      </c>
      <c r="K483" s="55">
        <v>554</v>
      </c>
      <c r="L483" s="3">
        <v>140</v>
      </c>
      <c r="M483" s="2">
        <f t="shared" si="156"/>
        <v>18.38</v>
      </c>
      <c r="N483" s="3">
        <f t="shared" si="157"/>
        <v>309</v>
      </c>
      <c r="O483" s="4">
        <f t="shared" si="158"/>
        <v>14.5</v>
      </c>
      <c r="P483" s="2">
        <f t="shared" si="159"/>
        <v>2.06</v>
      </c>
      <c r="Q483" s="2">
        <f t="shared" si="160"/>
        <v>1.2</v>
      </c>
      <c r="R483" s="2">
        <f t="shared" si="161"/>
        <v>2.68</v>
      </c>
      <c r="S483" s="64">
        <f t="shared" si="162"/>
        <v>0.1072</v>
      </c>
      <c r="T483" s="2">
        <f t="shared" si="163"/>
        <v>4.74</v>
      </c>
      <c r="U483" s="4">
        <f t="shared" si="164"/>
        <v>1.7</v>
      </c>
      <c r="V483" s="79">
        <f t="shared" si="165"/>
        <v>3.97</v>
      </c>
      <c r="W483" s="10">
        <f t="shared" ca="1" si="166"/>
        <v>0</v>
      </c>
      <c r="X483" s="10">
        <f t="shared" ca="1" si="167"/>
        <v>0</v>
      </c>
      <c r="Y483" s="10">
        <f t="shared" ca="1" si="168"/>
        <v>0.5</v>
      </c>
      <c r="Z483" s="10">
        <f t="shared" ca="1" si="169"/>
        <v>1</v>
      </c>
      <c r="AA483" s="10">
        <f t="shared" ca="1" si="170"/>
        <v>0</v>
      </c>
      <c r="AB483" s="10">
        <f t="shared" ca="1" si="171"/>
        <v>0</v>
      </c>
      <c r="AC483" s="10">
        <f t="shared" ca="1" si="172"/>
        <v>1</v>
      </c>
      <c r="AF483" s="16">
        <f t="shared" ca="1" si="173"/>
        <v>0</v>
      </c>
    </row>
    <row r="484" spans="1:32" x14ac:dyDescent="0.25">
      <c r="A484" s="7" t="s">
        <v>1132</v>
      </c>
      <c r="B484" s="7" t="s">
        <v>1512</v>
      </c>
      <c r="C484" s="10">
        <f t="shared" ref="C484:C514" ca="1" si="174">MIN(W484,Z484,Y484,X484,AA484,AC484,AB484)</f>
        <v>0</v>
      </c>
      <c r="D484" s="4">
        <v>26.3</v>
      </c>
      <c r="E484" s="4">
        <v>22.2</v>
      </c>
      <c r="F484" s="4">
        <v>9</v>
      </c>
      <c r="G484" s="4">
        <v>3.1</v>
      </c>
      <c r="H484" s="5" t="s">
        <v>1386</v>
      </c>
      <c r="J484" s="3">
        <v>6500</v>
      </c>
      <c r="K484" s="3">
        <v>3000</v>
      </c>
      <c r="L484" s="3">
        <v>360</v>
      </c>
      <c r="M484" s="2">
        <f t="shared" si="156"/>
        <v>16.59</v>
      </c>
      <c r="N484" s="3">
        <f t="shared" si="157"/>
        <v>265</v>
      </c>
      <c r="O484" s="4">
        <f t="shared" si="158"/>
        <v>23</v>
      </c>
      <c r="P484" s="2">
        <f t="shared" si="159"/>
        <v>1.87</v>
      </c>
      <c r="Q484" s="2">
        <f t="shared" si="160"/>
        <v>1.1100000000000001</v>
      </c>
      <c r="R484" s="2">
        <f t="shared" si="161"/>
        <v>2.92</v>
      </c>
      <c r="S484" s="64">
        <f t="shared" si="162"/>
        <v>9.4820000000000002E-2</v>
      </c>
      <c r="T484" s="2">
        <f t="shared" si="163"/>
        <v>6.31</v>
      </c>
      <c r="U484" s="4">
        <f t="shared" si="164"/>
        <v>2.6</v>
      </c>
      <c r="V484" s="79">
        <f t="shared" si="165"/>
        <v>4.92</v>
      </c>
      <c r="W484" s="10">
        <f t="shared" ca="1" si="166"/>
        <v>0</v>
      </c>
      <c r="X484" s="10">
        <f t="shared" ca="1" si="167"/>
        <v>0</v>
      </c>
      <c r="Y484" s="10">
        <f t="shared" ca="1" si="168"/>
        <v>0</v>
      </c>
      <c r="Z484" s="10">
        <f t="shared" ca="1" si="169"/>
        <v>1</v>
      </c>
      <c r="AA484" s="10">
        <f t="shared" ca="1" si="170"/>
        <v>0</v>
      </c>
      <c r="AB484" s="10">
        <f t="shared" ca="1" si="171"/>
        <v>0</v>
      </c>
      <c r="AC484" s="10">
        <f t="shared" ca="1" si="172"/>
        <v>1</v>
      </c>
      <c r="AF484" s="16">
        <f t="shared" ca="1" si="173"/>
        <v>0</v>
      </c>
    </row>
    <row r="485" spans="1:32" x14ac:dyDescent="0.25">
      <c r="A485" s="7" t="s">
        <v>1133</v>
      </c>
      <c r="B485" s="7" t="s">
        <v>1486</v>
      </c>
      <c r="C485" s="10">
        <f t="shared" ca="1" si="174"/>
        <v>0</v>
      </c>
      <c r="D485" s="4">
        <v>31.3</v>
      </c>
      <c r="E485" s="4">
        <v>25.3</v>
      </c>
      <c r="F485" s="4">
        <v>10</v>
      </c>
      <c r="G485" s="4">
        <v>5.6</v>
      </c>
      <c r="H485" s="5" t="s">
        <v>1061</v>
      </c>
      <c r="I485" s="5" t="s">
        <v>1374</v>
      </c>
      <c r="J485" s="3">
        <v>9930</v>
      </c>
      <c r="K485" s="3">
        <v>4415</v>
      </c>
      <c r="L485" s="3">
        <v>493</v>
      </c>
      <c r="M485" s="2">
        <f t="shared" si="156"/>
        <v>17.13</v>
      </c>
      <c r="N485" s="3">
        <f t="shared" si="157"/>
        <v>274</v>
      </c>
      <c r="O485" s="4">
        <f t="shared" si="158"/>
        <v>26.4</v>
      </c>
      <c r="P485" s="2">
        <f t="shared" si="159"/>
        <v>1.8</v>
      </c>
      <c r="Q485" s="2">
        <f t="shared" si="160"/>
        <v>1.1100000000000001</v>
      </c>
      <c r="R485" s="2">
        <f t="shared" si="161"/>
        <v>3.13</v>
      </c>
      <c r="S485" s="64">
        <f t="shared" si="162"/>
        <v>8.3089999999999997E-2</v>
      </c>
      <c r="T485" s="2">
        <f t="shared" si="163"/>
        <v>6.74</v>
      </c>
      <c r="U485" s="4">
        <f t="shared" si="164"/>
        <v>3</v>
      </c>
      <c r="V485" s="79">
        <f t="shared" si="165"/>
        <v>5.38</v>
      </c>
      <c r="W485" s="10">
        <f t="shared" ca="1" si="166"/>
        <v>0</v>
      </c>
      <c r="X485" s="10">
        <f t="shared" ca="1" si="167"/>
        <v>0</v>
      </c>
      <c r="Y485" s="10">
        <f t="shared" ca="1" si="168"/>
        <v>0</v>
      </c>
      <c r="Z485" s="10">
        <f t="shared" ca="1" si="169"/>
        <v>1</v>
      </c>
      <c r="AA485" s="10">
        <f t="shared" ca="1" si="170"/>
        <v>0</v>
      </c>
      <c r="AB485" s="10">
        <f t="shared" ca="1" si="171"/>
        <v>0.94399999999999995</v>
      </c>
      <c r="AC485" s="10">
        <f t="shared" ca="1" si="172"/>
        <v>1</v>
      </c>
      <c r="AF485" s="16">
        <f t="shared" ca="1" si="173"/>
        <v>0</v>
      </c>
    </row>
    <row r="486" spans="1:32" x14ac:dyDescent="0.25">
      <c r="A486" s="7" t="s">
        <v>1826</v>
      </c>
      <c r="C486" s="10">
        <f t="shared" ca="1" si="174"/>
        <v>0</v>
      </c>
      <c r="D486" s="4">
        <v>33.799999999999997</v>
      </c>
      <c r="E486" s="4">
        <v>30.8</v>
      </c>
      <c r="F486" s="4">
        <v>11.3</v>
      </c>
      <c r="G486" s="4">
        <v>6</v>
      </c>
      <c r="H486" s="5" t="s">
        <v>1477</v>
      </c>
      <c r="I486" s="5" t="s">
        <v>1374</v>
      </c>
      <c r="J486" s="3">
        <v>11660</v>
      </c>
      <c r="K486" s="3">
        <v>4620</v>
      </c>
      <c r="L486" s="3">
        <v>592</v>
      </c>
      <c r="M486" s="2">
        <f t="shared" si="156"/>
        <v>18.48</v>
      </c>
      <c r="N486" s="3">
        <f t="shared" si="157"/>
        <v>178</v>
      </c>
      <c r="O486" s="4">
        <f t="shared" si="158"/>
        <v>22.5</v>
      </c>
      <c r="P486" s="2">
        <f t="shared" si="159"/>
        <v>1.93</v>
      </c>
      <c r="Q486" s="2">
        <f t="shared" si="160"/>
        <v>1.1299999999999999</v>
      </c>
      <c r="R486" s="2">
        <f t="shared" si="161"/>
        <v>2.99</v>
      </c>
      <c r="S486" s="64">
        <f t="shared" si="162"/>
        <v>0.13117000000000001</v>
      </c>
      <c r="T486" s="2">
        <f t="shared" si="163"/>
        <v>7.44</v>
      </c>
      <c r="U486" s="4">
        <f t="shared" si="164"/>
        <v>2.6</v>
      </c>
      <c r="V486" s="79">
        <f t="shared" si="165"/>
        <v>4.3899999999999997</v>
      </c>
      <c r="W486" s="10">
        <f t="shared" ca="1" si="166"/>
        <v>0</v>
      </c>
      <c r="X486" s="10">
        <f t="shared" ca="1" si="167"/>
        <v>0</v>
      </c>
      <c r="Y486" s="10">
        <f t="shared" ca="1" si="168"/>
        <v>0</v>
      </c>
      <c r="Z486" s="10">
        <f t="shared" ca="1" si="169"/>
        <v>1</v>
      </c>
      <c r="AA486" s="10">
        <f t="shared" ca="1" si="170"/>
        <v>0</v>
      </c>
      <c r="AB486" s="10">
        <f t="shared" ca="1" si="171"/>
        <v>0.16700000000000001</v>
      </c>
      <c r="AC486" s="10">
        <f t="shared" ca="1" si="172"/>
        <v>1</v>
      </c>
      <c r="AF486" s="16">
        <f t="shared" ca="1" si="173"/>
        <v>0</v>
      </c>
    </row>
    <row r="487" spans="1:32" x14ac:dyDescent="0.25">
      <c r="A487" s="7" t="s">
        <v>1827</v>
      </c>
      <c r="B487" s="7" t="s">
        <v>1828</v>
      </c>
      <c r="C487" s="10">
        <f t="shared" ca="1" si="174"/>
        <v>0</v>
      </c>
      <c r="D487" s="4">
        <v>34.5</v>
      </c>
      <c r="E487" s="4">
        <v>28.5</v>
      </c>
      <c r="F487" s="4">
        <v>11.1</v>
      </c>
      <c r="G487" s="4">
        <v>5.5</v>
      </c>
      <c r="H487" s="3"/>
      <c r="I487" s="3" t="s">
        <v>1374</v>
      </c>
      <c r="J487" s="5">
        <v>14770</v>
      </c>
      <c r="K487" s="5">
        <v>7500</v>
      </c>
      <c r="L487" s="3">
        <v>688</v>
      </c>
      <c r="M487" s="2">
        <f t="shared" si="156"/>
        <v>18.350000000000001</v>
      </c>
      <c r="N487" s="3">
        <f t="shared" si="157"/>
        <v>285</v>
      </c>
      <c r="O487" s="4">
        <f t="shared" si="158"/>
        <v>30.5</v>
      </c>
      <c r="P487" s="2">
        <f t="shared" si="159"/>
        <v>1.75</v>
      </c>
      <c r="Q487" s="2">
        <f t="shared" si="160"/>
        <v>1.1200000000000001</v>
      </c>
      <c r="R487" s="2">
        <f t="shared" si="161"/>
        <v>3.11</v>
      </c>
      <c r="S487" s="64">
        <f t="shared" si="162"/>
        <v>7.485E-2</v>
      </c>
      <c r="T487" s="2">
        <f t="shared" si="163"/>
        <v>7.15</v>
      </c>
      <c r="U487" s="4">
        <f t="shared" si="164"/>
        <v>3.4</v>
      </c>
      <c r="V487" s="79">
        <f t="shared" si="165"/>
        <v>5.79</v>
      </c>
      <c r="W487" s="10">
        <f t="shared" ca="1" si="166"/>
        <v>0</v>
      </c>
      <c r="X487" s="10">
        <f t="shared" ca="1" si="167"/>
        <v>0</v>
      </c>
      <c r="Y487" s="10">
        <f t="shared" ca="1" si="168"/>
        <v>0</v>
      </c>
      <c r="Z487" s="10">
        <f t="shared" ca="1" si="169"/>
        <v>1</v>
      </c>
      <c r="AA487" s="10">
        <f t="shared" ca="1" si="170"/>
        <v>0</v>
      </c>
      <c r="AB487" s="10">
        <f t="shared" ca="1" si="171"/>
        <v>0.83299999999999996</v>
      </c>
      <c r="AC487" s="10">
        <f t="shared" ca="1" si="172"/>
        <v>1</v>
      </c>
      <c r="AF487" s="16">
        <f t="shared" ca="1" si="173"/>
        <v>0</v>
      </c>
    </row>
    <row r="488" spans="1:32" x14ac:dyDescent="0.25">
      <c r="A488" s="7" t="s">
        <v>1829</v>
      </c>
      <c r="B488" s="7" t="s">
        <v>1486</v>
      </c>
      <c r="C488" s="10">
        <f t="shared" ca="1" si="174"/>
        <v>0</v>
      </c>
      <c r="D488" s="4">
        <v>35.799999999999997</v>
      </c>
      <c r="E488" s="4">
        <v>28.6</v>
      </c>
      <c r="F488" s="4">
        <v>11.8</v>
      </c>
      <c r="G488" s="4">
        <v>5.5</v>
      </c>
      <c r="H488" s="2"/>
      <c r="I488" s="2" t="s">
        <v>1374</v>
      </c>
      <c r="J488" s="3">
        <v>16534</v>
      </c>
      <c r="K488" s="3">
        <v>7496</v>
      </c>
      <c r="L488" s="3">
        <v>678</v>
      </c>
      <c r="M488" s="2">
        <f t="shared" si="156"/>
        <v>16.78</v>
      </c>
      <c r="N488" s="3">
        <f t="shared" si="157"/>
        <v>316</v>
      </c>
      <c r="O488" s="4">
        <f t="shared" si="158"/>
        <v>31</v>
      </c>
      <c r="P488" s="2">
        <f t="shared" si="159"/>
        <v>1.79</v>
      </c>
      <c r="Q488" s="2">
        <f t="shared" si="160"/>
        <v>1.08</v>
      </c>
      <c r="R488" s="2">
        <f t="shared" si="161"/>
        <v>3.03</v>
      </c>
      <c r="S488" s="64">
        <f t="shared" si="162"/>
        <v>8.1320000000000003E-2</v>
      </c>
      <c r="T488" s="2">
        <f t="shared" si="163"/>
        <v>7.17</v>
      </c>
      <c r="U488" s="4">
        <f t="shared" si="164"/>
        <v>3.4</v>
      </c>
      <c r="V488" s="79">
        <f t="shared" si="165"/>
        <v>5.62</v>
      </c>
      <c r="W488" s="10">
        <f t="shared" ref="W488:W519" ca="1" si="175">sddoc(M488,AJ$15,AJ$16,AJ$17,AJ$18)</f>
        <v>0</v>
      </c>
      <c r="X488" s="10">
        <f t="shared" ref="X488:X519" ca="1" si="176">dldoc(N488,AJ$36,AJ$37,AJ$38,AJ$39)</f>
        <v>0</v>
      </c>
      <c r="Y488" s="10">
        <f t="shared" ref="Y488:Y519" ca="1" si="177">cfdoc(O488,AJ$29,AJ$30,AJ$31,AJ$32)</f>
        <v>0</v>
      </c>
      <c r="Z488" s="10">
        <f t="shared" ref="Z488:Z519" ca="1" si="178">crdoc(P488,AJ$24,AJ$25)</f>
        <v>1</v>
      </c>
      <c r="AA488" s="10">
        <f t="shared" ref="AA488:AA519" ca="1" si="179">vmvhdoc(Q488,AJ$43,AJ$44,AJ$45,AJ$46)</f>
        <v>0</v>
      </c>
      <c r="AB488" s="10">
        <f t="shared" ref="AB488:AB519" ca="1" si="180">lbdoc(R488,AJ$57,AJ$58,AJ$59,AJ$60)</f>
        <v>0.38900000000000001</v>
      </c>
      <c r="AC488" s="10">
        <f t="shared" ca="1" si="172"/>
        <v>1</v>
      </c>
      <c r="AF488" s="16">
        <f t="shared" ca="1" si="173"/>
        <v>0</v>
      </c>
    </row>
    <row r="489" spans="1:32" x14ac:dyDescent="0.25">
      <c r="A489" s="7" t="s">
        <v>1830</v>
      </c>
      <c r="B489" s="7" t="s">
        <v>1486</v>
      </c>
      <c r="C489" s="10">
        <f t="shared" ca="1" si="174"/>
        <v>0</v>
      </c>
      <c r="D489" s="4">
        <v>38.9</v>
      </c>
      <c r="E489" s="4">
        <v>30.5</v>
      </c>
      <c r="F489" s="4">
        <v>12.3</v>
      </c>
      <c r="G489" s="4">
        <v>6.1</v>
      </c>
      <c r="I489" s="5" t="s">
        <v>1374</v>
      </c>
      <c r="J489" s="3">
        <v>22400</v>
      </c>
      <c r="K489" s="3">
        <v>8960</v>
      </c>
      <c r="L489" s="3">
        <v>807</v>
      </c>
      <c r="M489" s="2">
        <f t="shared" si="156"/>
        <v>16.309999999999999</v>
      </c>
      <c r="N489" s="3">
        <f t="shared" si="157"/>
        <v>352</v>
      </c>
      <c r="O489" s="4">
        <f t="shared" si="158"/>
        <v>37.1</v>
      </c>
      <c r="P489" s="2">
        <f t="shared" si="159"/>
        <v>1.69</v>
      </c>
      <c r="Q489" s="2">
        <f t="shared" si="160"/>
        <v>1.07</v>
      </c>
      <c r="R489" s="2">
        <f t="shared" si="161"/>
        <v>3.16</v>
      </c>
      <c r="S489" s="64">
        <f t="shared" si="162"/>
        <v>5.91E-2</v>
      </c>
      <c r="T489" s="2">
        <f t="shared" si="163"/>
        <v>7.4</v>
      </c>
      <c r="U489" s="4">
        <f t="shared" si="164"/>
        <v>4.0999999999999996</v>
      </c>
      <c r="V489" s="79">
        <f t="shared" si="165"/>
        <v>6.63</v>
      </c>
      <c r="W489" s="10">
        <f t="shared" ca="1" si="175"/>
        <v>0</v>
      </c>
      <c r="X489" s="10">
        <f t="shared" ca="1" si="176"/>
        <v>0</v>
      </c>
      <c r="Y489" s="10">
        <f t="shared" ca="1" si="177"/>
        <v>0</v>
      </c>
      <c r="Z489" s="10">
        <f t="shared" ca="1" si="178"/>
        <v>1</v>
      </c>
      <c r="AA489" s="10">
        <f t="shared" ca="1" si="179"/>
        <v>0</v>
      </c>
      <c r="AB489" s="10">
        <f t="shared" ca="1" si="180"/>
        <v>1</v>
      </c>
      <c r="AC489" s="10">
        <f t="shared" ca="1" si="172"/>
        <v>1</v>
      </c>
      <c r="AF489" s="16">
        <f t="shared" ca="1" si="173"/>
        <v>0</v>
      </c>
    </row>
    <row r="490" spans="1:32" x14ac:dyDescent="0.25">
      <c r="A490" s="7" t="s">
        <v>1831</v>
      </c>
      <c r="B490" s="7" t="s">
        <v>1486</v>
      </c>
      <c r="C490" s="10">
        <f t="shared" ca="1" si="174"/>
        <v>0</v>
      </c>
      <c r="D490" s="4">
        <v>43.4</v>
      </c>
      <c r="E490" s="4">
        <v>33.9</v>
      </c>
      <c r="F490" s="4">
        <v>12.9</v>
      </c>
      <c r="G490" s="4">
        <v>6.6</v>
      </c>
      <c r="H490" s="3"/>
      <c r="I490" s="3" t="s">
        <v>1374</v>
      </c>
      <c r="J490" s="5">
        <v>27940</v>
      </c>
      <c r="K490" s="5">
        <v>10340</v>
      </c>
      <c r="L490" s="3">
        <v>957</v>
      </c>
      <c r="M490" s="2">
        <f t="shared" si="156"/>
        <v>16.7</v>
      </c>
      <c r="N490" s="3">
        <f t="shared" si="157"/>
        <v>320</v>
      </c>
      <c r="O490" s="4">
        <f t="shared" si="158"/>
        <v>39</v>
      </c>
      <c r="P490" s="2">
        <f t="shared" si="159"/>
        <v>1.65</v>
      </c>
      <c r="Q490" s="2">
        <f t="shared" si="160"/>
        <v>1.07</v>
      </c>
      <c r="R490" s="2">
        <f t="shared" si="161"/>
        <v>3.36</v>
      </c>
      <c r="S490" s="64">
        <f t="shared" si="162"/>
        <v>5.4629999999999998E-2</v>
      </c>
      <c r="T490" s="2">
        <f t="shared" si="163"/>
        <v>7.8</v>
      </c>
      <c r="U490" s="4">
        <f t="shared" si="164"/>
        <v>4.4000000000000004</v>
      </c>
      <c r="V490" s="79">
        <f t="shared" si="165"/>
        <v>6.95</v>
      </c>
      <c r="W490" s="10">
        <f t="shared" ca="1" si="175"/>
        <v>0</v>
      </c>
      <c r="X490" s="10">
        <f t="shared" ca="1" si="176"/>
        <v>0</v>
      </c>
      <c r="Y490" s="10">
        <f t="shared" ca="1" si="177"/>
        <v>0</v>
      </c>
      <c r="Z490" s="10">
        <f t="shared" ca="1" si="178"/>
        <v>1</v>
      </c>
      <c r="AA490" s="10">
        <f t="shared" ca="1" si="179"/>
        <v>0</v>
      </c>
      <c r="AB490" s="10">
        <f t="shared" ca="1" si="180"/>
        <v>0.77800000000000002</v>
      </c>
      <c r="AC490" s="10">
        <f t="shared" ca="1" si="172"/>
        <v>1</v>
      </c>
      <c r="AF490" s="16">
        <f t="shared" ca="1" si="173"/>
        <v>0</v>
      </c>
    </row>
    <row r="491" spans="1:32" x14ac:dyDescent="0.25">
      <c r="A491" s="7" t="s">
        <v>1832</v>
      </c>
      <c r="B491" s="7" t="s">
        <v>1486</v>
      </c>
      <c r="C491" s="10">
        <f t="shared" ca="1" si="174"/>
        <v>0</v>
      </c>
      <c r="D491" s="4">
        <v>48.5</v>
      </c>
      <c r="E491" s="4">
        <v>39.1</v>
      </c>
      <c r="F491" s="4">
        <v>14.3</v>
      </c>
      <c r="G491" s="4">
        <v>6.1</v>
      </c>
      <c r="I491" s="5" t="s">
        <v>1374</v>
      </c>
      <c r="J491" s="3">
        <v>35840</v>
      </c>
      <c r="K491" s="3">
        <v>14336</v>
      </c>
      <c r="L491" s="3">
        <v>1076</v>
      </c>
      <c r="M491" s="2">
        <f t="shared" si="156"/>
        <v>15.9</v>
      </c>
      <c r="N491" s="3">
        <f t="shared" si="157"/>
        <v>268</v>
      </c>
      <c r="O491" s="4">
        <f t="shared" si="158"/>
        <v>38.200000000000003</v>
      </c>
      <c r="P491" s="2">
        <f t="shared" si="159"/>
        <v>1.68</v>
      </c>
      <c r="Q491" s="2">
        <f t="shared" si="160"/>
        <v>1.04</v>
      </c>
      <c r="R491" s="2">
        <f t="shared" si="161"/>
        <v>3.39</v>
      </c>
      <c r="S491" s="64">
        <f t="shared" si="162"/>
        <v>6.5290000000000001E-2</v>
      </c>
      <c r="T491" s="2">
        <f t="shared" si="163"/>
        <v>8.3800000000000008</v>
      </c>
      <c r="U491" s="4">
        <f t="shared" si="164"/>
        <v>4.3</v>
      </c>
      <c r="V491" s="79">
        <f t="shared" si="165"/>
        <v>6.45</v>
      </c>
      <c r="W491" s="10">
        <f t="shared" ca="1" si="175"/>
        <v>0</v>
      </c>
      <c r="X491" s="10">
        <f t="shared" ca="1" si="176"/>
        <v>0</v>
      </c>
      <c r="Y491" s="10">
        <f t="shared" ca="1" si="177"/>
        <v>0</v>
      </c>
      <c r="Z491" s="10">
        <f t="shared" ca="1" si="178"/>
        <v>1</v>
      </c>
      <c r="AA491" s="10">
        <f t="shared" ca="1" si="179"/>
        <v>0</v>
      </c>
      <c r="AB491" s="10">
        <f t="shared" ca="1" si="180"/>
        <v>0.61099999999999999</v>
      </c>
      <c r="AC491" s="10">
        <f t="shared" ca="1" si="172"/>
        <v>1</v>
      </c>
      <c r="AF491" s="16">
        <f t="shared" ca="1" si="173"/>
        <v>0</v>
      </c>
    </row>
    <row r="492" spans="1:32" x14ac:dyDescent="0.25">
      <c r="A492" s="7" t="s">
        <v>1134</v>
      </c>
      <c r="B492" s="7" t="s">
        <v>1828</v>
      </c>
      <c r="C492" s="10">
        <f t="shared" ca="1" si="174"/>
        <v>0</v>
      </c>
      <c r="D492" s="4">
        <v>49</v>
      </c>
      <c r="E492" s="4">
        <v>41</v>
      </c>
      <c r="F492" s="4">
        <v>14.5</v>
      </c>
      <c r="G492" s="4">
        <v>7.2</v>
      </c>
      <c r="H492" s="5" t="s">
        <v>1386</v>
      </c>
      <c r="J492" s="3">
        <v>39700</v>
      </c>
      <c r="K492" s="3">
        <v>17900</v>
      </c>
      <c r="L492" s="3">
        <v>1190</v>
      </c>
      <c r="M492" s="2">
        <f t="shared" si="156"/>
        <v>16.43</v>
      </c>
      <c r="N492" s="3">
        <f t="shared" si="157"/>
        <v>257</v>
      </c>
      <c r="O492" s="4">
        <f t="shared" si="158"/>
        <v>40.200000000000003</v>
      </c>
      <c r="P492" s="2">
        <f t="shared" si="159"/>
        <v>1.65</v>
      </c>
      <c r="Q492" s="2">
        <f t="shared" si="160"/>
        <v>1.05</v>
      </c>
      <c r="R492" s="2">
        <f t="shared" si="161"/>
        <v>3.38</v>
      </c>
      <c r="S492" s="64">
        <f t="shared" si="162"/>
        <v>6.0670000000000002E-2</v>
      </c>
      <c r="T492" s="2">
        <f t="shared" si="163"/>
        <v>8.58</v>
      </c>
      <c r="U492" s="4">
        <f t="shared" si="164"/>
        <v>4.5</v>
      </c>
      <c r="V492" s="79">
        <f t="shared" si="165"/>
        <v>6.71</v>
      </c>
      <c r="W492" s="10">
        <f t="shared" ca="1" si="175"/>
        <v>0</v>
      </c>
      <c r="X492" s="10">
        <f t="shared" ca="1" si="176"/>
        <v>0</v>
      </c>
      <c r="Y492" s="10">
        <f t="shared" ca="1" si="177"/>
        <v>0</v>
      </c>
      <c r="Z492" s="10">
        <f t="shared" ca="1" si="178"/>
        <v>1</v>
      </c>
      <c r="AA492" s="10">
        <f t="shared" ca="1" si="179"/>
        <v>0</v>
      </c>
      <c r="AB492" s="10">
        <f t="shared" ca="1" si="180"/>
        <v>0.66700000000000004</v>
      </c>
      <c r="AC492" s="10">
        <f t="shared" ca="1" si="172"/>
        <v>1</v>
      </c>
      <c r="AF492" s="16">
        <f t="shared" ca="1" si="173"/>
        <v>0</v>
      </c>
    </row>
    <row r="493" spans="1:32" x14ac:dyDescent="0.25">
      <c r="A493" s="7" t="s">
        <v>1135</v>
      </c>
      <c r="B493" s="7" t="s">
        <v>1486</v>
      </c>
      <c r="C493" s="10">
        <f t="shared" ca="1" si="174"/>
        <v>0</v>
      </c>
      <c r="D493" s="4">
        <v>54</v>
      </c>
      <c r="E493" s="4">
        <v>43.7</v>
      </c>
      <c r="F493" s="4">
        <v>15.3</v>
      </c>
      <c r="G493" s="4">
        <v>7.5</v>
      </c>
      <c r="H493" s="5" t="s">
        <v>1061</v>
      </c>
      <c r="I493" s="5" t="s">
        <v>1374</v>
      </c>
      <c r="J493" s="3">
        <v>50775</v>
      </c>
      <c r="K493" s="3">
        <v>19900</v>
      </c>
      <c r="L493" s="3">
        <v>1407</v>
      </c>
      <c r="M493" s="2">
        <f t="shared" si="156"/>
        <v>16.489999999999998</v>
      </c>
      <c r="N493" s="3">
        <f t="shared" si="157"/>
        <v>272</v>
      </c>
      <c r="O493" s="4">
        <f t="shared" si="158"/>
        <v>44.4</v>
      </c>
      <c r="P493" s="2">
        <f t="shared" si="159"/>
        <v>1.6</v>
      </c>
      <c r="Q493" s="2">
        <f t="shared" si="160"/>
        <v>1.04</v>
      </c>
      <c r="R493" s="2">
        <f t="shared" si="161"/>
        <v>3.53</v>
      </c>
      <c r="S493" s="64">
        <f t="shared" si="162"/>
        <v>5.2560000000000003E-2</v>
      </c>
      <c r="T493" s="2">
        <f t="shared" si="163"/>
        <v>8.86</v>
      </c>
      <c r="U493" s="4">
        <f t="shared" si="164"/>
        <v>5</v>
      </c>
      <c r="V493" s="79">
        <f t="shared" si="165"/>
        <v>7.25</v>
      </c>
      <c r="W493" s="10">
        <f t="shared" ca="1" si="175"/>
        <v>0</v>
      </c>
      <c r="X493" s="10">
        <f t="shared" ca="1" si="176"/>
        <v>0</v>
      </c>
      <c r="Y493" s="10">
        <f t="shared" ca="1" si="177"/>
        <v>0</v>
      </c>
      <c r="Z493" s="10">
        <f t="shared" ca="1" si="178"/>
        <v>1</v>
      </c>
      <c r="AA493" s="10">
        <f t="shared" ca="1" si="179"/>
        <v>0</v>
      </c>
      <c r="AB493" s="10">
        <f t="shared" ca="1" si="180"/>
        <v>0</v>
      </c>
      <c r="AC493" s="10">
        <f t="shared" ca="1" si="172"/>
        <v>1</v>
      </c>
      <c r="AF493" s="16">
        <f t="shared" ca="1" si="173"/>
        <v>0</v>
      </c>
    </row>
    <row r="494" spans="1:32" x14ac:dyDescent="0.25">
      <c r="A494" s="7" t="s">
        <v>1833</v>
      </c>
      <c r="B494" s="7" t="s">
        <v>1486</v>
      </c>
      <c r="C494" s="10">
        <f t="shared" ca="1" si="174"/>
        <v>0</v>
      </c>
      <c r="D494" s="4">
        <v>61.9</v>
      </c>
      <c r="E494" s="4">
        <v>56.2</v>
      </c>
      <c r="F494" s="4">
        <v>16.899999999999999</v>
      </c>
      <c r="G494" s="4">
        <v>8.1999999999999993</v>
      </c>
      <c r="I494" s="5" t="s">
        <v>1374</v>
      </c>
      <c r="J494" s="3">
        <v>66000</v>
      </c>
      <c r="K494" s="3">
        <v>22000</v>
      </c>
      <c r="L494" s="3">
        <v>1894</v>
      </c>
      <c r="M494" s="2">
        <f t="shared" si="156"/>
        <v>18.64</v>
      </c>
      <c r="N494" s="3">
        <f t="shared" si="157"/>
        <v>166</v>
      </c>
      <c r="O494" s="4">
        <f t="shared" si="158"/>
        <v>40.799999999999997</v>
      </c>
      <c r="P494" s="2">
        <f t="shared" si="159"/>
        <v>1.62</v>
      </c>
      <c r="Q494" s="2">
        <f t="shared" si="160"/>
        <v>1.08</v>
      </c>
      <c r="R494" s="2">
        <f t="shared" si="161"/>
        <v>3.66</v>
      </c>
      <c r="S494" s="64">
        <f t="shared" si="162"/>
        <v>6.4449999999999993E-2</v>
      </c>
      <c r="T494" s="2">
        <f t="shared" si="163"/>
        <v>10.050000000000001</v>
      </c>
      <c r="U494" s="4">
        <f t="shared" si="164"/>
        <v>4.8</v>
      </c>
      <c r="V494" s="79">
        <f t="shared" si="165"/>
        <v>6.63</v>
      </c>
      <c r="W494" s="10">
        <f t="shared" ca="1" si="175"/>
        <v>0</v>
      </c>
      <c r="X494" s="10">
        <f t="shared" ca="1" si="176"/>
        <v>0</v>
      </c>
      <c r="Y494" s="10">
        <f t="shared" ca="1" si="177"/>
        <v>0</v>
      </c>
      <c r="Z494" s="10">
        <f t="shared" ca="1" si="178"/>
        <v>1</v>
      </c>
      <c r="AA494" s="10">
        <f t="shared" ca="1" si="179"/>
        <v>0</v>
      </c>
      <c r="AB494" s="10">
        <f t="shared" ca="1" si="180"/>
        <v>0</v>
      </c>
      <c r="AC494" s="10">
        <f t="shared" ca="1" si="172"/>
        <v>1</v>
      </c>
      <c r="AF494" s="16">
        <f t="shared" ca="1" si="173"/>
        <v>0</v>
      </c>
    </row>
    <row r="495" spans="1:32" x14ac:dyDescent="0.25">
      <c r="A495" s="7" t="s">
        <v>1136</v>
      </c>
      <c r="C495" s="10">
        <f t="shared" ca="1" si="174"/>
        <v>0</v>
      </c>
      <c r="D495" s="4">
        <v>42.5</v>
      </c>
      <c r="E495" s="4">
        <v>35.6</v>
      </c>
      <c r="F495" s="4">
        <v>12.1</v>
      </c>
      <c r="G495" s="4">
        <v>5</v>
      </c>
      <c r="J495" s="3">
        <v>34810</v>
      </c>
      <c r="K495" s="3">
        <v>10043</v>
      </c>
      <c r="L495" s="3">
        <v>1141</v>
      </c>
      <c r="M495" s="2">
        <f t="shared" si="156"/>
        <v>17.2</v>
      </c>
      <c r="N495" s="3">
        <f t="shared" si="157"/>
        <v>344</v>
      </c>
      <c r="O495" s="4">
        <f t="shared" si="158"/>
        <v>51.6</v>
      </c>
      <c r="P495" s="2">
        <f t="shared" si="159"/>
        <v>1.43</v>
      </c>
      <c r="Q495" s="2">
        <f t="shared" si="160"/>
        <v>1.07</v>
      </c>
      <c r="R495" s="2">
        <f t="shared" si="161"/>
        <v>3.51</v>
      </c>
      <c r="S495" s="64">
        <f t="shared" si="162"/>
        <v>2.9919999999999999E-2</v>
      </c>
      <c r="T495" s="2">
        <f t="shared" si="163"/>
        <v>8</v>
      </c>
      <c r="U495" s="4">
        <f t="shared" si="164"/>
        <v>5.7</v>
      </c>
      <c r="V495" s="79">
        <f t="shared" si="165"/>
        <v>9.3000000000000007</v>
      </c>
      <c r="W495" s="10">
        <f t="shared" ca="1" si="175"/>
        <v>0</v>
      </c>
      <c r="X495" s="10">
        <f t="shared" ca="1" si="176"/>
        <v>0</v>
      </c>
      <c r="Y495" s="10">
        <f t="shared" ca="1" si="177"/>
        <v>0</v>
      </c>
      <c r="Z495" s="10">
        <f t="shared" ca="1" si="178"/>
        <v>1</v>
      </c>
      <c r="AA495" s="10">
        <f t="shared" ca="1" si="179"/>
        <v>0</v>
      </c>
      <c r="AB495" s="10">
        <f t="shared" ca="1" si="180"/>
        <v>0</v>
      </c>
      <c r="AC495" s="10">
        <f t="shared" ca="1" si="172"/>
        <v>1</v>
      </c>
      <c r="AF495" s="16">
        <f t="shared" ca="1" si="173"/>
        <v>0</v>
      </c>
    </row>
    <row r="496" spans="1:32" x14ac:dyDescent="0.25">
      <c r="A496" s="7" t="s">
        <v>1137</v>
      </c>
      <c r="C496" s="10">
        <f t="shared" ca="1" si="174"/>
        <v>0</v>
      </c>
      <c r="D496" s="4">
        <v>52.5</v>
      </c>
      <c r="E496" s="4">
        <v>44.2</v>
      </c>
      <c r="F496" s="4">
        <v>14</v>
      </c>
      <c r="G496" s="4">
        <v>7</v>
      </c>
      <c r="H496" s="5" t="s">
        <v>1407</v>
      </c>
      <c r="I496" s="5" t="s">
        <v>1374</v>
      </c>
      <c r="J496" s="3">
        <v>41850</v>
      </c>
      <c r="K496" s="3">
        <v>16742</v>
      </c>
      <c r="L496" s="3">
        <v>1307</v>
      </c>
      <c r="M496" s="2">
        <f t="shared" si="156"/>
        <v>17.420000000000002</v>
      </c>
      <c r="N496" s="3">
        <f t="shared" si="157"/>
        <v>216</v>
      </c>
      <c r="O496" s="4">
        <f t="shared" si="158"/>
        <v>41.2</v>
      </c>
      <c r="P496" s="2">
        <f t="shared" si="159"/>
        <v>1.56</v>
      </c>
      <c r="Q496" s="2">
        <f t="shared" si="160"/>
        <v>1.07</v>
      </c>
      <c r="R496" s="2">
        <f t="shared" si="161"/>
        <v>3.75</v>
      </c>
      <c r="S496" s="64">
        <f t="shared" si="162"/>
        <v>5.0999999999999997E-2</v>
      </c>
      <c r="T496" s="2">
        <f t="shared" si="163"/>
        <v>8.91</v>
      </c>
      <c r="U496" s="4">
        <f t="shared" si="164"/>
        <v>4.8</v>
      </c>
      <c r="V496" s="79">
        <f t="shared" si="165"/>
        <v>7.28</v>
      </c>
      <c r="W496" s="10">
        <f t="shared" ca="1" si="175"/>
        <v>0</v>
      </c>
      <c r="X496" s="10">
        <f t="shared" ca="1" si="176"/>
        <v>0</v>
      </c>
      <c r="Y496" s="10">
        <f t="shared" ca="1" si="177"/>
        <v>0</v>
      </c>
      <c r="Z496" s="10">
        <f t="shared" ca="1" si="178"/>
        <v>1</v>
      </c>
      <c r="AA496" s="10">
        <f t="shared" ca="1" si="179"/>
        <v>0</v>
      </c>
      <c r="AB496" s="10">
        <f t="shared" ca="1" si="180"/>
        <v>0</v>
      </c>
      <c r="AC496" s="10">
        <f t="shared" ca="1" si="172"/>
        <v>1</v>
      </c>
      <c r="AF496" s="16">
        <f t="shared" ca="1" si="173"/>
        <v>0</v>
      </c>
    </row>
    <row r="497" spans="1:32" x14ac:dyDescent="0.25">
      <c r="A497" s="7" t="s">
        <v>1138</v>
      </c>
      <c r="C497" s="10">
        <f t="shared" ca="1" si="174"/>
        <v>0</v>
      </c>
      <c r="D497" s="4">
        <v>55.5</v>
      </c>
      <c r="E497" s="4">
        <v>42.5</v>
      </c>
      <c r="F497" s="4">
        <v>15.8</v>
      </c>
      <c r="G497" s="4">
        <v>7.7</v>
      </c>
      <c r="J497" s="3">
        <v>47300</v>
      </c>
      <c r="K497" s="3">
        <v>10500</v>
      </c>
      <c r="L497" s="3">
        <v>1554</v>
      </c>
      <c r="M497" s="2">
        <f t="shared" si="156"/>
        <v>19.09</v>
      </c>
      <c r="N497" s="3">
        <f t="shared" si="157"/>
        <v>275</v>
      </c>
      <c r="O497" s="4">
        <f t="shared" si="158"/>
        <v>39.9</v>
      </c>
      <c r="P497" s="2">
        <f t="shared" si="159"/>
        <v>1.69</v>
      </c>
      <c r="Q497" s="2">
        <f t="shared" si="160"/>
        <v>1.1000000000000001</v>
      </c>
      <c r="R497" s="2">
        <f t="shared" si="161"/>
        <v>3.51</v>
      </c>
      <c r="S497" s="64">
        <f t="shared" si="162"/>
        <v>6.4619999999999997E-2</v>
      </c>
      <c r="T497" s="2">
        <f t="shared" si="163"/>
        <v>8.74</v>
      </c>
      <c r="U497" s="4">
        <f t="shared" si="164"/>
        <v>4.5999999999999996</v>
      </c>
      <c r="V497" s="79">
        <f t="shared" si="165"/>
        <v>6.57</v>
      </c>
      <c r="W497" s="10">
        <f t="shared" ca="1" si="175"/>
        <v>0</v>
      </c>
      <c r="X497" s="10">
        <f t="shared" ca="1" si="176"/>
        <v>0</v>
      </c>
      <c r="Y497" s="10">
        <f t="shared" ca="1" si="177"/>
        <v>0</v>
      </c>
      <c r="Z497" s="10">
        <f t="shared" ca="1" si="178"/>
        <v>1</v>
      </c>
      <c r="AA497" s="10">
        <f t="shared" ca="1" si="179"/>
        <v>0</v>
      </c>
      <c r="AB497" s="10">
        <f t="shared" ca="1" si="180"/>
        <v>0</v>
      </c>
      <c r="AC497" s="10">
        <f t="shared" ca="1" si="172"/>
        <v>1</v>
      </c>
      <c r="AF497" s="16">
        <f t="shared" ca="1" si="173"/>
        <v>0</v>
      </c>
    </row>
    <row r="498" spans="1:32" x14ac:dyDescent="0.25">
      <c r="A498" s="7" t="s">
        <v>1139</v>
      </c>
      <c r="C498" s="10">
        <f t="shared" ca="1" si="174"/>
        <v>0</v>
      </c>
      <c r="D498" s="4">
        <v>68</v>
      </c>
      <c r="E498" s="4">
        <v>56</v>
      </c>
      <c r="F498" s="4">
        <v>16.100000000000001</v>
      </c>
      <c r="G498" s="4">
        <v>8.5</v>
      </c>
      <c r="J498" s="3">
        <v>77000</v>
      </c>
      <c r="K498" s="3">
        <v>22000</v>
      </c>
      <c r="L498" s="3">
        <v>2270</v>
      </c>
      <c r="M498" s="2">
        <f t="shared" si="156"/>
        <v>20.16</v>
      </c>
      <c r="N498" s="3">
        <f t="shared" si="157"/>
        <v>196</v>
      </c>
      <c r="O498" s="4">
        <f t="shared" si="158"/>
        <v>49.3</v>
      </c>
      <c r="P498" s="2">
        <f t="shared" si="159"/>
        <v>1.47</v>
      </c>
      <c r="Q498" s="2">
        <f t="shared" si="160"/>
        <v>1.1000000000000001</v>
      </c>
      <c r="R498" s="2">
        <f t="shared" si="161"/>
        <v>4.22</v>
      </c>
      <c r="S498" s="64">
        <f t="shared" si="162"/>
        <v>4.02E-2</v>
      </c>
      <c r="T498" s="2">
        <f t="shared" si="163"/>
        <v>10.029999999999999</v>
      </c>
      <c r="U498" s="4">
        <f t="shared" si="164"/>
        <v>5.9</v>
      </c>
      <c r="V498" s="79">
        <f t="shared" si="165"/>
        <v>8.34</v>
      </c>
      <c r="W498" s="10">
        <f t="shared" ca="1" si="175"/>
        <v>0</v>
      </c>
      <c r="X498" s="10">
        <f t="shared" ca="1" si="176"/>
        <v>0</v>
      </c>
      <c r="Y498" s="10">
        <f t="shared" ca="1" si="177"/>
        <v>0</v>
      </c>
      <c r="Z498" s="10">
        <f t="shared" ca="1" si="178"/>
        <v>1</v>
      </c>
      <c r="AA498" s="10">
        <f t="shared" ca="1" si="179"/>
        <v>0</v>
      </c>
      <c r="AB498" s="10">
        <f t="shared" ca="1" si="180"/>
        <v>0</v>
      </c>
      <c r="AC498" s="10">
        <f t="shared" ca="1" si="172"/>
        <v>1</v>
      </c>
      <c r="AF498" s="16">
        <f t="shared" ca="1" si="173"/>
        <v>0</v>
      </c>
    </row>
    <row r="499" spans="1:32" x14ac:dyDescent="0.25">
      <c r="A499" s="7" t="s">
        <v>930</v>
      </c>
      <c r="C499" s="10">
        <f t="shared" ca="1" si="174"/>
        <v>0</v>
      </c>
      <c r="D499" s="4">
        <v>42.5</v>
      </c>
      <c r="E499" s="4">
        <v>29.3</v>
      </c>
      <c r="F499" s="4">
        <v>11.7</v>
      </c>
      <c r="G499" s="4">
        <v>5.5</v>
      </c>
      <c r="H499" s="5" t="s">
        <v>1386</v>
      </c>
      <c r="I499" s="5" t="s">
        <v>1371</v>
      </c>
      <c r="J499" s="3">
        <v>18500</v>
      </c>
      <c r="K499" s="3">
        <v>6800</v>
      </c>
      <c r="L499" s="3">
        <v>439</v>
      </c>
      <c r="M499" s="2">
        <f t="shared" si="156"/>
        <v>10.08</v>
      </c>
      <c r="N499" s="3">
        <f t="shared" si="157"/>
        <v>328</v>
      </c>
      <c r="O499" s="4">
        <f t="shared" si="158"/>
        <v>32.5</v>
      </c>
      <c r="P499" s="2">
        <f t="shared" si="159"/>
        <v>1.71</v>
      </c>
      <c r="Q499" s="2">
        <f t="shared" si="160"/>
        <v>0.91</v>
      </c>
      <c r="R499" s="2">
        <f t="shared" si="161"/>
        <v>3.63</v>
      </c>
      <c r="S499" s="64">
        <f t="shared" si="162"/>
        <v>6.4360000000000001E-2</v>
      </c>
      <c r="T499" s="2">
        <f t="shared" si="163"/>
        <v>7.25</v>
      </c>
      <c r="U499" s="4">
        <f t="shared" si="164"/>
        <v>3.8</v>
      </c>
      <c r="V499" s="79">
        <f t="shared" si="165"/>
        <v>6.3</v>
      </c>
      <c r="W499" s="10">
        <f t="shared" ca="1" si="175"/>
        <v>0</v>
      </c>
      <c r="X499" s="10">
        <f t="shared" ca="1" si="176"/>
        <v>0</v>
      </c>
      <c r="Y499" s="10">
        <f t="shared" ca="1" si="177"/>
        <v>0</v>
      </c>
      <c r="Z499" s="10">
        <f t="shared" ca="1" si="178"/>
        <v>1</v>
      </c>
      <c r="AA499" s="10">
        <f t="shared" ca="1" si="179"/>
        <v>0</v>
      </c>
      <c r="AB499" s="10">
        <f t="shared" ca="1" si="180"/>
        <v>0</v>
      </c>
      <c r="AC499" s="10">
        <f t="shared" ca="1" si="172"/>
        <v>1</v>
      </c>
      <c r="AF499" s="16">
        <f t="shared" ca="1" si="173"/>
        <v>0</v>
      </c>
    </row>
    <row r="500" spans="1:32" x14ac:dyDescent="0.25">
      <c r="A500" s="7" t="s">
        <v>946</v>
      </c>
      <c r="C500" s="10">
        <f t="shared" ca="1" si="174"/>
        <v>0</v>
      </c>
      <c r="D500" s="4">
        <v>44</v>
      </c>
      <c r="E500" s="4">
        <v>33</v>
      </c>
      <c r="F500" s="4">
        <v>12.3</v>
      </c>
      <c r="G500" s="4">
        <v>6</v>
      </c>
      <c r="H500" s="5" t="s">
        <v>945</v>
      </c>
      <c r="I500" s="5" t="s">
        <v>948</v>
      </c>
      <c r="J500" s="3">
        <v>27500</v>
      </c>
      <c r="K500" s="3">
        <v>10300</v>
      </c>
      <c r="L500" s="3">
        <v>915</v>
      </c>
      <c r="M500" s="2">
        <f t="shared" si="156"/>
        <v>16.13</v>
      </c>
      <c r="N500" s="3">
        <f t="shared" si="157"/>
        <v>342</v>
      </c>
      <c r="O500" s="4">
        <f t="shared" si="158"/>
        <v>41.4</v>
      </c>
      <c r="P500" s="2">
        <f t="shared" si="159"/>
        <v>1.58</v>
      </c>
      <c r="Q500" s="2">
        <f t="shared" si="160"/>
        <v>1.05</v>
      </c>
      <c r="R500" s="2">
        <f t="shared" si="161"/>
        <v>3.58</v>
      </c>
      <c r="S500" s="64">
        <f t="shared" si="162"/>
        <v>4.4979999999999999E-2</v>
      </c>
      <c r="T500" s="2">
        <f t="shared" si="163"/>
        <v>7.7</v>
      </c>
      <c r="U500" s="4">
        <f t="shared" si="164"/>
        <v>4.7</v>
      </c>
      <c r="V500" s="79">
        <f t="shared" si="165"/>
        <v>7.6</v>
      </c>
      <c r="W500" s="10">
        <f t="shared" ca="1" si="175"/>
        <v>0</v>
      </c>
      <c r="X500" s="10">
        <f t="shared" ca="1" si="176"/>
        <v>0</v>
      </c>
      <c r="Y500" s="10">
        <f t="shared" ca="1" si="177"/>
        <v>0</v>
      </c>
      <c r="Z500" s="10">
        <f t="shared" ca="1" si="178"/>
        <v>1</v>
      </c>
      <c r="AA500" s="10">
        <f t="shared" ca="1" si="179"/>
        <v>0</v>
      </c>
      <c r="AB500" s="10">
        <f t="shared" ca="1" si="180"/>
        <v>0</v>
      </c>
      <c r="AC500" s="10">
        <f t="shared" ca="1" si="172"/>
        <v>1</v>
      </c>
      <c r="AF500" s="16">
        <f t="shared" ca="1" si="173"/>
        <v>0</v>
      </c>
    </row>
    <row r="501" spans="1:32" x14ac:dyDescent="0.25">
      <c r="A501" s="7" t="s">
        <v>1834</v>
      </c>
      <c r="B501" s="7" t="s">
        <v>1835</v>
      </c>
      <c r="C501" s="10">
        <f t="shared" ca="1" si="174"/>
        <v>0</v>
      </c>
      <c r="D501" s="4">
        <v>44</v>
      </c>
      <c r="E501" s="4">
        <v>33</v>
      </c>
      <c r="F501" s="4">
        <v>12.3</v>
      </c>
      <c r="G501" s="4">
        <v>6</v>
      </c>
      <c r="H501" s="3" t="s">
        <v>945</v>
      </c>
      <c r="I501" s="3" t="s">
        <v>1721</v>
      </c>
      <c r="J501" s="5">
        <v>26500</v>
      </c>
      <c r="K501" s="5">
        <v>9800</v>
      </c>
      <c r="L501" s="3">
        <v>915</v>
      </c>
      <c r="M501" s="2">
        <f t="shared" si="156"/>
        <v>16.54</v>
      </c>
      <c r="N501" s="3">
        <f t="shared" si="157"/>
        <v>329</v>
      </c>
      <c r="O501" s="4">
        <f t="shared" si="158"/>
        <v>39.9</v>
      </c>
      <c r="P501" s="2">
        <f t="shared" si="159"/>
        <v>1.6</v>
      </c>
      <c r="Q501" s="2">
        <f t="shared" si="160"/>
        <v>1.06</v>
      </c>
      <c r="R501" s="2">
        <f t="shared" si="161"/>
        <v>3.58</v>
      </c>
      <c r="S501" s="64">
        <f t="shared" si="162"/>
        <v>4.9059999999999999E-2</v>
      </c>
      <c r="T501" s="2">
        <f t="shared" si="163"/>
        <v>7.7</v>
      </c>
      <c r="U501" s="4">
        <f t="shared" si="164"/>
        <v>4.5</v>
      </c>
      <c r="V501" s="79">
        <f t="shared" si="165"/>
        <v>7.28</v>
      </c>
      <c r="W501" s="10">
        <f t="shared" ca="1" si="175"/>
        <v>0</v>
      </c>
      <c r="X501" s="10">
        <f t="shared" ca="1" si="176"/>
        <v>0</v>
      </c>
      <c r="Y501" s="10">
        <f t="shared" ca="1" si="177"/>
        <v>0</v>
      </c>
      <c r="Z501" s="10">
        <f t="shared" ca="1" si="178"/>
        <v>1</v>
      </c>
      <c r="AA501" s="10">
        <f t="shared" ca="1" si="179"/>
        <v>0</v>
      </c>
      <c r="AB501" s="10">
        <f t="shared" ca="1" si="180"/>
        <v>0</v>
      </c>
      <c r="AC501" s="10">
        <f t="shared" ca="1" si="172"/>
        <v>1</v>
      </c>
      <c r="AF501" s="16">
        <f t="shared" ca="1" si="173"/>
        <v>0</v>
      </c>
    </row>
    <row r="502" spans="1:32" x14ac:dyDescent="0.25">
      <c r="A502" s="7" t="s">
        <v>1836</v>
      </c>
      <c r="B502" s="7" t="s">
        <v>1837</v>
      </c>
      <c r="C502" s="10">
        <f t="shared" ca="1" si="174"/>
        <v>0</v>
      </c>
      <c r="D502" s="4">
        <v>48</v>
      </c>
      <c r="E502" s="4">
        <v>40.299999999999997</v>
      </c>
      <c r="F502" s="4">
        <v>13.5</v>
      </c>
      <c r="G502" s="4">
        <v>6</v>
      </c>
      <c r="H502" s="2"/>
      <c r="I502" s="2" t="s">
        <v>1383</v>
      </c>
      <c r="J502" s="3">
        <v>29883</v>
      </c>
      <c r="K502" s="3">
        <v>11890</v>
      </c>
      <c r="L502" s="3">
        <v>980</v>
      </c>
      <c r="M502" s="2">
        <f t="shared" si="156"/>
        <v>16.350000000000001</v>
      </c>
      <c r="N502" s="3">
        <f t="shared" si="157"/>
        <v>204</v>
      </c>
      <c r="O502" s="4">
        <f t="shared" si="158"/>
        <v>33.9</v>
      </c>
      <c r="P502" s="2">
        <f t="shared" si="159"/>
        <v>1.68</v>
      </c>
      <c r="Q502" s="2">
        <f t="shared" si="160"/>
        <v>1.06</v>
      </c>
      <c r="R502" s="2">
        <f t="shared" si="161"/>
        <v>3.56</v>
      </c>
      <c r="S502" s="64">
        <f t="shared" si="162"/>
        <v>7.0110000000000006E-2</v>
      </c>
      <c r="T502" s="2">
        <f t="shared" si="163"/>
        <v>8.51</v>
      </c>
      <c r="U502" s="4">
        <f t="shared" si="164"/>
        <v>4</v>
      </c>
      <c r="V502" s="79">
        <f t="shared" si="165"/>
        <v>6.18</v>
      </c>
      <c r="W502" s="10">
        <f t="shared" ca="1" si="175"/>
        <v>0</v>
      </c>
      <c r="X502" s="10">
        <f t="shared" ca="1" si="176"/>
        <v>0</v>
      </c>
      <c r="Y502" s="10">
        <f t="shared" ca="1" si="177"/>
        <v>0</v>
      </c>
      <c r="Z502" s="10">
        <f t="shared" ca="1" si="178"/>
        <v>1</v>
      </c>
      <c r="AA502" s="10">
        <f t="shared" ca="1" si="179"/>
        <v>0</v>
      </c>
      <c r="AB502" s="10">
        <f t="shared" ca="1" si="180"/>
        <v>0</v>
      </c>
      <c r="AC502" s="10">
        <f t="shared" ca="1" si="172"/>
        <v>1</v>
      </c>
      <c r="AF502" s="16">
        <f t="shared" ca="1" si="173"/>
        <v>0</v>
      </c>
    </row>
    <row r="503" spans="1:32" x14ac:dyDescent="0.25">
      <c r="A503" s="7" t="s">
        <v>1838</v>
      </c>
      <c r="B503" s="7" t="s">
        <v>1839</v>
      </c>
      <c r="C503" s="10">
        <f t="shared" ca="1" si="174"/>
        <v>0</v>
      </c>
      <c r="D503" s="4">
        <v>20</v>
      </c>
      <c r="E503" s="4">
        <v>17.2</v>
      </c>
      <c r="F503" s="4">
        <v>7</v>
      </c>
      <c r="G503" s="4">
        <v>3.5</v>
      </c>
      <c r="I503" s="5" t="s">
        <v>1374</v>
      </c>
      <c r="J503" s="3">
        <v>1900</v>
      </c>
      <c r="K503" s="3">
        <v>800</v>
      </c>
      <c r="L503" s="3">
        <v>232</v>
      </c>
      <c r="M503" s="2">
        <f t="shared" si="156"/>
        <v>24.25</v>
      </c>
      <c r="N503" s="3">
        <f t="shared" si="157"/>
        <v>167</v>
      </c>
      <c r="O503" s="4">
        <f t="shared" si="158"/>
        <v>12.2</v>
      </c>
      <c r="P503" s="2">
        <f t="shared" si="159"/>
        <v>2.19</v>
      </c>
      <c r="Q503" s="2">
        <f t="shared" si="160"/>
        <v>1.3</v>
      </c>
      <c r="R503" s="2">
        <f t="shared" si="161"/>
        <v>2.86</v>
      </c>
      <c r="S503" s="64">
        <f t="shared" si="162"/>
        <v>0.18992000000000001</v>
      </c>
      <c r="T503" s="2">
        <f t="shared" si="163"/>
        <v>5.56</v>
      </c>
      <c r="U503" s="4">
        <f t="shared" si="164"/>
        <v>1.5</v>
      </c>
      <c r="V503" s="79">
        <f t="shared" si="165"/>
        <v>3.22</v>
      </c>
      <c r="W503" s="10">
        <f t="shared" ca="1" si="175"/>
        <v>0</v>
      </c>
      <c r="X503" s="10">
        <f t="shared" ca="1" si="176"/>
        <v>0</v>
      </c>
      <c r="Y503" s="10">
        <f t="shared" ca="1" si="177"/>
        <v>1</v>
      </c>
      <c r="Z503" s="10">
        <f t="shared" ca="1" si="178"/>
        <v>1</v>
      </c>
      <c r="AA503" s="10">
        <f t="shared" ca="1" si="179"/>
        <v>1</v>
      </c>
      <c r="AB503" s="10">
        <f t="shared" ca="1" si="180"/>
        <v>0</v>
      </c>
      <c r="AC503" s="10">
        <f t="shared" ca="1" si="172"/>
        <v>1</v>
      </c>
      <c r="AF503" s="16">
        <f t="shared" ca="1" si="173"/>
        <v>0</v>
      </c>
    </row>
    <row r="504" spans="1:32" x14ac:dyDescent="0.25">
      <c r="A504" s="7" t="s">
        <v>895</v>
      </c>
      <c r="B504" s="7" t="s">
        <v>896</v>
      </c>
      <c r="C504" s="10">
        <f t="shared" ca="1" si="174"/>
        <v>0</v>
      </c>
      <c r="D504" s="4">
        <v>160</v>
      </c>
      <c r="E504" s="4">
        <v>137.5</v>
      </c>
      <c r="F504" s="4">
        <v>30</v>
      </c>
      <c r="G504" s="4">
        <v>12</v>
      </c>
      <c r="J504" s="3">
        <v>458000</v>
      </c>
      <c r="K504" s="3">
        <v>201600</v>
      </c>
      <c r="L504" s="3">
        <v>7246</v>
      </c>
      <c r="M504" s="2">
        <f t="shared" si="156"/>
        <v>19.63</v>
      </c>
      <c r="N504" s="3">
        <f t="shared" si="157"/>
        <v>79</v>
      </c>
      <c r="O504" s="4">
        <f t="shared" si="158"/>
        <v>53</v>
      </c>
      <c r="P504" s="2">
        <f t="shared" si="159"/>
        <v>1.51</v>
      </c>
      <c r="Q504" s="2">
        <f t="shared" si="160"/>
        <v>1.04</v>
      </c>
      <c r="R504" s="2">
        <f t="shared" si="161"/>
        <v>5.33</v>
      </c>
      <c r="S504" s="64">
        <f t="shared" si="162"/>
        <v>5.8869999999999999E-2</v>
      </c>
      <c r="T504" s="2">
        <f t="shared" si="163"/>
        <v>15.71</v>
      </c>
      <c r="U504" s="4">
        <f t="shared" si="164"/>
        <v>7</v>
      </c>
      <c r="V504" s="79">
        <f t="shared" si="165"/>
        <v>7.25</v>
      </c>
      <c r="W504" s="10">
        <f t="shared" ca="1" si="175"/>
        <v>0</v>
      </c>
      <c r="X504" s="10">
        <f t="shared" ca="1" si="176"/>
        <v>1</v>
      </c>
      <c r="Y504" s="10">
        <f t="shared" ca="1" si="177"/>
        <v>0</v>
      </c>
      <c r="Z504" s="10">
        <f t="shared" ca="1" si="178"/>
        <v>1</v>
      </c>
      <c r="AA504" s="10">
        <f t="shared" ca="1" si="179"/>
        <v>0</v>
      </c>
      <c r="AB504" s="10">
        <f t="shared" ca="1" si="180"/>
        <v>0</v>
      </c>
      <c r="AC504" s="10">
        <f t="shared" ca="1" si="172"/>
        <v>1</v>
      </c>
      <c r="AF504" s="16">
        <f t="shared" ca="1" si="173"/>
        <v>0</v>
      </c>
    </row>
    <row r="505" spans="1:32" x14ac:dyDescent="0.25">
      <c r="A505" s="7" t="s">
        <v>1840</v>
      </c>
      <c r="B505" s="7" t="s">
        <v>1835</v>
      </c>
      <c r="C505" s="10">
        <f t="shared" ca="1" si="174"/>
        <v>0</v>
      </c>
      <c r="D505" s="4">
        <v>32.799999999999997</v>
      </c>
      <c r="E505" s="4">
        <v>29.5</v>
      </c>
      <c r="F505" s="4">
        <v>11.8</v>
      </c>
      <c r="G505" s="4">
        <v>5.6</v>
      </c>
      <c r="H505" s="3"/>
      <c r="I505" s="3" t="s">
        <v>1721</v>
      </c>
      <c r="J505" s="5">
        <v>18430</v>
      </c>
      <c r="K505" s="5">
        <v>6812</v>
      </c>
      <c r="L505" s="3">
        <v>878</v>
      </c>
      <c r="M505" s="2">
        <f t="shared" si="156"/>
        <v>20.21</v>
      </c>
      <c r="N505" s="3">
        <f t="shared" si="157"/>
        <v>320</v>
      </c>
      <c r="O505" s="4">
        <f t="shared" si="158"/>
        <v>34.9</v>
      </c>
      <c r="P505" s="2">
        <f t="shared" si="159"/>
        <v>1.73</v>
      </c>
      <c r="Q505" s="2">
        <f t="shared" si="160"/>
        <v>1.1499999999999999</v>
      </c>
      <c r="R505" s="2">
        <f t="shared" si="161"/>
        <v>2.78</v>
      </c>
      <c r="S505" s="64">
        <f t="shared" si="162"/>
        <v>6.8669999999999995E-2</v>
      </c>
      <c r="T505" s="2">
        <f t="shared" si="163"/>
        <v>7.28</v>
      </c>
      <c r="U505" s="4">
        <f t="shared" si="164"/>
        <v>3.7</v>
      </c>
      <c r="V505" s="79">
        <f t="shared" si="165"/>
        <v>6.11</v>
      </c>
      <c r="W505" s="10">
        <f t="shared" ca="1" si="175"/>
        <v>0</v>
      </c>
      <c r="X505" s="10">
        <f t="shared" ca="1" si="176"/>
        <v>0</v>
      </c>
      <c r="Y505" s="10">
        <f t="shared" ca="1" si="177"/>
        <v>0</v>
      </c>
      <c r="Z505" s="10">
        <f t="shared" ca="1" si="178"/>
        <v>1</v>
      </c>
      <c r="AA505" s="10">
        <f t="shared" ca="1" si="179"/>
        <v>0</v>
      </c>
      <c r="AB505" s="10">
        <f t="shared" ca="1" si="180"/>
        <v>0</v>
      </c>
      <c r="AC505" s="10">
        <f t="shared" ca="1" si="172"/>
        <v>1</v>
      </c>
      <c r="AF505" s="16">
        <f t="shared" ca="1" si="173"/>
        <v>0</v>
      </c>
    </row>
    <row r="506" spans="1:32" x14ac:dyDescent="0.25">
      <c r="A506" s="7" t="s">
        <v>1841</v>
      </c>
      <c r="B506" s="7" t="s">
        <v>1835</v>
      </c>
      <c r="C506" s="10">
        <f t="shared" ca="1" si="174"/>
        <v>0</v>
      </c>
      <c r="D506" s="4">
        <v>45.6</v>
      </c>
      <c r="E506" s="4">
        <v>33.1</v>
      </c>
      <c r="F506" s="4">
        <v>12.5</v>
      </c>
      <c r="G506" s="4">
        <v>5.9</v>
      </c>
      <c r="H506" s="3"/>
      <c r="I506" s="3" t="s">
        <v>1721</v>
      </c>
      <c r="J506" s="5">
        <v>26500</v>
      </c>
      <c r="K506" s="5">
        <v>9501</v>
      </c>
      <c r="L506" s="3">
        <v>1137</v>
      </c>
      <c r="M506" s="2">
        <f t="shared" si="156"/>
        <v>20.55</v>
      </c>
      <c r="N506" s="3">
        <f t="shared" si="157"/>
        <v>326</v>
      </c>
      <c r="O506" s="4">
        <f t="shared" si="158"/>
        <v>38.5</v>
      </c>
      <c r="P506" s="2">
        <f t="shared" si="159"/>
        <v>1.62</v>
      </c>
      <c r="Q506" s="2">
        <f t="shared" si="160"/>
        <v>1.1399999999999999</v>
      </c>
      <c r="R506" s="2">
        <f t="shared" si="161"/>
        <v>3.65</v>
      </c>
      <c r="S506" s="64">
        <f t="shared" si="162"/>
        <v>5.2420000000000001E-2</v>
      </c>
      <c r="T506" s="2">
        <f t="shared" si="163"/>
        <v>7.71</v>
      </c>
      <c r="U506" s="4">
        <f t="shared" si="164"/>
        <v>4.4000000000000004</v>
      </c>
      <c r="V506" s="79">
        <f t="shared" si="165"/>
        <v>7.06</v>
      </c>
      <c r="W506" s="10">
        <f t="shared" ca="1" si="175"/>
        <v>0</v>
      </c>
      <c r="X506" s="10">
        <f t="shared" ca="1" si="176"/>
        <v>0</v>
      </c>
      <c r="Y506" s="10">
        <f t="shared" ca="1" si="177"/>
        <v>0</v>
      </c>
      <c r="Z506" s="10">
        <f t="shared" ca="1" si="178"/>
        <v>1</v>
      </c>
      <c r="AA506" s="10">
        <f t="shared" ca="1" si="179"/>
        <v>0</v>
      </c>
      <c r="AB506" s="10">
        <f t="shared" ca="1" si="180"/>
        <v>0</v>
      </c>
      <c r="AC506" s="10">
        <f t="shared" ca="1" si="172"/>
        <v>1</v>
      </c>
      <c r="AF506" s="16">
        <f t="shared" ca="1" si="173"/>
        <v>0</v>
      </c>
    </row>
    <row r="507" spans="1:32" x14ac:dyDescent="0.25">
      <c r="A507" s="7" t="s">
        <v>1842</v>
      </c>
      <c r="B507" s="7" t="s">
        <v>1843</v>
      </c>
      <c r="C507" s="10">
        <f t="shared" ca="1" si="174"/>
        <v>0</v>
      </c>
      <c r="D507" s="4">
        <v>41.9</v>
      </c>
      <c r="E507" s="4">
        <v>35.799999999999997</v>
      </c>
      <c r="F507" s="4">
        <v>13.3</v>
      </c>
      <c r="G507" s="4">
        <v>6.4</v>
      </c>
      <c r="H507" s="3"/>
      <c r="I507" s="3" t="s">
        <v>1721</v>
      </c>
      <c r="J507" s="5">
        <v>35501</v>
      </c>
      <c r="K507" s="5">
        <v>12300</v>
      </c>
      <c r="L507" s="3">
        <v>1148</v>
      </c>
      <c r="M507" s="2">
        <f t="shared" si="156"/>
        <v>17.079999999999998</v>
      </c>
      <c r="N507" s="3">
        <f t="shared" si="157"/>
        <v>345</v>
      </c>
      <c r="O507" s="4">
        <f t="shared" si="158"/>
        <v>46.5</v>
      </c>
      <c r="P507" s="2">
        <f t="shared" si="159"/>
        <v>1.57</v>
      </c>
      <c r="Q507" s="2">
        <f t="shared" si="160"/>
        <v>1.07</v>
      </c>
      <c r="R507" s="2">
        <f t="shared" si="161"/>
        <v>3.15</v>
      </c>
      <c r="S507" s="64">
        <f t="shared" si="162"/>
        <v>4.4010000000000001E-2</v>
      </c>
      <c r="T507" s="2">
        <f t="shared" si="163"/>
        <v>8.02</v>
      </c>
      <c r="U507" s="4">
        <f t="shared" si="164"/>
        <v>5</v>
      </c>
      <c r="V507" s="79">
        <f t="shared" si="165"/>
        <v>7.78</v>
      </c>
      <c r="W507" s="10">
        <f t="shared" ca="1" si="175"/>
        <v>0</v>
      </c>
      <c r="X507" s="10">
        <f t="shared" ca="1" si="176"/>
        <v>0</v>
      </c>
      <c r="Y507" s="10">
        <f t="shared" ca="1" si="177"/>
        <v>0</v>
      </c>
      <c r="Z507" s="10">
        <f t="shared" ca="1" si="178"/>
        <v>1</v>
      </c>
      <c r="AA507" s="10">
        <f t="shared" ca="1" si="179"/>
        <v>0</v>
      </c>
      <c r="AB507" s="10">
        <f t="shared" ca="1" si="180"/>
        <v>1</v>
      </c>
      <c r="AC507" s="10">
        <f t="shared" ca="1" si="172"/>
        <v>1</v>
      </c>
      <c r="AF507" s="16">
        <f t="shared" ca="1" si="173"/>
        <v>0</v>
      </c>
    </row>
    <row r="508" spans="1:32" x14ac:dyDescent="0.25">
      <c r="A508" s="7" t="s">
        <v>1844</v>
      </c>
      <c r="B508" s="7" t="s">
        <v>1732</v>
      </c>
      <c r="C508" s="10">
        <f t="shared" ca="1" si="174"/>
        <v>0</v>
      </c>
      <c r="D508" s="4">
        <v>43.5</v>
      </c>
      <c r="E508" s="4">
        <v>32.799999999999997</v>
      </c>
      <c r="F508" s="4">
        <v>12.5</v>
      </c>
      <c r="G508" s="4">
        <v>5.7</v>
      </c>
      <c r="H508" s="3" t="s">
        <v>1389</v>
      </c>
      <c r="I508" s="3" t="s">
        <v>1598</v>
      </c>
      <c r="J508" s="5">
        <v>28345</v>
      </c>
      <c r="K508" s="5">
        <v>8819</v>
      </c>
      <c r="L508" s="3">
        <v>961</v>
      </c>
      <c r="M508" s="2">
        <f t="shared" si="156"/>
        <v>16.61</v>
      </c>
      <c r="N508" s="3">
        <f t="shared" si="157"/>
        <v>359</v>
      </c>
      <c r="O508" s="4">
        <f t="shared" si="158"/>
        <v>42.1</v>
      </c>
      <c r="P508" s="2">
        <f t="shared" si="159"/>
        <v>1.59</v>
      </c>
      <c r="Q508" s="2">
        <f t="shared" si="160"/>
        <v>1.07</v>
      </c>
      <c r="R508" s="2">
        <f t="shared" si="161"/>
        <v>3.48</v>
      </c>
      <c r="S508" s="64">
        <f t="shared" si="162"/>
        <v>4.5940000000000002E-2</v>
      </c>
      <c r="T508" s="2">
        <f t="shared" si="163"/>
        <v>7.67</v>
      </c>
      <c r="U508" s="4">
        <f t="shared" si="164"/>
        <v>4.7</v>
      </c>
      <c r="V508" s="79">
        <f t="shared" si="165"/>
        <v>7.54</v>
      </c>
      <c r="W508" s="10">
        <f t="shared" ca="1" si="175"/>
        <v>0</v>
      </c>
      <c r="X508" s="10">
        <f t="shared" ca="1" si="176"/>
        <v>0</v>
      </c>
      <c r="Y508" s="10">
        <f t="shared" ca="1" si="177"/>
        <v>0</v>
      </c>
      <c r="Z508" s="10">
        <f t="shared" ca="1" si="178"/>
        <v>1</v>
      </c>
      <c r="AA508" s="10">
        <f t="shared" ca="1" si="179"/>
        <v>0</v>
      </c>
      <c r="AB508" s="10">
        <f t="shared" ca="1" si="180"/>
        <v>0.111</v>
      </c>
      <c r="AC508" s="10">
        <f t="shared" ca="1" si="172"/>
        <v>1</v>
      </c>
      <c r="AF508" s="16">
        <f t="shared" ca="1" si="173"/>
        <v>0</v>
      </c>
    </row>
    <row r="509" spans="1:32" x14ac:dyDescent="0.25">
      <c r="A509" s="7" t="s">
        <v>1845</v>
      </c>
      <c r="B509" s="7" t="s">
        <v>1846</v>
      </c>
      <c r="C509" s="10">
        <f t="shared" ca="1" si="174"/>
        <v>0</v>
      </c>
      <c r="D509" s="4">
        <v>37</v>
      </c>
      <c r="E509" s="4">
        <v>31.2</v>
      </c>
      <c r="F509" s="4">
        <v>12</v>
      </c>
      <c r="G509" s="4">
        <v>5.3</v>
      </c>
      <c r="H509" s="3"/>
      <c r="I509" s="5" t="s">
        <v>1374</v>
      </c>
      <c r="J509" s="5">
        <v>15582</v>
      </c>
      <c r="K509" s="56">
        <v>5609</v>
      </c>
      <c r="L509" s="3">
        <v>762</v>
      </c>
      <c r="M509" s="2">
        <f t="shared" si="156"/>
        <v>19.61</v>
      </c>
      <c r="N509" s="3">
        <f t="shared" si="157"/>
        <v>229</v>
      </c>
      <c r="O509" s="4">
        <f t="shared" si="158"/>
        <v>26.7</v>
      </c>
      <c r="P509" s="2">
        <f t="shared" si="159"/>
        <v>1.86</v>
      </c>
      <c r="Q509" s="2">
        <f t="shared" si="160"/>
        <v>1.1499999999999999</v>
      </c>
      <c r="R509" s="2">
        <f t="shared" si="161"/>
        <v>3.08</v>
      </c>
      <c r="S509" s="64">
        <f t="shared" si="162"/>
        <v>0.10005</v>
      </c>
      <c r="T509" s="2">
        <f t="shared" si="163"/>
        <v>7.48</v>
      </c>
      <c r="U509" s="4">
        <f t="shared" si="164"/>
        <v>3.1</v>
      </c>
      <c r="V509" s="79">
        <f t="shared" si="165"/>
        <v>5.08</v>
      </c>
      <c r="W509" s="10">
        <f t="shared" ca="1" si="175"/>
        <v>0</v>
      </c>
      <c r="X509" s="10">
        <f t="shared" ca="1" si="176"/>
        <v>0</v>
      </c>
      <c r="Y509" s="10">
        <f t="shared" ca="1" si="177"/>
        <v>0</v>
      </c>
      <c r="Z509" s="10">
        <f t="shared" ca="1" si="178"/>
        <v>1</v>
      </c>
      <c r="AA509" s="10">
        <f t="shared" ca="1" si="179"/>
        <v>0</v>
      </c>
      <c r="AB509" s="10">
        <f t="shared" ca="1" si="180"/>
        <v>0.66700000000000004</v>
      </c>
      <c r="AC509" s="10">
        <f t="shared" ca="1" si="172"/>
        <v>1</v>
      </c>
      <c r="AF509" s="16">
        <f t="shared" ca="1" si="173"/>
        <v>0</v>
      </c>
    </row>
    <row r="510" spans="1:32" x14ac:dyDescent="0.25">
      <c r="A510" s="7" t="s">
        <v>1847</v>
      </c>
      <c r="B510" s="7" t="s">
        <v>1512</v>
      </c>
      <c r="C510" s="10">
        <f t="shared" ca="1" si="174"/>
        <v>0</v>
      </c>
      <c r="D510" s="4">
        <v>30.9</v>
      </c>
      <c r="E510" s="4">
        <v>28</v>
      </c>
      <c r="F510" s="4">
        <v>10.7</v>
      </c>
      <c r="G510" s="4">
        <v>4</v>
      </c>
      <c r="H510" s="5" t="s">
        <v>1407</v>
      </c>
      <c r="I510" s="5" t="s">
        <v>1793</v>
      </c>
      <c r="J510" s="3">
        <v>7560</v>
      </c>
      <c r="K510" s="3">
        <v>3350</v>
      </c>
      <c r="L510" s="3">
        <v>466</v>
      </c>
      <c r="M510" s="2">
        <f t="shared" si="156"/>
        <v>19.420000000000002</v>
      </c>
      <c r="N510" s="3">
        <f t="shared" si="157"/>
        <v>154</v>
      </c>
      <c r="O510" s="4">
        <f t="shared" si="158"/>
        <v>17.2</v>
      </c>
      <c r="P510" s="2">
        <f t="shared" si="159"/>
        <v>2.11</v>
      </c>
      <c r="Q510" s="2">
        <f t="shared" si="160"/>
        <v>1.1599999999999999</v>
      </c>
      <c r="R510" s="2">
        <f t="shared" si="161"/>
        <v>2.89</v>
      </c>
      <c r="S510" s="64">
        <f t="shared" si="162"/>
        <v>0.20565</v>
      </c>
      <c r="T510" s="2">
        <f t="shared" si="163"/>
        <v>7.09</v>
      </c>
      <c r="U510" s="4">
        <f t="shared" si="164"/>
        <v>2</v>
      </c>
      <c r="V510" s="79">
        <f t="shared" si="165"/>
        <v>3.47</v>
      </c>
      <c r="W510" s="10">
        <f t="shared" ca="1" si="175"/>
        <v>0</v>
      </c>
      <c r="X510" s="10">
        <f t="shared" ca="1" si="176"/>
        <v>0</v>
      </c>
      <c r="Y510" s="10">
        <f t="shared" ca="1" si="177"/>
        <v>0</v>
      </c>
      <c r="Z510" s="10">
        <f t="shared" ca="1" si="178"/>
        <v>1</v>
      </c>
      <c r="AA510" s="10">
        <f t="shared" ca="1" si="179"/>
        <v>0</v>
      </c>
      <c r="AB510" s="10">
        <f t="shared" ca="1" si="180"/>
        <v>0</v>
      </c>
      <c r="AC510" s="10">
        <f t="shared" ca="1" si="172"/>
        <v>1</v>
      </c>
      <c r="AF510" s="16">
        <f t="shared" ca="1" si="173"/>
        <v>0</v>
      </c>
    </row>
    <row r="511" spans="1:32" x14ac:dyDescent="0.25">
      <c r="A511" s="7" t="s">
        <v>1049</v>
      </c>
      <c r="B511" s="7" t="s">
        <v>1512</v>
      </c>
      <c r="C511" s="10">
        <f t="shared" ca="1" si="174"/>
        <v>0</v>
      </c>
      <c r="D511" s="4">
        <v>18.2</v>
      </c>
      <c r="E511" s="4">
        <v>17.8</v>
      </c>
      <c r="F511" s="4">
        <v>8</v>
      </c>
      <c r="G511" s="4" t="s">
        <v>1050</v>
      </c>
      <c r="H511" s="5" t="s">
        <v>635</v>
      </c>
      <c r="I511" s="5" t="s">
        <v>215</v>
      </c>
      <c r="J511" s="3">
        <v>2500</v>
      </c>
      <c r="L511" s="3">
        <v>250</v>
      </c>
      <c r="M511" s="2">
        <f t="shared" si="156"/>
        <v>21.77</v>
      </c>
      <c r="N511" s="3">
        <f t="shared" si="157"/>
        <v>198</v>
      </c>
      <c r="O511" s="4">
        <f t="shared" si="158"/>
        <v>13.5</v>
      </c>
      <c r="P511" s="2">
        <f t="shared" si="159"/>
        <v>2.2799999999999998</v>
      </c>
      <c r="Q511" s="2">
        <f t="shared" si="160"/>
        <v>1.25</v>
      </c>
      <c r="R511" s="2">
        <f t="shared" si="161"/>
        <v>2.2799999999999998</v>
      </c>
      <c r="S511" s="64">
        <f t="shared" si="162"/>
        <v>0.2374</v>
      </c>
      <c r="T511" s="2">
        <f t="shared" si="163"/>
        <v>5.65</v>
      </c>
      <c r="U511" s="4">
        <f t="shared" si="164"/>
        <v>1.5</v>
      </c>
      <c r="V511" s="79">
        <f t="shared" si="165"/>
        <v>3.01</v>
      </c>
      <c r="W511" s="10">
        <f t="shared" ca="1" si="175"/>
        <v>0</v>
      </c>
      <c r="X511" s="10">
        <f t="shared" ca="1" si="176"/>
        <v>0</v>
      </c>
      <c r="Y511" s="10">
        <f t="shared" ca="1" si="177"/>
        <v>0.72699999999999998</v>
      </c>
      <c r="Z511" s="10">
        <f t="shared" ca="1" si="178"/>
        <v>1</v>
      </c>
      <c r="AA511" s="10">
        <f t="shared" ca="1" si="179"/>
        <v>0</v>
      </c>
      <c r="AB511" s="10">
        <f t="shared" ca="1" si="180"/>
        <v>0</v>
      </c>
      <c r="AC511" s="10">
        <f t="shared" ca="1" si="172"/>
        <v>1</v>
      </c>
      <c r="AF511" s="16">
        <f t="shared" ca="1" si="173"/>
        <v>0</v>
      </c>
    </row>
    <row r="512" spans="1:32" x14ac:dyDescent="0.25">
      <c r="A512" s="7" t="s">
        <v>1848</v>
      </c>
      <c r="B512" s="7" t="s">
        <v>1512</v>
      </c>
      <c r="C512" s="10">
        <f t="shared" ca="1" si="174"/>
        <v>0</v>
      </c>
      <c r="D512" s="4">
        <v>44.2</v>
      </c>
      <c r="E512" s="4">
        <v>38</v>
      </c>
      <c r="F512" s="4">
        <v>11.2</v>
      </c>
      <c r="G512" s="4">
        <v>5.7</v>
      </c>
      <c r="H512" s="3"/>
      <c r="I512" s="3" t="s">
        <v>1371</v>
      </c>
      <c r="J512" s="5">
        <v>33000</v>
      </c>
      <c r="K512" s="5">
        <v>9400</v>
      </c>
      <c r="L512" s="3">
        <v>1025</v>
      </c>
      <c r="M512" s="2">
        <f t="shared" si="156"/>
        <v>16.010000000000002</v>
      </c>
      <c r="N512" s="3">
        <f t="shared" si="157"/>
        <v>268</v>
      </c>
      <c r="O512" s="4">
        <f t="shared" si="158"/>
        <v>51.2</v>
      </c>
      <c r="P512" s="2">
        <f t="shared" si="159"/>
        <v>1.35</v>
      </c>
      <c r="Q512" s="2">
        <f t="shared" si="160"/>
        <v>1.05</v>
      </c>
      <c r="R512" s="2">
        <f t="shared" si="161"/>
        <v>3.95</v>
      </c>
      <c r="S512" s="64">
        <f t="shared" si="162"/>
        <v>2.5170000000000001E-2</v>
      </c>
      <c r="T512" s="2">
        <f t="shared" si="163"/>
        <v>8.26</v>
      </c>
      <c r="U512" s="4">
        <f t="shared" si="164"/>
        <v>5.9</v>
      </c>
      <c r="V512" s="79">
        <f t="shared" si="165"/>
        <v>10</v>
      </c>
      <c r="W512" s="10">
        <f t="shared" ca="1" si="175"/>
        <v>0</v>
      </c>
      <c r="X512" s="10">
        <f t="shared" ca="1" si="176"/>
        <v>0</v>
      </c>
      <c r="Y512" s="10">
        <f t="shared" ca="1" si="177"/>
        <v>0</v>
      </c>
      <c r="Z512" s="10">
        <f t="shared" ca="1" si="178"/>
        <v>1</v>
      </c>
      <c r="AA512" s="10">
        <f t="shared" ca="1" si="179"/>
        <v>0</v>
      </c>
      <c r="AB512" s="10">
        <f t="shared" ca="1" si="180"/>
        <v>0</v>
      </c>
      <c r="AC512" s="10">
        <f t="shared" ca="1" si="172"/>
        <v>1</v>
      </c>
      <c r="AF512" s="16">
        <f t="shared" ca="1" si="173"/>
        <v>0</v>
      </c>
    </row>
    <row r="513" spans="1:32" x14ac:dyDescent="0.25">
      <c r="A513" s="7" t="s">
        <v>487</v>
      </c>
      <c r="B513" s="7" t="s">
        <v>1697</v>
      </c>
      <c r="C513" s="10">
        <f t="shared" ca="1" si="174"/>
        <v>0</v>
      </c>
      <c r="D513" s="4">
        <v>44</v>
      </c>
      <c r="E513" s="4">
        <v>42.6</v>
      </c>
      <c r="F513" s="4">
        <v>10.6</v>
      </c>
      <c r="G513" s="4">
        <v>8</v>
      </c>
      <c r="H513" s="5" t="s">
        <v>488</v>
      </c>
      <c r="I513" s="5" t="s">
        <v>1461</v>
      </c>
      <c r="J513" s="3">
        <v>5062</v>
      </c>
      <c r="L513" s="3">
        <v>969</v>
      </c>
      <c r="M513" s="2">
        <f t="shared" si="156"/>
        <v>52.74</v>
      </c>
      <c r="N513" s="3">
        <f t="shared" si="157"/>
        <v>29</v>
      </c>
      <c r="O513" s="4">
        <f t="shared" si="158"/>
        <v>7.8</v>
      </c>
      <c r="P513" s="2">
        <f t="shared" si="159"/>
        <v>2.39</v>
      </c>
      <c r="Q513" s="2">
        <f t="shared" si="160"/>
        <v>1.64</v>
      </c>
      <c r="R513" s="2">
        <f t="shared" si="161"/>
        <v>4.1500000000000004</v>
      </c>
      <c r="S513" s="64">
        <f t="shared" si="162"/>
        <v>0.56381999999999999</v>
      </c>
      <c r="T513" s="2">
        <f t="shared" si="163"/>
        <v>8.75</v>
      </c>
      <c r="U513" s="4">
        <f t="shared" si="164"/>
        <v>1.2</v>
      </c>
      <c r="V513" s="79">
        <f t="shared" si="165"/>
        <v>2.09</v>
      </c>
      <c r="W513" s="10">
        <f t="shared" ca="1" si="175"/>
        <v>0</v>
      </c>
      <c r="X513" s="10">
        <f t="shared" ca="1" si="176"/>
        <v>0.17199999999999999</v>
      </c>
      <c r="Y513" s="10">
        <f t="shared" ca="1" si="177"/>
        <v>0.97699999999999998</v>
      </c>
      <c r="Z513" s="10">
        <f t="shared" ca="1" si="178"/>
        <v>0.83299999999999996</v>
      </c>
      <c r="AA513" s="10">
        <f t="shared" ca="1" si="179"/>
        <v>0</v>
      </c>
      <c r="AB513" s="10">
        <f t="shared" ca="1" si="180"/>
        <v>0</v>
      </c>
      <c r="AC513" s="10">
        <f t="shared" ca="1" si="172"/>
        <v>0</v>
      </c>
      <c r="AF513" s="16">
        <f t="shared" ca="1" si="173"/>
        <v>0</v>
      </c>
    </row>
    <row r="514" spans="1:32" x14ac:dyDescent="0.25">
      <c r="A514" s="7" t="s">
        <v>1849</v>
      </c>
      <c r="B514" s="7" t="s">
        <v>1850</v>
      </c>
      <c r="C514" s="10">
        <f t="shared" ca="1" si="174"/>
        <v>0</v>
      </c>
      <c r="D514" s="4">
        <v>42.8</v>
      </c>
      <c r="E514" s="4">
        <v>31.2</v>
      </c>
      <c r="F514" s="4">
        <v>12.5</v>
      </c>
      <c r="G514" s="4">
        <v>7</v>
      </c>
      <c r="H514" s="2"/>
      <c r="I514" s="2" t="s">
        <v>1374</v>
      </c>
      <c r="J514" s="3">
        <v>24000</v>
      </c>
      <c r="K514" s="3">
        <v>8500</v>
      </c>
      <c r="L514" s="3">
        <v>818</v>
      </c>
      <c r="M514" s="2">
        <f t="shared" si="156"/>
        <v>15.79</v>
      </c>
      <c r="N514" s="3">
        <f t="shared" si="157"/>
        <v>353</v>
      </c>
      <c r="O514" s="4">
        <f t="shared" si="158"/>
        <v>37</v>
      </c>
      <c r="P514" s="2">
        <f t="shared" si="159"/>
        <v>1.68</v>
      </c>
      <c r="Q514" s="2">
        <f t="shared" si="160"/>
        <v>1.05</v>
      </c>
      <c r="R514" s="2">
        <f t="shared" si="161"/>
        <v>3.42</v>
      </c>
      <c r="S514" s="64">
        <f t="shared" si="162"/>
        <v>5.7529999999999998E-2</v>
      </c>
      <c r="T514" s="2">
        <f t="shared" si="163"/>
        <v>7.48</v>
      </c>
      <c r="U514" s="4">
        <f t="shared" si="164"/>
        <v>4.2</v>
      </c>
      <c r="V514" s="79">
        <f t="shared" si="165"/>
        <v>6.74</v>
      </c>
      <c r="W514" s="10">
        <f t="shared" ca="1" si="175"/>
        <v>0</v>
      </c>
      <c r="X514" s="10">
        <f t="shared" ca="1" si="176"/>
        <v>0</v>
      </c>
      <c r="Y514" s="10">
        <f t="shared" ca="1" si="177"/>
        <v>0</v>
      </c>
      <c r="Z514" s="10">
        <f t="shared" ca="1" si="178"/>
        <v>1</v>
      </c>
      <c r="AA514" s="10">
        <f t="shared" ca="1" si="179"/>
        <v>0</v>
      </c>
      <c r="AB514" s="10">
        <f t="shared" ca="1" si="180"/>
        <v>0.44400000000000001</v>
      </c>
      <c r="AC514" s="10">
        <f t="shared" ca="1" si="172"/>
        <v>1</v>
      </c>
      <c r="AF514" s="16">
        <f t="shared" ca="1" si="173"/>
        <v>0</v>
      </c>
    </row>
    <row r="515" spans="1:32" x14ac:dyDescent="0.25">
      <c r="A515" s="7" t="s">
        <v>1851</v>
      </c>
      <c r="B515" s="7" t="s">
        <v>1435</v>
      </c>
      <c r="C515" s="10">
        <f t="shared" ref="C515:C546" ca="1" si="181">MIN(W515,Z515,Y515,X515,AA515,AC515,AB515)</f>
        <v>0</v>
      </c>
      <c r="D515" s="4">
        <v>70.2</v>
      </c>
      <c r="E515" s="4">
        <v>52.3</v>
      </c>
      <c r="F515" s="4">
        <v>17.5</v>
      </c>
      <c r="G515" s="4">
        <v>6.5</v>
      </c>
      <c r="I515" s="5" t="s">
        <v>1371</v>
      </c>
      <c r="J515" s="3">
        <v>90000</v>
      </c>
      <c r="K515" s="3">
        <v>34000</v>
      </c>
      <c r="L515" s="3">
        <v>2295</v>
      </c>
      <c r="M515" s="2">
        <f t="shared" si="156"/>
        <v>18.37</v>
      </c>
      <c r="N515" s="3">
        <f t="shared" si="157"/>
        <v>281</v>
      </c>
      <c r="O515" s="4">
        <f t="shared" si="158"/>
        <v>53.4</v>
      </c>
      <c r="P515" s="2">
        <f t="shared" si="159"/>
        <v>1.51</v>
      </c>
      <c r="Q515" s="2">
        <f t="shared" si="160"/>
        <v>1.07</v>
      </c>
      <c r="R515" s="2">
        <f t="shared" si="161"/>
        <v>4.01</v>
      </c>
      <c r="S515" s="64">
        <f t="shared" si="162"/>
        <v>4.0300000000000002E-2</v>
      </c>
      <c r="T515" s="2">
        <f t="shared" si="163"/>
        <v>9.69</v>
      </c>
      <c r="U515" s="4">
        <f t="shared" si="164"/>
        <v>6.2</v>
      </c>
      <c r="V515" s="79">
        <f t="shared" si="165"/>
        <v>8.41</v>
      </c>
      <c r="W515" s="10">
        <f t="shared" ca="1" si="175"/>
        <v>0</v>
      </c>
      <c r="X515" s="10">
        <f t="shared" ca="1" si="176"/>
        <v>0</v>
      </c>
      <c r="Y515" s="10">
        <f t="shared" ca="1" si="177"/>
        <v>0</v>
      </c>
      <c r="Z515" s="10">
        <f t="shared" ca="1" si="178"/>
        <v>1</v>
      </c>
      <c r="AA515" s="10">
        <f t="shared" ca="1" si="179"/>
        <v>0</v>
      </c>
      <c r="AB515" s="10">
        <f t="shared" ca="1" si="180"/>
        <v>0</v>
      </c>
      <c r="AC515" s="10">
        <f t="shared" ca="1" si="172"/>
        <v>1</v>
      </c>
      <c r="AF515" s="16">
        <f t="shared" ca="1" si="173"/>
        <v>0</v>
      </c>
    </row>
    <row r="516" spans="1:32" x14ac:dyDescent="0.25">
      <c r="A516" s="7" t="s">
        <v>1852</v>
      </c>
      <c r="B516" s="7" t="s">
        <v>1517</v>
      </c>
      <c r="C516" s="10">
        <f t="shared" ca="1" si="181"/>
        <v>0</v>
      </c>
      <c r="D516" s="4">
        <v>40.9</v>
      </c>
      <c r="E516" s="4">
        <v>28.9</v>
      </c>
      <c r="F516" s="4">
        <v>11.8</v>
      </c>
      <c r="G516" s="4">
        <v>4.2</v>
      </c>
      <c r="H516" s="5" t="s">
        <v>1399</v>
      </c>
      <c r="I516" s="5" t="s">
        <v>1374</v>
      </c>
      <c r="J516" s="3">
        <v>20000</v>
      </c>
      <c r="K516" s="3">
        <v>6500</v>
      </c>
      <c r="L516" s="3">
        <v>727</v>
      </c>
      <c r="M516" s="2">
        <f t="shared" si="156"/>
        <v>15.85</v>
      </c>
      <c r="N516" s="3">
        <f t="shared" si="157"/>
        <v>370</v>
      </c>
      <c r="O516" s="4">
        <f t="shared" si="158"/>
        <v>35.5</v>
      </c>
      <c r="P516" s="2">
        <f t="shared" si="159"/>
        <v>1.68</v>
      </c>
      <c r="Q516" s="2">
        <f t="shared" si="160"/>
        <v>1.06</v>
      </c>
      <c r="R516" s="2">
        <f t="shared" si="161"/>
        <v>3.47</v>
      </c>
      <c r="S516" s="64">
        <f t="shared" si="162"/>
        <v>5.876E-2</v>
      </c>
      <c r="T516" s="2">
        <f t="shared" si="163"/>
        <v>7.2</v>
      </c>
      <c r="U516" s="4">
        <f t="shared" si="164"/>
        <v>4</v>
      </c>
      <c r="V516" s="79">
        <f t="shared" si="165"/>
        <v>6.61</v>
      </c>
      <c r="W516" s="10">
        <f t="shared" ca="1" si="175"/>
        <v>0</v>
      </c>
      <c r="X516" s="10">
        <f t="shared" ca="1" si="176"/>
        <v>0</v>
      </c>
      <c r="Y516" s="10">
        <f t="shared" ca="1" si="177"/>
        <v>0</v>
      </c>
      <c r="Z516" s="10">
        <f t="shared" ca="1" si="178"/>
        <v>1</v>
      </c>
      <c r="AA516" s="10">
        <f t="shared" ca="1" si="179"/>
        <v>0</v>
      </c>
      <c r="AB516" s="10">
        <f t="shared" ca="1" si="180"/>
        <v>0.16700000000000001</v>
      </c>
      <c r="AC516" s="10">
        <f t="shared" ca="1" si="172"/>
        <v>1</v>
      </c>
      <c r="AF516" s="16">
        <f t="shared" ca="1" si="173"/>
        <v>0</v>
      </c>
    </row>
    <row r="517" spans="1:32" x14ac:dyDescent="0.25">
      <c r="A517" s="7" t="s">
        <v>844</v>
      </c>
      <c r="C517" s="10">
        <f t="shared" ca="1" si="181"/>
        <v>0</v>
      </c>
      <c r="D517" s="4">
        <v>51.2</v>
      </c>
      <c r="E517" s="4">
        <v>37.5</v>
      </c>
      <c r="F517" s="4">
        <v>14</v>
      </c>
      <c r="G517" s="4">
        <v>5.8</v>
      </c>
      <c r="J517" s="3">
        <v>40000</v>
      </c>
      <c r="K517" s="3">
        <v>14600</v>
      </c>
      <c r="L517" s="3">
        <v>1128</v>
      </c>
      <c r="M517" s="2">
        <f t="shared" si="156"/>
        <v>15.5</v>
      </c>
      <c r="N517" s="3">
        <f t="shared" si="157"/>
        <v>339</v>
      </c>
      <c r="O517" s="4">
        <f t="shared" si="158"/>
        <v>44.2</v>
      </c>
      <c r="P517" s="2">
        <f t="shared" si="159"/>
        <v>1.58</v>
      </c>
      <c r="Q517" s="2">
        <f t="shared" si="160"/>
        <v>1.03</v>
      </c>
      <c r="R517" s="2">
        <f t="shared" si="161"/>
        <v>3.66</v>
      </c>
      <c r="S517" s="64">
        <f t="shared" si="162"/>
        <v>4.7E-2</v>
      </c>
      <c r="T517" s="2">
        <f t="shared" si="163"/>
        <v>8.2100000000000009</v>
      </c>
      <c r="U517" s="4">
        <f t="shared" si="164"/>
        <v>5</v>
      </c>
      <c r="V517" s="79">
        <f t="shared" si="165"/>
        <v>7.58</v>
      </c>
      <c r="W517" s="10">
        <f t="shared" ca="1" si="175"/>
        <v>0</v>
      </c>
      <c r="X517" s="10">
        <f t="shared" ca="1" si="176"/>
        <v>0</v>
      </c>
      <c r="Y517" s="10">
        <f t="shared" ca="1" si="177"/>
        <v>0</v>
      </c>
      <c r="Z517" s="10">
        <f t="shared" ca="1" si="178"/>
        <v>1</v>
      </c>
      <c r="AA517" s="10">
        <f t="shared" ca="1" si="179"/>
        <v>0</v>
      </c>
      <c r="AB517" s="10">
        <f t="shared" ca="1" si="180"/>
        <v>0</v>
      </c>
      <c r="AC517" s="10">
        <f t="shared" ca="1" si="172"/>
        <v>1</v>
      </c>
      <c r="AF517" s="16">
        <f t="shared" ca="1" si="173"/>
        <v>0</v>
      </c>
    </row>
    <row r="518" spans="1:32" x14ac:dyDescent="0.25">
      <c r="A518" s="7" t="s">
        <v>1853</v>
      </c>
      <c r="B518" s="7" t="s">
        <v>1854</v>
      </c>
      <c r="C518" s="10">
        <f t="shared" ca="1" si="181"/>
        <v>0</v>
      </c>
      <c r="D518" s="4">
        <v>59.2</v>
      </c>
      <c r="E518" s="4">
        <v>44.1</v>
      </c>
      <c r="F518" s="4">
        <v>15.5</v>
      </c>
      <c r="G518" s="4">
        <v>6.5</v>
      </c>
      <c r="H518" s="5" t="s">
        <v>1399</v>
      </c>
      <c r="I518" s="5" t="s">
        <v>1374</v>
      </c>
      <c r="J518" s="3">
        <v>63000</v>
      </c>
      <c r="K518" s="3">
        <v>23250</v>
      </c>
      <c r="L518" s="5">
        <v>1548</v>
      </c>
      <c r="M518" s="2">
        <f t="shared" si="156"/>
        <v>15.72</v>
      </c>
      <c r="N518" s="3">
        <f t="shared" si="157"/>
        <v>328</v>
      </c>
      <c r="O518" s="4">
        <f t="shared" si="158"/>
        <v>52</v>
      </c>
      <c r="P518" s="2">
        <f t="shared" si="159"/>
        <v>1.51</v>
      </c>
      <c r="Q518" s="2">
        <f t="shared" si="160"/>
        <v>1.02</v>
      </c>
      <c r="R518" s="2">
        <f t="shared" si="161"/>
        <v>3.82</v>
      </c>
      <c r="S518" s="64">
        <f t="shared" si="162"/>
        <v>3.8359999999999998E-2</v>
      </c>
      <c r="T518" s="2">
        <f t="shared" si="163"/>
        <v>8.9</v>
      </c>
      <c r="U518" s="4">
        <f t="shared" si="164"/>
        <v>5.9</v>
      </c>
      <c r="V518" s="79">
        <f t="shared" si="165"/>
        <v>8.5</v>
      </c>
      <c r="W518" s="10">
        <f t="shared" ca="1" si="175"/>
        <v>0</v>
      </c>
      <c r="X518" s="10">
        <f t="shared" ca="1" si="176"/>
        <v>0</v>
      </c>
      <c r="Y518" s="10">
        <f t="shared" ca="1" si="177"/>
        <v>0</v>
      </c>
      <c r="Z518" s="10">
        <f t="shared" ca="1" si="178"/>
        <v>1</v>
      </c>
      <c r="AA518" s="10">
        <f t="shared" ca="1" si="179"/>
        <v>0</v>
      </c>
      <c r="AB518" s="10">
        <f t="shared" ca="1" si="180"/>
        <v>0</v>
      </c>
      <c r="AC518" s="10">
        <f t="shared" ca="1" si="172"/>
        <v>1</v>
      </c>
      <c r="AF518" s="16">
        <f t="shared" ca="1" si="173"/>
        <v>0</v>
      </c>
    </row>
    <row r="519" spans="1:32" x14ac:dyDescent="0.25">
      <c r="A519" s="7" t="s">
        <v>845</v>
      </c>
      <c r="C519" s="10">
        <f t="shared" ca="1" si="181"/>
        <v>0</v>
      </c>
      <c r="D519" s="4">
        <v>42.8</v>
      </c>
      <c r="E519" s="4">
        <v>31.3</v>
      </c>
      <c r="F519" s="4">
        <v>12.5</v>
      </c>
      <c r="G519" s="4">
        <v>7</v>
      </c>
      <c r="J519" s="3">
        <v>23500</v>
      </c>
      <c r="K519" s="3">
        <v>9000</v>
      </c>
      <c r="L519" s="3">
        <v>826</v>
      </c>
      <c r="M519" s="2">
        <f t="shared" si="156"/>
        <v>16.170000000000002</v>
      </c>
      <c r="N519" s="3">
        <f t="shared" si="157"/>
        <v>342</v>
      </c>
      <c r="O519" s="4">
        <f t="shared" si="158"/>
        <v>36.200000000000003</v>
      </c>
      <c r="P519" s="2">
        <f t="shared" si="159"/>
        <v>1.69</v>
      </c>
      <c r="Q519" s="2">
        <f t="shared" si="160"/>
        <v>1.06</v>
      </c>
      <c r="R519" s="2">
        <f t="shared" si="161"/>
        <v>3.42</v>
      </c>
      <c r="S519" s="64">
        <f t="shared" si="162"/>
        <v>6.037E-2</v>
      </c>
      <c r="T519" s="2">
        <f t="shared" si="163"/>
        <v>7.5</v>
      </c>
      <c r="U519" s="4">
        <f t="shared" si="164"/>
        <v>4.0999999999999996</v>
      </c>
      <c r="V519" s="79">
        <f t="shared" si="165"/>
        <v>6.58</v>
      </c>
      <c r="W519" s="10">
        <f t="shared" ca="1" si="175"/>
        <v>0</v>
      </c>
      <c r="X519" s="10">
        <f t="shared" ca="1" si="176"/>
        <v>0</v>
      </c>
      <c r="Y519" s="10">
        <f t="shared" ca="1" si="177"/>
        <v>0</v>
      </c>
      <c r="Z519" s="10">
        <f t="shared" ca="1" si="178"/>
        <v>1</v>
      </c>
      <c r="AA519" s="10">
        <f t="shared" ca="1" si="179"/>
        <v>0</v>
      </c>
      <c r="AB519" s="10">
        <f t="shared" ca="1" si="180"/>
        <v>0.44400000000000001</v>
      </c>
      <c r="AC519" s="10">
        <f t="shared" ca="1" si="172"/>
        <v>1</v>
      </c>
      <c r="AF519" s="16">
        <f t="shared" ca="1" si="173"/>
        <v>0</v>
      </c>
    </row>
    <row r="520" spans="1:32" x14ac:dyDescent="0.25">
      <c r="A520" s="7" t="s">
        <v>1855</v>
      </c>
      <c r="B520" s="7" t="s">
        <v>1856</v>
      </c>
      <c r="C520" s="10">
        <f t="shared" ca="1" si="181"/>
        <v>0</v>
      </c>
      <c r="D520" s="4">
        <v>36.299999999999997</v>
      </c>
      <c r="E520" s="4">
        <v>30</v>
      </c>
      <c r="F520" s="4">
        <v>10.8</v>
      </c>
      <c r="G520" s="4">
        <v>5.8</v>
      </c>
      <c r="H520" s="3" t="s">
        <v>1389</v>
      </c>
      <c r="I520" s="5" t="s">
        <v>1374</v>
      </c>
      <c r="J520" s="5">
        <v>19401</v>
      </c>
      <c r="K520" s="5">
        <v>7496</v>
      </c>
      <c r="L520" s="3">
        <v>786</v>
      </c>
      <c r="M520" s="2">
        <f t="shared" ref="M520:M582" si="182">L520/(J520/64)^0.666</f>
        <v>17.48</v>
      </c>
      <c r="N520" s="3">
        <f t="shared" ref="N520:N582" si="183">(J520/2240)/(0.01*E520)^3</f>
        <v>321</v>
      </c>
      <c r="O520" s="4">
        <f t="shared" ref="O520:O582" si="184">J520/(0.65*(0.7*E520+0.3*D520)*F520^1.33)</f>
        <v>39.5</v>
      </c>
      <c r="P520" s="2">
        <f t="shared" ref="P520:P582" si="185">F520/(J520/(0.9*64))^0.333</f>
        <v>1.56</v>
      </c>
      <c r="Q520" s="2">
        <f t="shared" ref="Q520:Q582" si="186">(1.88*E520^0.5*L520^0.333/J520^0.25)/T520</f>
        <v>1.0900000000000001</v>
      </c>
      <c r="R520" s="2">
        <f t="shared" ref="R520:R582" si="187">D520/F520</f>
        <v>3.36</v>
      </c>
      <c r="S520" s="64">
        <f t="shared" ref="S520:S582" si="188">(((2*3.14)/U520)^2*((F520/2)-1.5)*(10*3.14/180)/32.2)</f>
        <v>4.3040000000000002E-2</v>
      </c>
      <c r="T520" s="2">
        <f t="shared" ref="T520:T582" si="189">1.34*(E520^0.5)</f>
        <v>7.34</v>
      </c>
      <c r="U520" s="4">
        <f t="shared" ref="U520:U582" si="190">2*PI()*(((J520^1.744/35.5)/(0.04*32.2*E520*64*(0.82*F520)^3))^0.5)</f>
        <v>4.4000000000000004</v>
      </c>
      <c r="V520" s="79">
        <f t="shared" ref="V520:V582" si="191">U520*(32.2/F520)^0.5</f>
        <v>7.6</v>
      </c>
      <c r="W520" s="10">
        <f t="shared" ref="W520:W582" ca="1" si="192">sddoc(M520,AJ$15,AJ$16,AJ$17,AJ$18)</f>
        <v>0</v>
      </c>
      <c r="X520" s="10">
        <f t="shared" ref="X520:X582" ca="1" si="193">dldoc(N520,AJ$36,AJ$37,AJ$38,AJ$39)</f>
        <v>0</v>
      </c>
      <c r="Y520" s="10">
        <f t="shared" ref="Y520:Y582" ca="1" si="194">cfdoc(O520,AJ$29,AJ$30,AJ$31,AJ$32)</f>
        <v>0</v>
      </c>
      <c r="Z520" s="10">
        <f t="shared" ref="Z520:Z582" ca="1" si="195">crdoc(P520,AJ$24,AJ$25)</f>
        <v>1</v>
      </c>
      <c r="AA520" s="10">
        <f t="shared" ref="AA520:AA582" ca="1" si="196">vmvhdoc(Q520,AJ$43,AJ$44,AJ$45,AJ$46)</f>
        <v>0</v>
      </c>
      <c r="AB520" s="10">
        <f t="shared" ref="AB520:AB582" ca="1" si="197">lbdoc(R520,AJ$57,AJ$58,AJ$59,AJ$60)</f>
        <v>0.77800000000000002</v>
      </c>
      <c r="AC520" s="10">
        <f t="shared" ref="AC520:AC582" ca="1" si="198">aceldoc(S520,AJ$52,AJ$53)</f>
        <v>1</v>
      </c>
      <c r="AF520" s="16">
        <f t="shared" ref="AF520:AF582" ca="1" si="199">C520</f>
        <v>0</v>
      </c>
    </row>
    <row r="521" spans="1:32" x14ac:dyDescent="0.25">
      <c r="A521" s="7" t="s">
        <v>1857</v>
      </c>
      <c r="B521" s="7" t="s">
        <v>1754</v>
      </c>
      <c r="C521" s="10">
        <f t="shared" ca="1" si="181"/>
        <v>0</v>
      </c>
      <c r="D521" s="4">
        <v>37.9</v>
      </c>
      <c r="E521" s="4">
        <v>31.2</v>
      </c>
      <c r="F521" s="4">
        <v>12</v>
      </c>
      <c r="G521" s="4">
        <v>6.1</v>
      </c>
      <c r="H521" s="3" t="s">
        <v>1389</v>
      </c>
      <c r="I521" s="5" t="s">
        <v>1374</v>
      </c>
      <c r="J521" s="5">
        <v>20944</v>
      </c>
      <c r="K521" s="5">
        <v>7716</v>
      </c>
      <c r="L521" s="3">
        <v>861</v>
      </c>
      <c r="M521" s="2">
        <f t="shared" si="182"/>
        <v>18.2</v>
      </c>
      <c r="N521" s="3">
        <f t="shared" si="183"/>
        <v>308</v>
      </c>
      <c r="O521" s="4">
        <f t="shared" si="184"/>
        <v>35.6</v>
      </c>
      <c r="P521" s="2">
        <f t="shared" si="185"/>
        <v>1.68</v>
      </c>
      <c r="Q521" s="2">
        <f t="shared" si="186"/>
        <v>1.1100000000000001</v>
      </c>
      <c r="R521" s="2">
        <f t="shared" si="187"/>
        <v>3.16</v>
      </c>
      <c r="S521" s="64">
        <f t="shared" si="188"/>
        <v>6.3210000000000002E-2</v>
      </c>
      <c r="T521" s="2">
        <f t="shared" si="189"/>
        <v>7.48</v>
      </c>
      <c r="U521" s="4">
        <f t="shared" si="190"/>
        <v>3.9</v>
      </c>
      <c r="V521" s="79">
        <f t="shared" si="191"/>
        <v>6.39</v>
      </c>
      <c r="W521" s="10">
        <f t="shared" ca="1" si="192"/>
        <v>0</v>
      </c>
      <c r="X521" s="10">
        <f t="shared" ca="1" si="193"/>
        <v>0</v>
      </c>
      <c r="Y521" s="10">
        <f t="shared" ca="1" si="194"/>
        <v>0</v>
      </c>
      <c r="Z521" s="10">
        <f t="shared" ca="1" si="195"/>
        <v>1</v>
      </c>
      <c r="AA521" s="10">
        <f t="shared" ca="1" si="196"/>
        <v>0</v>
      </c>
      <c r="AB521" s="10">
        <f t="shared" ca="1" si="197"/>
        <v>1</v>
      </c>
      <c r="AC521" s="10">
        <f t="shared" ca="1" si="198"/>
        <v>1</v>
      </c>
      <c r="AF521" s="16">
        <f t="shared" ca="1" si="199"/>
        <v>0</v>
      </c>
    </row>
    <row r="522" spans="1:32" x14ac:dyDescent="0.25">
      <c r="A522" s="7" t="s">
        <v>1858</v>
      </c>
      <c r="B522" s="7" t="s">
        <v>1754</v>
      </c>
      <c r="C522" s="10">
        <f t="shared" ca="1" si="181"/>
        <v>0</v>
      </c>
      <c r="D522" s="4">
        <v>41</v>
      </c>
      <c r="E522" s="4">
        <v>33.1</v>
      </c>
      <c r="F522" s="4">
        <v>13.5</v>
      </c>
      <c r="G522" s="4">
        <v>6.5</v>
      </c>
      <c r="H522" s="3" t="s">
        <v>1859</v>
      </c>
      <c r="I522" s="3" t="s">
        <v>1721</v>
      </c>
      <c r="J522" s="5">
        <v>24251</v>
      </c>
      <c r="K522" s="5">
        <v>7716</v>
      </c>
      <c r="L522" s="3">
        <v>1023</v>
      </c>
      <c r="M522" s="2">
        <f t="shared" si="182"/>
        <v>19.61</v>
      </c>
      <c r="N522" s="3">
        <f t="shared" si="183"/>
        <v>299</v>
      </c>
      <c r="O522" s="4">
        <f t="shared" si="184"/>
        <v>33</v>
      </c>
      <c r="P522" s="2">
        <f t="shared" si="185"/>
        <v>1.8</v>
      </c>
      <c r="Q522" s="2">
        <f t="shared" si="186"/>
        <v>1.1299999999999999</v>
      </c>
      <c r="R522" s="2">
        <f t="shared" si="187"/>
        <v>3.04</v>
      </c>
      <c r="S522" s="64">
        <f t="shared" si="188"/>
        <v>8.1939999999999999E-2</v>
      </c>
      <c r="T522" s="2">
        <f t="shared" si="189"/>
        <v>7.71</v>
      </c>
      <c r="U522" s="4">
        <f t="shared" si="190"/>
        <v>3.7</v>
      </c>
      <c r="V522" s="79">
        <f t="shared" si="191"/>
        <v>5.71</v>
      </c>
      <c r="W522" s="10">
        <f t="shared" ca="1" si="192"/>
        <v>0</v>
      </c>
      <c r="X522" s="10">
        <f t="shared" ca="1" si="193"/>
        <v>0</v>
      </c>
      <c r="Y522" s="10">
        <f t="shared" ca="1" si="194"/>
        <v>0</v>
      </c>
      <c r="Z522" s="10">
        <f t="shared" ca="1" si="195"/>
        <v>1</v>
      </c>
      <c r="AA522" s="10">
        <f t="shared" ca="1" si="196"/>
        <v>0</v>
      </c>
      <c r="AB522" s="10">
        <f t="shared" ca="1" si="197"/>
        <v>0.44400000000000001</v>
      </c>
      <c r="AC522" s="10">
        <f t="shared" ca="1" si="198"/>
        <v>1</v>
      </c>
      <c r="AF522" s="16">
        <f t="shared" ca="1" si="199"/>
        <v>0</v>
      </c>
    </row>
    <row r="523" spans="1:32" x14ac:dyDescent="0.25">
      <c r="A523" s="7" t="s">
        <v>1860</v>
      </c>
      <c r="B523" s="7" t="s">
        <v>1861</v>
      </c>
      <c r="C523" s="10">
        <f t="shared" ca="1" si="181"/>
        <v>0</v>
      </c>
      <c r="D523" s="4">
        <v>33</v>
      </c>
      <c r="E523" s="4">
        <v>30.5</v>
      </c>
      <c r="F523" s="4">
        <v>8</v>
      </c>
      <c r="G523" s="4">
        <v>5.5</v>
      </c>
      <c r="H523" s="5" t="s">
        <v>1414</v>
      </c>
      <c r="I523" s="5" t="s">
        <v>1862</v>
      </c>
      <c r="J523" s="3">
        <v>4000</v>
      </c>
      <c r="K523" s="3">
        <v>1800</v>
      </c>
      <c r="L523" s="3">
        <v>427</v>
      </c>
      <c r="M523" s="2">
        <f t="shared" si="182"/>
        <v>27.19</v>
      </c>
      <c r="N523" s="3">
        <f t="shared" si="183"/>
        <v>63</v>
      </c>
      <c r="O523" s="4">
        <f t="shared" si="184"/>
        <v>12.4</v>
      </c>
      <c r="P523" s="2">
        <f t="shared" si="185"/>
        <v>1.95</v>
      </c>
      <c r="Q523" s="2">
        <f t="shared" si="186"/>
        <v>1.33</v>
      </c>
      <c r="R523" s="2">
        <f t="shared" si="187"/>
        <v>4.13</v>
      </c>
      <c r="S523" s="64">
        <f t="shared" si="188"/>
        <v>0.18482999999999999</v>
      </c>
      <c r="T523" s="2">
        <f t="shared" si="189"/>
        <v>7.4</v>
      </c>
      <c r="U523" s="4">
        <f t="shared" si="190"/>
        <v>1.7</v>
      </c>
      <c r="V523" s="79">
        <f t="shared" si="191"/>
        <v>3.41</v>
      </c>
      <c r="W523" s="10">
        <f t="shared" ca="1" si="192"/>
        <v>0</v>
      </c>
      <c r="X523" s="10">
        <f t="shared" ca="1" si="193"/>
        <v>1</v>
      </c>
      <c r="Y523" s="10">
        <f t="shared" ca="1" si="194"/>
        <v>0.97699999999999998</v>
      </c>
      <c r="Z523" s="10">
        <f t="shared" ca="1" si="195"/>
        <v>1</v>
      </c>
      <c r="AA523" s="10">
        <f t="shared" ca="1" si="196"/>
        <v>0.5</v>
      </c>
      <c r="AB523" s="10">
        <f t="shared" ca="1" si="197"/>
        <v>0</v>
      </c>
      <c r="AC523" s="10">
        <f t="shared" ca="1" si="198"/>
        <v>1</v>
      </c>
      <c r="AF523" s="16">
        <f t="shared" ca="1" si="199"/>
        <v>0</v>
      </c>
    </row>
    <row r="524" spans="1:32" x14ac:dyDescent="0.25">
      <c r="A524" s="7" t="s">
        <v>1863</v>
      </c>
      <c r="B524" s="7" t="s">
        <v>1864</v>
      </c>
      <c r="C524" s="10">
        <f t="shared" ca="1" si="181"/>
        <v>0</v>
      </c>
      <c r="D524" s="4">
        <v>42.7</v>
      </c>
      <c r="E524" s="4">
        <v>33.9</v>
      </c>
      <c r="F524" s="4">
        <v>13</v>
      </c>
      <c r="G524" s="4">
        <v>6.7</v>
      </c>
      <c r="H524" s="2"/>
      <c r="I524" s="2" t="s">
        <v>1374</v>
      </c>
      <c r="J524" s="3">
        <v>23780</v>
      </c>
      <c r="K524" s="3">
        <v>9390</v>
      </c>
      <c r="L524" s="3">
        <v>860</v>
      </c>
      <c r="M524" s="2">
        <f t="shared" si="182"/>
        <v>16.71</v>
      </c>
      <c r="N524" s="3">
        <f t="shared" si="183"/>
        <v>272</v>
      </c>
      <c r="O524" s="4">
        <f t="shared" si="184"/>
        <v>33</v>
      </c>
      <c r="P524" s="2">
        <f t="shared" si="185"/>
        <v>1.75</v>
      </c>
      <c r="Q524" s="2">
        <f t="shared" si="186"/>
        <v>1.07</v>
      </c>
      <c r="R524" s="2">
        <f t="shared" si="187"/>
        <v>3.28</v>
      </c>
      <c r="S524" s="64">
        <f t="shared" si="188"/>
        <v>7.3980000000000004E-2</v>
      </c>
      <c r="T524" s="2">
        <f t="shared" si="189"/>
        <v>7.8</v>
      </c>
      <c r="U524" s="4">
        <f t="shared" si="190"/>
        <v>3.8</v>
      </c>
      <c r="V524" s="79">
        <f t="shared" si="191"/>
        <v>5.98</v>
      </c>
      <c r="W524" s="10">
        <f t="shared" ca="1" si="192"/>
        <v>0</v>
      </c>
      <c r="X524" s="10">
        <f t="shared" ca="1" si="193"/>
        <v>0</v>
      </c>
      <c r="Y524" s="10">
        <f t="shared" ca="1" si="194"/>
        <v>0</v>
      </c>
      <c r="Z524" s="10">
        <f t="shared" ca="1" si="195"/>
        <v>1</v>
      </c>
      <c r="AA524" s="10">
        <f t="shared" ca="1" si="196"/>
        <v>0</v>
      </c>
      <c r="AB524" s="10">
        <f t="shared" ca="1" si="197"/>
        <v>1</v>
      </c>
      <c r="AC524" s="10">
        <f t="shared" ca="1" si="198"/>
        <v>1</v>
      </c>
      <c r="AF524" s="16">
        <f t="shared" ca="1" si="199"/>
        <v>0</v>
      </c>
    </row>
    <row r="525" spans="1:32" x14ac:dyDescent="0.25">
      <c r="A525" s="7" t="s">
        <v>1865</v>
      </c>
      <c r="B525" s="7" t="s">
        <v>1654</v>
      </c>
      <c r="C525" s="10">
        <f t="shared" ca="1" si="181"/>
        <v>0</v>
      </c>
      <c r="D525" s="4">
        <v>25.9</v>
      </c>
      <c r="E525" s="4">
        <v>22.9</v>
      </c>
      <c r="F525" s="4">
        <v>8</v>
      </c>
      <c r="G525" s="4">
        <v>2.1</v>
      </c>
      <c r="H525" s="5" t="s">
        <v>1866</v>
      </c>
      <c r="I525" s="5" t="s">
        <v>1374</v>
      </c>
      <c r="J525" s="3">
        <v>4225</v>
      </c>
      <c r="K525" s="3">
        <v>1500</v>
      </c>
      <c r="L525" s="3">
        <v>267</v>
      </c>
      <c r="M525" s="2">
        <f t="shared" si="182"/>
        <v>16.39</v>
      </c>
      <c r="N525" s="3">
        <f t="shared" si="183"/>
        <v>157</v>
      </c>
      <c r="O525" s="4">
        <f t="shared" si="184"/>
        <v>17.2</v>
      </c>
      <c r="P525" s="2">
        <f t="shared" si="185"/>
        <v>1.91</v>
      </c>
      <c r="Q525" s="2">
        <f t="shared" si="186"/>
        <v>1.1200000000000001</v>
      </c>
      <c r="R525" s="2">
        <f t="shared" si="187"/>
        <v>3.24</v>
      </c>
      <c r="S525" s="64">
        <f t="shared" si="188"/>
        <v>0.12112000000000001</v>
      </c>
      <c r="T525" s="2">
        <f t="shared" si="189"/>
        <v>6.41</v>
      </c>
      <c r="U525" s="4">
        <f t="shared" si="190"/>
        <v>2.1</v>
      </c>
      <c r="V525" s="79">
        <f t="shared" si="191"/>
        <v>4.21</v>
      </c>
      <c r="W525" s="10">
        <f t="shared" ca="1" si="192"/>
        <v>0</v>
      </c>
      <c r="X525" s="10">
        <f t="shared" ca="1" si="193"/>
        <v>0</v>
      </c>
      <c r="Y525" s="10">
        <f t="shared" ca="1" si="194"/>
        <v>0</v>
      </c>
      <c r="Z525" s="10">
        <f t="shared" ca="1" si="195"/>
        <v>1</v>
      </c>
      <c r="AA525" s="10">
        <f t="shared" ca="1" si="196"/>
        <v>0</v>
      </c>
      <c r="AB525" s="10">
        <f t="shared" ca="1" si="197"/>
        <v>1</v>
      </c>
      <c r="AC525" s="10">
        <f t="shared" ca="1" si="198"/>
        <v>1</v>
      </c>
      <c r="AF525" s="16">
        <f t="shared" ca="1" si="199"/>
        <v>0</v>
      </c>
    </row>
    <row r="526" spans="1:32" x14ac:dyDescent="0.25">
      <c r="A526" s="7" t="s">
        <v>1867</v>
      </c>
      <c r="B526" s="7" t="s">
        <v>1868</v>
      </c>
      <c r="C526" s="10">
        <f t="shared" ca="1" si="181"/>
        <v>0</v>
      </c>
      <c r="D526" s="4">
        <v>39</v>
      </c>
      <c r="E526" s="4">
        <v>29.7</v>
      </c>
      <c r="F526" s="4">
        <v>11.3</v>
      </c>
      <c r="G526" s="4">
        <v>4</v>
      </c>
      <c r="H526" s="5" t="s">
        <v>853</v>
      </c>
      <c r="I526" s="5" t="s">
        <v>1371</v>
      </c>
      <c r="J526" s="3">
        <v>18500</v>
      </c>
      <c r="K526" s="3">
        <v>7500</v>
      </c>
      <c r="L526" s="3">
        <v>719</v>
      </c>
      <c r="M526" s="2">
        <f t="shared" si="182"/>
        <v>16.510000000000002</v>
      </c>
      <c r="N526" s="3">
        <f t="shared" si="183"/>
        <v>315</v>
      </c>
      <c r="O526" s="4">
        <f t="shared" si="184"/>
        <v>34.799999999999997</v>
      </c>
      <c r="P526" s="2">
        <f t="shared" si="185"/>
        <v>1.65</v>
      </c>
      <c r="Q526" s="2">
        <f t="shared" si="186"/>
        <v>1.08</v>
      </c>
      <c r="R526" s="2">
        <f t="shared" si="187"/>
        <v>3.45</v>
      </c>
      <c r="S526" s="64">
        <f t="shared" si="188"/>
        <v>5.5419999999999997E-2</v>
      </c>
      <c r="T526" s="2">
        <f t="shared" si="189"/>
        <v>7.3</v>
      </c>
      <c r="U526" s="4">
        <f t="shared" si="190"/>
        <v>4</v>
      </c>
      <c r="V526" s="79">
        <f t="shared" si="191"/>
        <v>6.75</v>
      </c>
      <c r="W526" s="10">
        <f t="shared" ca="1" si="192"/>
        <v>0</v>
      </c>
      <c r="X526" s="10">
        <f t="shared" ca="1" si="193"/>
        <v>0</v>
      </c>
      <c r="Y526" s="10">
        <f t="shared" ca="1" si="194"/>
        <v>0</v>
      </c>
      <c r="Z526" s="10">
        <f t="shared" ca="1" si="195"/>
        <v>1</v>
      </c>
      <c r="AA526" s="10">
        <f t="shared" ca="1" si="196"/>
        <v>0</v>
      </c>
      <c r="AB526" s="10">
        <f t="shared" ca="1" si="197"/>
        <v>0.27800000000000002</v>
      </c>
      <c r="AC526" s="10">
        <f t="shared" ca="1" si="198"/>
        <v>1</v>
      </c>
      <c r="AF526" s="16">
        <f t="shared" ca="1" si="199"/>
        <v>0</v>
      </c>
    </row>
    <row r="527" spans="1:32" x14ac:dyDescent="0.25">
      <c r="A527" s="7" t="s">
        <v>821</v>
      </c>
      <c r="B527" s="7" t="s">
        <v>1868</v>
      </c>
      <c r="C527" s="10">
        <f t="shared" ca="1" si="181"/>
        <v>0</v>
      </c>
      <c r="D527" s="4">
        <v>39</v>
      </c>
      <c r="E527" s="4">
        <v>29.8</v>
      </c>
      <c r="F527" s="4">
        <v>11.3</v>
      </c>
      <c r="G527" s="4">
        <v>5.7</v>
      </c>
      <c r="H527" s="5" t="s">
        <v>1380</v>
      </c>
      <c r="I527" s="5" t="s">
        <v>1371</v>
      </c>
      <c r="J527" s="3">
        <v>19900</v>
      </c>
      <c r="K527" s="3">
        <v>8800</v>
      </c>
      <c r="L527" s="3">
        <v>719</v>
      </c>
      <c r="M527" s="2">
        <f t="shared" si="182"/>
        <v>15.73</v>
      </c>
      <c r="N527" s="3">
        <f t="shared" si="183"/>
        <v>336</v>
      </c>
      <c r="O527" s="4">
        <f t="shared" si="184"/>
        <v>37.4</v>
      </c>
      <c r="P527" s="2">
        <f t="shared" si="185"/>
        <v>1.61</v>
      </c>
      <c r="Q527" s="2">
        <f t="shared" si="186"/>
        <v>1.06</v>
      </c>
      <c r="R527" s="2">
        <f t="shared" si="187"/>
        <v>3.45</v>
      </c>
      <c r="S527" s="64">
        <f t="shared" si="188"/>
        <v>5.0270000000000002E-2</v>
      </c>
      <c r="T527" s="2">
        <f t="shared" si="189"/>
        <v>7.31</v>
      </c>
      <c r="U527" s="4">
        <f t="shared" si="190"/>
        <v>4.2</v>
      </c>
      <c r="V527" s="79">
        <f t="shared" si="191"/>
        <v>7.09</v>
      </c>
      <c r="W527" s="10">
        <f t="shared" ca="1" si="192"/>
        <v>0</v>
      </c>
      <c r="X527" s="10">
        <f t="shared" ca="1" si="193"/>
        <v>0</v>
      </c>
      <c r="Y527" s="10">
        <f t="shared" ca="1" si="194"/>
        <v>0</v>
      </c>
      <c r="Z527" s="10">
        <f t="shared" ca="1" si="195"/>
        <v>1</v>
      </c>
      <c r="AA527" s="10">
        <f t="shared" ca="1" si="196"/>
        <v>0</v>
      </c>
      <c r="AB527" s="10">
        <f t="shared" ca="1" si="197"/>
        <v>0.27800000000000002</v>
      </c>
      <c r="AC527" s="10">
        <f t="shared" ca="1" si="198"/>
        <v>1</v>
      </c>
      <c r="AF527" s="16">
        <f t="shared" ca="1" si="199"/>
        <v>0</v>
      </c>
    </row>
    <row r="528" spans="1:32" x14ac:dyDescent="0.25">
      <c r="A528" s="7" t="s">
        <v>1869</v>
      </c>
      <c r="B528" s="7" t="s">
        <v>1870</v>
      </c>
      <c r="C528" s="10">
        <f t="shared" ca="1" si="181"/>
        <v>0</v>
      </c>
      <c r="D528" s="4">
        <v>30.9</v>
      </c>
      <c r="E528" s="4">
        <v>25.3</v>
      </c>
      <c r="F528" s="4">
        <v>10.1</v>
      </c>
      <c r="G528" s="4">
        <v>5.3</v>
      </c>
      <c r="H528" s="3"/>
      <c r="I528" s="5" t="s">
        <v>1374</v>
      </c>
      <c r="J528" s="5">
        <v>10803</v>
      </c>
      <c r="K528" s="5">
        <v>4850</v>
      </c>
      <c r="L528" s="3">
        <v>522</v>
      </c>
      <c r="M528" s="2">
        <f t="shared" si="182"/>
        <v>17.149999999999999</v>
      </c>
      <c r="N528" s="3">
        <f t="shared" si="183"/>
        <v>298</v>
      </c>
      <c r="O528" s="4">
        <f t="shared" si="184"/>
        <v>28.4</v>
      </c>
      <c r="P528" s="2">
        <f t="shared" si="185"/>
        <v>1.77</v>
      </c>
      <c r="Q528" s="2">
        <f t="shared" si="186"/>
        <v>1.1100000000000001</v>
      </c>
      <c r="R528" s="2">
        <f t="shared" si="187"/>
        <v>3.06</v>
      </c>
      <c r="S528" s="64">
        <f t="shared" si="188"/>
        <v>7.4069999999999997E-2</v>
      </c>
      <c r="T528" s="2">
        <f t="shared" si="189"/>
        <v>6.74</v>
      </c>
      <c r="U528" s="4">
        <f t="shared" si="190"/>
        <v>3.2</v>
      </c>
      <c r="V528" s="79">
        <f t="shared" si="191"/>
        <v>5.71</v>
      </c>
      <c r="W528" s="10">
        <f t="shared" ca="1" si="192"/>
        <v>0</v>
      </c>
      <c r="X528" s="10">
        <f t="shared" ca="1" si="193"/>
        <v>0</v>
      </c>
      <c r="Y528" s="10">
        <f t="shared" ca="1" si="194"/>
        <v>0</v>
      </c>
      <c r="Z528" s="10">
        <f t="shared" ca="1" si="195"/>
        <v>1</v>
      </c>
      <c r="AA528" s="10">
        <f t="shared" ca="1" si="196"/>
        <v>0</v>
      </c>
      <c r="AB528" s="10">
        <f t="shared" ca="1" si="197"/>
        <v>0.55600000000000005</v>
      </c>
      <c r="AC528" s="10">
        <f t="shared" ca="1" si="198"/>
        <v>1</v>
      </c>
      <c r="AF528" s="16">
        <f t="shared" ca="1" si="199"/>
        <v>0</v>
      </c>
    </row>
    <row r="529" spans="1:32" x14ac:dyDescent="0.25">
      <c r="A529" s="7" t="s">
        <v>1871</v>
      </c>
      <c r="B529" s="7" t="s">
        <v>1870</v>
      </c>
      <c r="C529" s="10">
        <f t="shared" ca="1" si="181"/>
        <v>0</v>
      </c>
      <c r="D529" s="4">
        <v>38.700000000000003</v>
      </c>
      <c r="E529" s="4">
        <v>31.5</v>
      </c>
      <c r="F529" s="4">
        <v>12.1</v>
      </c>
      <c r="G529" s="4">
        <v>6</v>
      </c>
      <c r="H529" s="3"/>
      <c r="I529" s="5" t="s">
        <v>1374</v>
      </c>
      <c r="J529" s="5">
        <v>19842</v>
      </c>
      <c r="K529" s="5">
        <v>8598</v>
      </c>
      <c r="L529" s="3">
        <v>719</v>
      </c>
      <c r="M529" s="2">
        <f t="shared" si="182"/>
        <v>15.76</v>
      </c>
      <c r="N529" s="3">
        <f t="shared" si="183"/>
        <v>283</v>
      </c>
      <c r="O529" s="4">
        <f t="shared" si="184"/>
        <v>32.9</v>
      </c>
      <c r="P529" s="2">
        <f t="shared" si="185"/>
        <v>1.73</v>
      </c>
      <c r="Q529" s="2">
        <f t="shared" si="186"/>
        <v>1.06</v>
      </c>
      <c r="R529" s="2">
        <f t="shared" si="187"/>
        <v>3.2</v>
      </c>
      <c r="S529" s="64">
        <f t="shared" si="188"/>
        <v>7.1010000000000004E-2</v>
      </c>
      <c r="T529" s="2">
        <f t="shared" si="189"/>
        <v>7.52</v>
      </c>
      <c r="U529" s="4">
        <f t="shared" si="190"/>
        <v>3.7</v>
      </c>
      <c r="V529" s="79">
        <f t="shared" si="191"/>
        <v>6.04</v>
      </c>
      <c r="W529" s="10">
        <f t="shared" ca="1" si="192"/>
        <v>0</v>
      </c>
      <c r="X529" s="10">
        <f t="shared" ca="1" si="193"/>
        <v>0</v>
      </c>
      <c r="Y529" s="10">
        <f t="shared" ca="1" si="194"/>
        <v>0</v>
      </c>
      <c r="Z529" s="10">
        <f t="shared" ca="1" si="195"/>
        <v>1</v>
      </c>
      <c r="AA529" s="10">
        <f t="shared" ca="1" si="196"/>
        <v>0</v>
      </c>
      <c r="AB529" s="10">
        <f t="shared" ca="1" si="197"/>
        <v>1</v>
      </c>
      <c r="AC529" s="10">
        <f t="shared" ca="1" si="198"/>
        <v>1</v>
      </c>
      <c r="AF529" s="16">
        <f t="shared" ca="1" si="199"/>
        <v>0</v>
      </c>
    </row>
    <row r="530" spans="1:32" x14ac:dyDescent="0.25">
      <c r="A530" s="7" t="s">
        <v>654</v>
      </c>
      <c r="B530" s="7" t="s">
        <v>1463</v>
      </c>
      <c r="C530" s="10">
        <f t="shared" ca="1" si="181"/>
        <v>0</v>
      </c>
      <c r="D530" s="4">
        <v>37.9</v>
      </c>
      <c r="E530" s="4">
        <v>27</v>
      </c>
      <c r="F530" s="4">
        <v>10.1</v>
      </c>
      <c r="G530" s="4">
        <v>5</v>
      </c>
      <c r="H530" s="5" t="s">
        <v>1477</v>
      </c>
      <c r="I530" s="5" t="s">
        <v>1374</v>
      </c>
      <c r="J530" s="3">
        <v>12700</v>
      </c>
      <c r="K530" s="3">
        <v>6400</v>
      </c>
      <c r="L530" s="3">
        <v>601</v>
      </c>
      <c r="M530" s="2">
        <f t="shared" si="182"/>
        <v>17.73</v>
      </c>
      <c r="N530" s="3">
        <f t="shared" si="183"/>
        <v>288</v>
      </c>
      <c r="O530" s="4">
        <f t="shared" si="184"/>
        <v>29.8</v>
      </c>
      <c r="P530" s="2">
        <f t="shared" si="185"/>
        <v>1.67</v>
      </c>
      <c r="Q530" s="2">
        <f t="shared" si="186"/>
        <v>1.1100000000000001</v>
      </c>
      <c r="R530" s="2">
        <f t="shared" si="187"/>
        <v>3.75</v>
      </c>
      <c r="S530" s="64">
        <f t="shared" si="188"/>
        <v>5.8529999999999999E-2</v>
      </c>
      <c r="T530" s="2">
        <f t="shared" si="189"/>
        <v>6.96</v>
      </c>
      <c r="U530" s="4">
        <f t="shared" si="190"/>
        <v>3.6</v>
      </c>
      <c r="V530" s="79">
        <f t="shared" si="191"/>
        <v>6.43</v>
      </c>
      <c r="W530" s="10">
        <f t="shared" ca="1" si="192"/>
        <v>0</v>
      </c>
      <c r="X530" s="10">
        <f t="shared" ca="1" si="193"/>
        <v>0</v>
      </c>
      <c r="Y530" s="10">
        <f t="shared" ca="1" si="194"/>
        <v>0</v>
      </c>
      <c r="Z530" s="10">
        <f t="shared" ca="1" si="195"/>
        <v>1</v>
      </c>
      <c r="AA530" s="10">
        <f t="shared" ca="1" si="196"/>
        <v>0</v>
      </c>
      <c r="AB530" s="10">
        <f t="shared" ca="1" si="197"/>
        <v>0</v>
      </c>
      <c r="AC530" s="10">
        <f t="shared" ca="1" si="198"/>
        <v>1</v>
      </c>
      <c r="AF530" s="16">
        <f t="shared" ca="1" si="199"/>
        <v>0</v>
      </c>
    </row>
    <row r="531" spans="1:32" x14ac:dyDescent="0.25">
      <c r="A531" s="7" t="s">
        <v>1872</v>
      </c>
      <c r="B531" s="7" t="s">
        <v>1463</v>
      </c>
      <c r="C531" s="10">
        <f t="shared" ca="1" si="181"/>
        <v>0</v>
      </c>
      <c r="D531" s="4">
        <v>40</v>
      </c>
      <c r="E531" s="4">
        <v>31</v>
      </c>
      <c r="F531" s="4">
        <v>13.3</v>
      </c>
      <c r="G531" s="4">
        <v>4.7</v>
      </c>
      <c r="H531" s="5" t="s">
        <v>1456</v>
      </c>
      <c r="I531" s="5" t="s">
        <v>1383</v>
      </c>
      <c r="J531" s="3">
        <v>28000</v>
      </c>
      <c r="K531" s="55">
        <v>11480</v>
      </c>
      <c r="L531" s="3">
        <v>786</v>
      </c>
      <c r="M531" s="2">
        <f t="shared" si="182"/>
        <v>13.69</v>
      </c>
      <c r="N531" s="3">
        <f t="shared" si="183"/>
        <v>420</v>
      </c>
      <c r="O531" s="4">
        <f t="shared" si="184"/>
        <v>40.9</v>
      </c>
      <c r="P531" s="2">
        <f t="shared" si="185"/>
        <v>1.69</v>
      </c>
      <c r="Q531" s="2">
        <f t="shared" si="186"/>
        <v>1</v>
      </c>
      <c r="R531" s="2">
        <f t="shared" si="187"/>
        <v>3.01</v>
      </c>
      <c r="S531" s="64">
        <f t="shared" si="188"/>
        <v>5.6840000000000002E-2</v>
      </c>
      <c r="T531" s="2">
        <f t="shared" si="189"/>
        <v>7.46</v>
      </c>
      <c r="U531" s="4">
        <f t="shared" si="190"/>
        <v>4.4000000000000004</v>
      </c>
      <c r="V531" s="79">
        <f t="shared" si="191"/>
        <v>6.85</v>
      </c>
      <c r="W531" s="10">
        <f t="shared" ca="1" si="192"/>
        <v>0</v>
      </c>
      <c r="X531" s="10">
        <f t="shared" ca="1" si="193"/>
        <v>0</v>
      </c>
      <c r="Y531" s="10">
        <f t="shared" ca="1" si="194"/>
        <v>0</v>
      </c>
      <c r="Z531" s="10">
        <f t="shared" ca="1" si="195"/>
        <v>1</v>
      </c>
      <c r="AA531" s="10">
        <f t="shared" ca="1" si="196"/>
        <v>0</v>
      </c>
      <c r="AB531" s="10">
        <f t="shared" ca="1" si="197"/>
        <v>0.27800000000000002</v>
      </c>
      <c r="AC531" s="10">
        <f t="shared" ca="1" si="198"/>
        <v>1</v>
      </c>
      <c r="AF531" s="16">
        <f t="shared" ca="1" si="199"/>
        <v>0</v>
      </c>
    </row>
    <row r="532" spans="1:32" x14ac:dyDescent="0.25">
      <c r="A532" s="7" t="s">
        <v>1873</v>
      </c>
      <c r="B532" s="7" t="s">
        <v>1874</v>
      </c>
      <c r="C532" s="10">
        <f t="shared" ca="1" si="181"/>
        <v>0</v>
      </c>
      <c r="D532" s="4">
        <v>19</v>
      </c>
      <c r="E532" s="4">
        <v>16.7</v>
      </c>
      <c r="F532" s="4">
        <v>7.8</v>
      </c>
      <c r="G532" s="4">
        <v>4.5</v>
      </c>
      <c r="I532" s="5" t="s">
        <v>1374</v>
      </c>
      <c r="J532" s="3">
        <v>2100</v>
      </c>
      <c r="K532" s="3">
        <v>550</v>
      </c>
      <c r="L532" s="3">
        <v>163</v>
      </c>
      <c r="M532" s="2">
        <f t="shared" si="182"/>
        <v>15.94</v>
      </c>
      <c r="N532" s="3">
        <f t="shared" si="183"/>
        <v>201</v>
      </c>
      <c r="O532" s="4">
        <f t="shared" si="184"/>
        <v>12.1</v>
      </c>
      <c r="P532" s="2">
        <f t="shared" si="185"/>
        <v>2.36</v>
      </c>
      <c r="Q532" s="2">
        <f t="shared" si="186"/>
        <v>1.1299999999999999</v>
      </c>
      <c r="R532" s="2">
        <f t="shared" si="187"/>
        <v>2.44</v>
      </c>
      <c r="S532" s="64">
        <f t="shared" si="188"/>
        <v>0.26162000000000002</v>
      </c>
      <c r="T532" s="2">
        <f t="shared" si="189"/>
        <v>5.48</v>
      </c>
      <c r="U532" s="4">
        <f t="shared" si="190"/>
        <v>1.4</v>
      </c>
      <c r="V532" s="79">
        <f t="shared" si="191"/>
        <v>2.84</v>
      </c>
      <c r="W532" s="10">
        <f t="shared" ca="1" si="192"/>
        <v>0</v>
      </c>
      <c r="X532" s="10">
        <f t="shared" ca="1" si="193"/>
        <v>0</v>
      </c>
      <c r="Y532" s="10">
        <f t="shared" ca="1" si="194"/>
        <v>1</v>
      </c>
      <c r="Z532" s="10">
        <f t="shared" ca="1" si="195"/>
        <v>1</v>
      </c>
      <c r="AA532" s="10">
        <f t="shared" ca="1" si="196"/>
        <v>0</v>
      </c>
      <c r="AB532" s="10">
        <f t="shared" ca="1" si="197"/>
        <v>0</v>
      </c>
      <c r="AC532" s="10">
        <f t="shared" ca="1" si="198"/>
        <v>1</v>
      </c>
      <c r="AF532" s="16">
        <f t="shared" ca="1" si="199"/>
        <v>0</v>
      </c>
    </row>
    <row r="533" spans="1:32" x14ac:dyDescent="0.25">
      <c r="A533" s="7" t="s">
        <v>1875</v>
      </c>
      <c r="C533" s="10">
        <f t="shared" ca="1" si="181"/>
        <v>0</v>
      </c>
      <c r="D533" s="4">
        <v>32.299999999999997</v>
      </c>
      <c r="E533" s="4">
        <v>27.3</v>
      </c>
      <c r="F533" s="4">
        <v>10.199999999999999</v>
      </c>
      <c r="G533" s="4">
        <v>4.3</v>
      </c>
      <c r="H533" s="5" t="s">
        <v>1477</v>
      </c>
      <c r="I533" s="5" t="s">
        <v>1374</v>
      </c>
      <c r="J533" s="3">
        <v>10110</v>
      </c>
      <c r="K533" s="3">
        <v>4202</v>
      </c>
      <c r="L533" s="3">
        <v>435</v>
      </c>
      <c r="M533" s="2">
        <f t="shared" si="182"/>
        <v>14.94</v>
      </c>
      <c r="N533" s="3">
        <f t="shared" si="183"/>
        <v>222</v>
      </c>
      <c r="O533" s="4">
        <f t="shared" si="184"/>
        <v>24.6</v>
      </c>
      <c r="P533" s="2">
        <f t="shared" si="185"/>
        <v>1.82</v>
      </c>
      <c r="Q533" s="2">
        <f t="shared" si="186"/>
        <v>1.06</v>
      </c>
      <c r="R533" s="2">
        <f t="shared" si="187"/>
        <v>3.17</v>
      </c>
      <c r="S533" s="64">
        <f t="shared" si="188"/>
        <v>9.146E-2</v>
      </c>
      <c r="T533" s="2">
        <f t="shared" si="189"/>
        <v>7</v>
      </c>
      <c r="U533" s="4">
        <f t="shared" si="190"/>
        <v>2.9</v>
      </c>
      <c r="V533" s="79">
        <f t="shared" si="191"/>
        <v>5.15</v>
      </c>
      <c r="W533" s="10">
        <f t="shared" ca="1" si="192"/>
        <v>0</v>
      </c>
      <c r="X533" s="10">
        <f t="shared" ca="1" si="193"/>
        <v>0</v>
      </c>
      <c r="Y533" s="10">
        <f t="shared" ca="1" si="194"/>
        <v>0</v>
      </c>
      <c r="Z533" s="10">
        <f t="shared" ca="1" si="195"/>
        <v>1</v>
      </c>
      <c r="AA533" s="10">
        <f t="shared" ca="1" si="196"/>
        <v>0</v>
      </c>
      <c r="AB533" s="10">
        <f t="shared" ca="1" si="197"/>
        <v>1</v>
      </c>
      <c r="AC533" s="10">
        <f t="shared" ca="1" si="198"/>
        <v>1</v>
      </c>
      <c r="AF533" s="16">
        <f t="shared" ca="1" si="199"/>
        <v>0</v>
      </c>
    </row>
    <row r="534" spans="1:32" x14ac:dyDescent="0.25">
      <c r="A534" s="7" t="s">
        <v>1876</v>
      </c>
      <c r="B534" s="7" t="s">
        <v>1874</v>
      </c>
      <c r="C534" s="10">
        <f t="shared" ca="1" si="181"/>
        <v>0</v>
      </c>
      <c r="D534" s="4">
        <v>23.7</v>
      </c>
      <c r="E534" s="4">
        <v>21.4</v>
      </c>
      <c r="F534" s="4">
        <v>8.3000000000000007</v>
      </c>
      <c r="G534" s="4">
        <v>1.5</v>
      </c>
      <c r="I534" s="5" t="s">
        <v>1374</v>
      </c>
      <c r="J534" s="3">
        <v>3000</v>
      </c>
      <c r="K534" s="3">
        <v>1000</v>
      </c>
      <c r="L534" s="5">
        <v>236</v>
      </c>
      <c r="M534" s="2">
        <f t="shared" si="182"/>
        <v>18.2</v>
      </c>
      <c r="N534" s="3">
        <f t="shared" si="183"/>
        <v>137</v>
      </c>
      <c r="O534" s="4">
        <f t="shared" si="184"/>
        <v>12.5</v>
      </c>
      <c r="P534" s="2">
        <f t="shared" si="185"/>
        <v>2.23</v>
      </c>
      <c r="Q534" s="2">
        <f t="shared" si="186"/>
        <v>1.17</v>
      </c>
      <c r="R534" s="2">
        <f t="shared" si="187"/>
        <v>2.86</v>
      </c>
      <c r="S534" s="64">
        <f t="shared" si="188"/>
        <v>0.25163999999999997</v>
      </c>
      <c r="T534" s="2">
        <f t="shared" si="189"/>
        <v>6.2</v>
      </c>
      <c r="U534" s="4">
        <f t="shared" si="190"/>
        <v>1.5</v>
      </c>
      <c r="V534" s="79">
        <f t="shared" si="191"/>
        <v>2.95</v>
      </c>
      <c r="W534" s="10">
        <f t="shared" ca="1" si="192"/>
        <v>0</v>
      </c>
      <c r="X534" s="10">
        <f t="shared" ca="1" si="193"/>
        <v>0</v>
      </c>
      <c r="Y534" s="10">
        <f t="shared" ca="1" si="194"/>
        <v>0.95499999999999996</v>
      </c>
      <c r="Z534" s="10">
        <f t="shared" ca="1" si="195"/>
        <v>1</v>
      </c>
      <c r="AA534" s="10">
        <f t="shared" ca="1" si="196"/>
        <v>0</v>
      </c>
      <c r="AB534" s="10">
        <f t="shared" ca="1" si="197"/>
        <v>0</v>
      </c>
      <c r="AC534" s="10">
        <f t="shared" ca="1" si="198"/>
        <v>1</v>
      </c>
      <c r="AF534" s="16">
        <f t="shared" ca="1" si="199"/>
        <v>0</v>
      </c>
    </row>
    <row r="535" spans="1:32" x14ac:dyDescent="0.25">
      <c r="A535" s="7" t="s">
        <v>1877</v>
      </c>
      <c r="B535" s="7" t="s">
        <v>1874</v>
      </c>
      <c r="C535" s="10">
        <f t="shared" ca="1" si="181"/>
        <v>0</v>
      </c>
      <c r="D535" s="4">
        <v>24.1</v>
      </c>
      <c r="E535" s="4">
        <v>22.1</v>
      </c>
      <c r="F535" s="4">
        <v>8.1999999999999993</v>
      </c>
      <c r="G535" s="4">
        <v>1.5</v>
      </c>
      <c r="H535" s="5" t="s">
        <v>1878</v>
      </c>
      <c r="I535" s="5" t="s">
        <v>1374</v>
      </c>
      <c r="J535" s="3">
        <v>3600</v>
      </c>
      <c r="K535" s="3">
        <v>1300</v>
      </c>
      <c r="L535" s="3">
        <v>236</v>
      </c>
      <c r="M535" s="2">
        <f t="shared" si="182"/>
        <v>16.12</v>
      </c>
      <c r="N535" s="3">
        <f t="shared" si="183"/>
        <v>149</v>
      </c>
      <c r="O535" s="4">
        <f t="shared" si="184"/>
        <v>14.9</v>
      </c>
      <c r="P535" s="2">
        <f t="shared" si="185"/>
        <v>2.0699999999999998</v>
      </c>
      <c r="Q535" s="2">
        <f t="shared" si="186"/>
        <v>1.1200000000000001</v>
      </c>
      <c r="R535" s="2">
        <f t="shared" si="187"/>
        <v>2.94</v>
      </c>
      <c r="S535" s="64">
        <f t="shared" si="188"/>
        <v>0.17144999999999999</v>
      </c>
      <c r="T535" s="2">
        <f t="shared" si="189"/>
        <v>6.3</v>
      </c>
      <c r="U535" s="4">
        <f t="shared" si="190"/>
        <v>1.8</v>
      </c>
      <c r="V535" s="79">
        <f t="shared" si="191"/>
        <v>3.57</v>
      </c>
      <c r="W535" s="10">
        <f t="shared" ca="1" si="192"/>
        <v>0</v>
      </c>
      <c r="X535" s="10">
        <f t="shared" ca="1" si="193"/>
        <v>0</v>
      </c>
      <c r="Y535" s="10">
        <f t="shared" ca="1" si="194"/>
        <v>0.40899999999999997</v>
      </c>
      <c r="Z535" s="10">
        <f t="shared" ca="1" si="195"/>
        <v>1</v>
      </c>
      <c r="AA535" s="10">
        <f t="shared" ca="1" si="196"/>
        <v>0</v>
      </c>
      <c r="AB535" s="10">
        <f t="shared" ca="1" si="197"/>
        <v>0</v>
      </c>
      <c r="AC535" s="10">
        <f t="shared" ca="1" si="198"/>
        <v>1</v>
      </c>
      <c r="AF535" s="16">
        <f t="shared" ca="1" si="199"/>
        <v>0</v>
      </c>
    </row>
    <row r="536" spans="1:32" x14ac:dyDescent="0.25">
      <c r="A536" s="7" t="s">
        <v>1879</v>
      </c>
      <c r="B536" s="7" t="s">
        <v>1874</v>
      </c>
      <c r="C536" s="10">
        <f t="shared" ca="1" si="181"/>
        <v>0</v>
      </c>
      <c r="D536" s="4">
        <v>25.8</v>
      </c>
      <c r="E536" s="4">
        <v>23.1</v>
      </c>
      <c r="F536" s="4">
        <v>8.9</v>
      </c>
      <c r="G536" s="4">
        <v>6</v>
      </c>
      <c r="I536" s="5" t="s">
        <v>1374</v>
      </c>
      <c r="J536" s="3">
        <v>5000</v>
      </c>
      <c r="K536" s="3">
        <v>2000</v>
      </c>
      <c r="L536" s="3">
        <v>290</v>
      </c>
      <c r="M536" s="2">
        <f t="shared" si="182"/>
        <v>15.91</v>
      </c>
      <c r="N536" s="3">
        <f t="shared" si="183"/>
        <v>181</v>
      </c>
      <c r="O536" s="4">
        <f t="shared" si="184"/>
        <v>17.600000000000001</v>
      </c>
      <c r="P536" s="2">
        <f t="shared" si="185"/>
        <v>2.0099999999999998</v>
      </c>
      <c r="Q536" s="2">
        <f t="shared" si="186"/>
        <v>1.1000000000000001</v>
      </c>
      <c r="R536" s="2">
        <f t="shared" si="187"/>
        <v>2.9</v>
      </c>
      <c r="S536" s="64">
        <f t="shared" si="188"/>
        <v>0.14291999999999999</v>
      </c>
      <c r="T536" s="2">
        <f t="shared" si="189"/>
        <v>6.44</v>
      </c>
      <c r="U536" s="4">
        <f t="shared" si="190"/>
        <v>2.1</v>
      </c>
      <c r="V536" s="79">
        <f t="shared" si="191"/>
        <v>3.99</v>
      </c>
      <c r="W536" s="10">
        <f t="shared" ca="1" si="192"/>
        <v>0</v>
      </c>
      <c r="X536" s="10">
        <f t="shared" ca="1" si="193"/>
        <v>0</v>
      </c>
      <c r="Y536" s="10">
        <f t="shared" ca="1" si="194"/>
        <v>0</v>
      </c>
      <c r="Z536" s="10">
        <f t="shared" ca="1" si="195"/>
        <v>1</v>
      </c>
      <c r="AA536" s="10">
        <f t="shared" ca="1" si="196"/>
        <v>0</v>
      </c>
      <c r="AB536" s="10">
        <f t="shared" ca="1" si="197"/>
        <v>0</v>
      </c>
      <c r="AC536" s="10">
        <f t="shared" ca="1" si="198"/>
        <v>1</v>
      </c>
      <c r="AF536" s="16">
        <f t="shared" ca="1" si="199"/>
        <v>0</v>
      </c>
    </row>
    <row r="537" spans="1:32" x14ac:dyDescent="0.25">
      <c r="A537" s="7" t="s">
        <v>1880</v>
      </c>
      <c r="B537" s="7" t="s">
        <v>1874</v>
      </c>
      <c r="C537" s="10">
        <f t="shared" ca="1" si="181"/>
        <v>0</v>
      </c>
      <c r="D537" s="4">
        <v>25.8</v>
      </c>
      <c r="E537" s="4">
        <v>23.1</v>
      </c>
      <c r="F537" s="4">
        <v>8.9</v>
      </c>
      <c r="G537" s="4">
        <v>1.6</v>
      </c>
      <c r="H537" s="5" t="s">
        <v>1443</v>
      </c>
      <c r="I537" s="5" t="s">
        <v>1374</v>
      </c>
      <c r="J537" s="3">
        <v>5000</v>
      </c>
      <c r="K537" s="3">
        <v>2000</v>
      </c>
      <c r="L537" s="3">
        <v>290</v>
      </c>
      <c r="M537" s="2">
        <f t="shared" si="182"/>
        <v>15.91</v>
      </c>
      <c r="N537" s="3">
        <f t="shared" si="183"/>
        <v>181</v>
      </c>
      <c r="O537" s="4">
        <f t="shared" si="184"/>
        <v>17.600000000000001</v>
      </c>
      <c r="P537" s="2">
        <f t="shared" si="185"/>
        <v>2.0099999999999998</v>
      </c>
      <c r="Q537" s="2">
        <f t="shared" si="186"/>
        <v>1.1000000000000001</v>
      </c>
      <c r="R537" s="2">
        <f t="shared" si="187"/>
        <v>2.9</v>
      </c>
      <c r="S537" s="64">
        <f t="shared" si="188"/>
        <v>0.14291999999999999</v>
      </c>
      <c r="T537" s="2">
        <f t="shared" si="189"/>
        <v>6.44</v>
      </c>
      <c r="U537" s="4">
        <f t="shared" si="190"/>
        <v>2.1</v>
      </c>
      <c r="V537" s="79">
        <f t="shared" si="191"/>
        <v>3.99</v>
      </c>
      <c r="W537" s="10">
        <f t="shared" ca="1" si="192"/>
        <v>0</v>
      </c>
      <c r="X537" s="10">
        <f t="shared" ca="1" si="193"/>
        <v>0</v>
      </c>
      <c r="Y537" s="10">
        <f t="shared" ca="1" si="194"/>
        <v>0</v>
      </c>
      <c r="Z537" s="10">
        <f t="shared" ca="1" si="195"/>
        <v>1</v>
      </c>
      <c r="AA537" s="10">
        <f t="shared" ca="1" si="196"/>
        <v>0</v>
      </c>
      <c r="AB537" s="10">
        <f t="shared" ca="1" si="197"/>
        <v>0</v>
      </c>
      <c r="AC537" s="10">
        <f t="shared" ca="1" si="198"/>
        <v>1</v>
      </c>
      <c r="AF537" s="16">
        <f t="shared" ca="1" si="199"/>
        <v>0</v>
      </c>
    </row>
    <row r="538" spans="1:32" x14ac:dyDescent="0.25">
      <c r="A538" s="7" t="s">
        <v>1881</v>
      </c>
      <c r="B538" s="7" t="s">
        <v>500</v>
      </c>
      <c r="C538" s="10">
        <f t="shared" ca="1" si="181"/>
        <v>0</v>
      </c>
      <c r="D538" s="4">
        <v>27.3</v>
      </c>
      <c r="E538" s="4">
        <v>22</v>
      </c>
      <c r="F538" s="4">
        <v>9.3000000000000007</v>
      </c>
      <c r="G538" s="4">
        <v>3.3</v>
      </c>
      <c r="H538" s="2" t="s">
        <v>1456</v>
      </c>
      <c r="I538" s="2" t="s">
        <v>1374</v>
      </c>
      <c r="J538" s="3">
        <v>7000</v>
      </c>
      <c r="K538" s="3">
        <v>3300</v>
      </c>
      <c r="L538" s="3">
        <v>362</v>
      </c>
      <c r="M538" s="2">
        <f t="shared" si="182"/>
        <v>15.88</v>
      </c>
      <c r="N538" s="3">
        <f t="shared" si="183"/>
        <v>293</v>
      </c>
      <c r="O538" s="4">
        <f t="shared" si="184"/>
        <v>23.5</v>
      </c>
      <c r="P538" s="2">
        <f t="shared" si="185"/>
        <v>1.88</v>
      </c>
      <c r="Q538" s="2">
        <f t="shared" si="186"/>
        <v>1.0900000000000001</v>
      </c>
      <c r="R538" s="2">
        <f t="shared" si="187"/>
        <v>2.94</v>
      </c>
      <c r="S538" s="64">
        <f t="shared" si="188"/>
        <v>9.2319999999999999E-2</v>
      </c>
      <c r="T538" s="2">
        <f t="shared" si="189"/>
        <v>6.29</v>
      </c>
      <c r="U538" s="4">
        <f t="shared" si="190"/>
        <v>2.7</v>
      </c>
      <c r="V538" s="79">
        <f t="shared" si="191"/>
        <v>5.0199999999999996</v>
      </c>
      <c r="W538" s="10">
        <f t="shared" ca="1" si="192"/>
        <v>0</v>
      </c>
      <c r="X538" s="10">
        <f t="shared" ca="1" si="193"/>
        <v>0</v>
      </c>
      <c r="Y538" s="10">
        <f t="shared" ca="1" si="194"/>
        <v>0</v>
      </c>
      <c r="Z538" s="10">
        <f t="shared" ca="1" si="195"/>
        <v>1</v>
      </c>
      <c r="AA538" s="10">
        <f t="shared" ca="1" si="196"/>
        <v>0</v>
      </c>
      <c r="AB538" s="10">
        <f t="shared" ca="1" si="197"/>
        <v>0</v>
      </c>
      <c r="AC538" s="10">
        <f t="shared" ca="1" si="198"/>
        <v>1</v>
      </c>
      <c r="AF538" s="16">
        <f t="shared" ca="1" si="199"/>
        <v>0</v>
      </c>
    </row>
    <row r="539" spans="1:32" x14ac:dyDescent="0.25">
      <c r="A539" s="7" t="s">
        <v>1882</v>
      </c>
      <c r="B539" s="7" t="s">
        <v>1874</v>
      </c>
      <c r="C539" s="10">
        <f t="shared" ca="1" si="181"/>
        <v>0</v>
      </c>
      <c r="D539" s="4">
        <v>27.8</v>
      </c>
      <c r="E539" s="4">
        <v>23.5</v>
      </c>
      <c r="F539" s="4">
        <v>9.5</v>
      </c>
      <c r="G539" s="4">
        <v>5</v>
      </c>
      <c r="I539" s="5" t="s">
        <v>1374</v>
      </c>
      <c r="J539" s="3">
        <v>6200</v>
      </c>
      <c r="K539" s="3">
        <v>2050</v>
      </c>
      <c r="L539" s="3">
        <v>380</v>
      </c>
      <c r="M539" s="2">
        <f t="shared" si="182"/>
        <v>18.07</v>
      </c>
      <c r="N539" s="3">
        <f t="shared" si="183"/>
        <v>213</v>
      </c>
      <c r="O539" s="4">
        <f t="shared" si="184"/>
        <v>19.3</v>
      </c>
      <c r="P539" s="2">
        <f t="shared" si="185"/>
        <v>2</v>
      </c>
      <c r="Q539" s="2">
        <f t="shared" si="186"/>
        <v>1.1399999999999999</v>
      </c>
      <c r="R539" s="2">
        <f t="shared" si="187"/>
        <v>2.93</v>
      </c>
      <c r="S539" s="64">
        <f t="shared" si="188"/>
        <v>0.14346999999999999</v>
      </c>
      <c r="T539" s="2">
        <f t="shared" si="189"/>
        <v>6.5</v>
      </c>
      <c r="U539" s="4">
        <f t="shared" si="190"/>
        <v>2.2000000000000002</v>
      </c>
      <c r="V539" s="79">
        <f t="shared" si="191"/>
        <v>4.05</v>
      </c>
      <c r="W539" s="10">
        <f t="shared" ca="1" si="192"/>
        <v>0</v>
      </c>
      <c r="X539" s="10">
        <f t="shared" ca="1" si="193"/>
        <v>0</v>
      </c>
      <c r="Y539" s="10">
        <f t="shared" ca="1" si="194"/>
        <v>0</v>
      </c>
      <c r="Z539" s="10">
        <f t="shared" ca="1" si="195"/>
        <v>1</v>
      </c>
      <c r="AA539" s="10">
        <f t="shared" ca="1" si="196"/>
        <v>0</v>
      </c>
      <c r="AB539" s="10">
        <f t="shared" ca="1" si="197"/>
        <v>0</v>
      </c>
      <c r="AC539" s="10">
        <f t="shared" ca="1" si="198"/>
        <v>1</v>
      </c>
      <c r="AF539" s="16">
        <f t="shared" ca="1" si="199"/>
        <v>0</v>
      </c>
    </row>
    <row r="540" spans="1:32" x14ac:dyDescent="0.25">
      <c r="A540" s="7" t="s">
        <v>1883</v>
      </c>
      <c r="B540" s="7" t="s">
        <v>1874</v>
      </c>
      <c r="C540" s="10">
        <f t="shared" ca="1" si="181"/>
        <v>0</v>
      </c>
      <c r="D540" s="4">
        <v>29.5</v>
      </c>
      <c r="E540" s="4">
        <v>27</v>
      </c>
      <c r="F540" s="4">
        <v>10.5</v>
      </c>
      <c r="G540" s="4">
        <v>4</v>
      </c>
      <c r="I540" s="5" t="s">
        <v>1374</v>
      </c>
      <c r="J540" s="3">
        <v>8000</v>
      </c>
      <c r="K540" s="3">
        <v>2680</v>
      </c>
      <c r="L540" s="3">
        <v>406</v>
      </c>
      <c r="M540" s="2">
        <f t="shared" si="182"/>
        <v>16.29</v>
      </c>
      <c r="N540" s="3">
        <f t="shared" si="183"/>
        <v>181</v>
      </c>
      <c r="O540" s="4">
        <f t="shared" si="184"/>
        <v>19.399999999999999</v>
      </c>
      <c r="P540" s="2">
        <f t="shared" si="185"/>
        <v>2.0299999999999998</v>
      </c>
      <c r="Q540" s="2">
        <f t="shared" si="186"/>
        <v>1.1000000000000001</v>
      </c>
      <c r="R540" s="2">
        <f t="shared" si="187"/>
        <v>2.81</v>
      </c>
      <c r="S540" s="64">
        <f t="shared" si="188"/>
        <v>0.16553999999999999</v>
      </c>
      <c r="T540" s="2">
        <f t="shared" si="189"/>
        <v>6.96</v>
      </c>
      <c r="U540" s="4">
        <f t="shared" si="190"/>
        <v>2.2000000000000002</v>
      </c>
      <c r="V540" s="79">
        <f t="shared" si="191"/>
        <v>3.85</v>
      </c>
      <c r="W540" s="10">
        <f t="shared" ca="1" si="192"/>
        <v>0</v>
      </c>
      <c r="X540" s="10">
        <f t="shared" ca="1" si="193"/>
        <v>0</v>
      </c>
      <c r="Y540" s="10">
        <f t="shared" ca="1" si="194"/>
        <v>0</v>
      </c>
      <c r="Z540" s="10">
        <f t="shared" ca="1" si="195"/>
        <v>1</v>
      </c>
      <c r="AA540" s="10">
        <f t="shared" ca="1" si="196"/>
        <v>0</v>
      </c>
      <c r="AB540" s="10">
        <f t="shared" ca="1" si="197"/>
        <v>0</v>
      </c>
      <c r="AC540" s="10">
        <f t="shared" ca="1" si="198"/>
        <v>1</v>
      </c>
      <c r="AF540" s="16">
        <f t="shared" ca="1" si="199"/>
        <v>0</v>
      </c>
    </row>
    <row r="541" spans="1:32" x14ac:dyDescent="0.25">
      <c r="A541" s="7" t="s">
        <v>791</v>
      </c>
      <c r="B541" s="7" t="s">
        <v>1874</v>
      </c>
      <c r="C541" s="10">
        <f t="shared" ca="1" si="181"/>
        <v>0</v>
      </c>
      <c r="D541" s="4">
        <v>28.6</v>
      </c>
      <c r="E541" s="4">
        <v>26.9</v>
      </c>
      <c r="F541" s="4">
        <v>10.8</v>
      </c>
      <c r="G541" s="4">
        <v>5.3</v>
      </c>
      <c r="H541" s="5" t="s">
        <v>1456</v>
      </c>
      <c r="I541" s="5" t="s">
        <v>1374</v>
      </c>
      <c r="J541" s="3">
        <v>7400</v>
      </c>
      <c r="K541" s="3">
        <v>2550</v>
      </c>
      <c r="L541" s="3">
        <v>350</v>
      </c>
      <c r="M541" s="2">
        <f t="shared" si="182"/>
        <v>14.79</v>
      </c>
      <c r="N541" s="3">
        <f t="shared" si="183"/>
        <v>170</v>
      </c>
      <c r="O541" s="4">
        <f t="shared" si="184"/>
        <v>17.5</v>
      </c>
      <c r="P541" s="2">
        <f t="shared" si="185"/>
        <v>2.14</v>
      </c>
      <c r="Q541" s="2">
        <f t="shared" si="186"/>
        <v>1.06</v>
      </c>
      <c r="R541" s="2">
        <f t="shared" si="187"/>
        <v>2.65</v>
      </c>
      <c r="S541" s="64">
        <f t="shared" si="188"/>
        <v>0.20832000000000001</v>
      </c>
      <c r="T541" s="2">
        <f t="shared" si="189"/>
        <v>6.95</v>
      </c>
      <c r="U541" s="4">
        <f t="shared" si="190"/>
        <v>2</v>
      </c>
      <c r="V541" s="79">
        <f t="shared" si="191"/>
        <v>3.45</v>
      </c>
      <c r="W541" s="10">
        <f t="shared" ca="1" si="192"/>
        <v>0</v>
      </c>
      <c r="X541" s="10">
        <f t="shared" ca="1" si="193"/>
        <v>0</v>
      </c>
      <c r="Y541" s="10">
        <f t="shared" ca="1" si="194"/>
        <v>0</v>
      </c>
      <c r="Z541" s="10">
        <f t="shared" ca="1" si="195"/>
        <v>1</v>
      </c>
      <c r="AA541" s="10">
        <f t="shared" ca="1" si="196"/>
        <v>0</v>
      </c>
      <c r="AB541" s="10">
        <f t="shared" ca="1" si="197"/>
        <v>0</v>
      </c>
      <c r="AC541" s="10">
        <f t="shared" ca="1" si="198"/>
        <v>1</v>
      </c>
      <c r="AF541" s="16">
        <f t="shared" ca="1" si="199"/>
        <v>0</v>
      </c>
    </row>
    <row r="542" spans="1:32" x14ac:dyDescent="0.25">
      <c r="A542" s="7" t="s">
        <v>633</v>
      </c>
      <c r="B542" s="7" t="s">
        <v>1874</v>
      </c>
      <c r="C542" s="10">
        <f t="shared" ca="1" si="181"/>
        <v>0</v>
      </c>
      <c r="D542" s="4">
        <v>30.1</v>
      </c>
      <c r="E542" s="4">
        <v>25.9</v>
      </c>
      <c r="F542" s="4">
        <v>11</v>
      </c>
      <c r="G542" s="4">
        <v>4.3</v>
      </c>
      <c r="H542" s="5" t="s">
        <v>1456</v>
      </c>
      <c r="I542" s="5" t="s">
        <v>1374</v>
      </c>
      <c r="J542" s="3">
        <v>9500</v>
      </c>
      <c r="K542" s="3">
        <v>3800</v>
      </c>
      <c r="L542" s="3">
        <v>433</v>
      </c>
      <c r="M542" s="2">
        <f t="shared" si="182"/>
        <v>15.5</v>
      </c>
      <c r="N542" s="3">
        <f t="shared" si="183"/>
        <v>244</v>
      </c>
      <c r="O542" s="4">
        <f t="shared" si="184"/>
        <v>22.2</v>
      </c>
      <c r="P542" s="2">
        <f t="shared" si="185"/>
        <v>2.0099999999999998</v>
      </c>
      <c r="Q542" s="2">
        <f t="shared" si="186"/>
        <v>1.07</v>
      </c>
      <c r="R542" s="2">
        <f t="shared" si="187"/>
        <v>2.74</v>
      </c>
      <c r="S542" s="64">
        <f t="shared" si="188"/>
        <v>0.13674</v>
      </c>
      <c r="T542" s="2">
        <f t="shared" si="189"/>
        <v>6.82</v>
      </c>
      <c r="U542" s="4">
        <f t="shared" si="190"/>
        <v>2.5</v>
      </c>
      <c r="V542" s="79">
        <f t="shared" si="191"/>
        <v>4.28</v>
      </c>
      <c r="W542" s="10">
        <f t="shared" ca="1" si="192"/>
        <v>0</v>
      </c>
      <c r="X542" s="10">
        <f t="shared" ca="1" si="193"/>
        <v>0</v>
      </c>
      <c r="Y542" s="10">
        <f t="shared" ca="1" si="194"/>
        <v>0</v>
      </c>
      <c r="Z542" s="10">
        <f t="shared" ca="1" si="195"/>
        <v>1</v>
      </c>
      <c r="AA542" s="10">
        <f t="shared" ca="1" si="196"/>
        <v>0</v>
      </c>
      <c r="AB542" s="10">
        <f t="shared" ca="1" si="197"/>
        <v>0</v>
      </c>
      <c r="AC542" s="10">
        <f t="shared" ca="1" si="198"/>
        <v>1</v>
      </c>
      <c r="AF542" s="16">
        <f t="shared" ca="1" si="199"/>
        <v>0</v>
      </c>
    </row>
    <row r="543" spans="1:32" x14ac:dyDescent="0.25">
      <c r="A543" s="7" t="s">
        <v>1884</v>
      </c>
      <c r="B543" s="7" t="s">
        <v>1874</v>
      </c>
      <c r="C543" s="10">
        <f t="shared" ca="1" si="181"/>
        <v>0</v>
      </c>
      <c r="D543" s="4">
        <v>30.2</v>
      </c>
      <c r="E543" s="4">
        <v>28</v>
      </c>
      <c r="F543" s="4">
        <v>10.9</v>
      </c>
      <c r="G543" s="4">
        <v>5.5</v>
      </c>
      <c r="I543" s="5" t="s">
        <v>1374</v>
      </c>
      <c r="J543" s="3">
        <v>8500</v>
      </c>
      <c r="K543" s="3">
        <v>3000</v>
      </c>
      <c r="L543" s="3">
        <v>455</v>
      </c>
      <c r="M543" s="2">
        <f t="shared" si="182"/>
        <v>17.54</v>
      </c>
      <c r="N543" s="3">
        <f t="shared" si="183"/>
        <v>173</v>
      </c>
      <c r="O543" s="4">
        <f t="shared" si="184"/>
        <v>19</v>
      </c>
      <c r="P543" s="2">
        <f t="shared" si="185"/>
        <v>2.0699999999999998</v>
      </c>
      <c r="Q543" s="2">
        <f t="shared" si="186"/>
        <v>1.1200000000000001</v>
      </c>
      <c r="R543" s="2">
        <f t="shared" si="187"/>
        <v>2.77</v>
      </c>
      <c r="S543" s="64">
        <f t="shared" si="188"/>
        <v>0.17437</v>
      </c>
      <c r="T543" s="2">
        <f t="shared" si="189"/>
        <v>7.09</v>
      </c>
      <c r="U543" s="4">
        <f t="shared" si="190"/>
        <v>2.2000000000000002</v>
      </c>
      <c r="V543" s="79">
        <f t="shared" si="191"/>
        <v>3.78</v>
      </c>
      <c r="W543" s="10">
        <f t="shared" ca="1" si="192"/>
        <v>0</v>
      </c>
      <c r="X543" s="10">
        <f t="shared" ca="1" si="193"/>
        <v>0</v>
      </c>
      <c r="Y543" s="10">
        <f t="shared" ca="1" si="194"/>
        <v>0</v>
      </c>
      <c r="Z543" s="10">
        <f t="shared" ca="1" si="195"/>
        <v>1</v>
      </c>
      <c r="AA543" s="10">
        <f t="shared" ca="1" si="196"/>
        <v>0</v>
      </c>
      <c r="AB543" s="10">
        <f t="shared" ca="1" si="197"/>
        <v>0</v>
      </c>
      <c r="AC543" s="10">
        <f t="shared" ca="1" si="198"/>
        <v>1</v>
      </c>
      <c r="AF543" s="16">
        <f t="shared" ca="1" si="199"/>
        <v>0</v>
      </c>
    </row>
    <row r="544" spans="1:32" x14ac:dyDescent="0.25">
      <c r="A544" s="7" t="s">
        <v>1885</v>
      </c>
      <c r="B544" s="7" t="s">
        <v>1874</v>
      </c>
      <c r="C544" s="10">
        <f t="shared" ca="1" si="181"/>
        <v>0</v>
      </c>
      <c r="D544" s="4">
        <v>32.299999999999997</v>
      </c>
      <c r="E544" s="4">
        <v>27.2</v>
      </c>
      <c r="F544" s="4">
        <v>10.199999999999999</v>
      </c>
      <c r="G544" s="4">
        <v>5.7</v>
      </c>
      <c r="H544" s="5" t="s">
        <v>1414</v>
      </c>
      <c r="I544" s="5" t="s">
        <v>1862</v>
      </c>
      <c r="J544" s="3">
        <v>10071</v>
      </c>
      <c r="K544" s="3">
        <v>4211</v>
      </c>
      <c r="L544" s="3">
        <v>435</v>
      </c>
      <c r="M544" s="2">
        <f t="shared" si="182"/>
        <v>14.97</v>
      </c>
      <c r="N544" s="3">
        <f t="shared" si="183"/>
        <v>223</v>
      </c>
      <c r="O544" s="4">
        <f t="shared" si="184"/>
        <v>24.6</v>
      </c>
      <c r="P544" s="2">
        <f t="shared" si="185"/>
        <v>1.83</v>
      </c>
      <c r="Q544" s="2">
        <f t="shared" si="186"/>
        <v>1.06</v>
      </c>
      <c r="R544" s="2">
        <f t="shared" si="187"/>
        <v>3.17</v>
      </c>
      <c r="S544" s="64">
        <f t="shared" si="188"/>
        <v>9.8110000000000003E-2</v>
      </c>
      <c r="T544" s="2">
        <f t="shared" si="189"/>
        <v>6.99</v>
      </c>
      <c r="U544" s="4">
        <f t="shared" si="190"/>
        <v>2.8</v>
      </c>
      <c r="V544" s="79">
        <f t="shared" si="191"/>
        <v>4.97</v>
      </c>
      <c r="W544" s="10">
        <f t="shared" ca="1" si="192"/>
        <v>0</v>
      </c>
      <c r="X544" s="10">
        <f t="shared" ca="1" si="193"/>
        <v>0</v>
      </c>
      <c r="Y544" s="10">
        <f t="shared" ca="1" si="194"/>
        <v>0</v>
      </c>
      <c r="Z544" s="10">
        <f t="shared" ca="1" si="195"/>
        <v>1</v>
      </c>
      <c r="AA544" s="10">
        <f t="shared" ca="1" si="196"/>
        <v>0</v>
      </c>
      <c r="AB544" s="10">
        <f t="shared" ca="1" si="197"/>
        <v>1</v>
      </c>
      <c r="AC544" s="10">
        <f t="shared" ca="1" si="198"/>
        <v>1</v>
      </c>
      <c r="AF544" s="16">
        <f t="shared" ca="1" si="199"/>
        <v>0</v>
      </c>
    </row>
    <row r="545" spans="1:32" x14ac:dyDescent="0.25">
      <c r="A545" s="7" t="s">
        <v>1886</v>
      </c>
      <c r="B545" s="7" t="s">
        <v>1874</v>
      </c>
      <c r="C545" s="10">
        <f t="shared" ca="1" si="181"/>
        <v>0</v>
      </c>
      <c r="D545" s="4">
        <v>33.5</v>
      </c>
      <c r="E545" s="4">
        <v>28.6</v>
      </c>
      <c r="F545" s="4">
        <v>11.8</v>
      </c>
      <c r="G545" s="4">
        <v>4.5</v>
      </c>
      <c r="I545" s="5" t="s">
        <v>1374</v>
      </c>
      <c r="J545" s="3">
        <v>11030</v>
      </c>
      <c r="K545" s="3">
        <v>4100</v>
      </c>
      <c r="L545" s="3">
        <v>575</v>
      </c>
      <c r="M545" s="2">
        <f t="shared" si="182"/>
        <v>18.63</v>
      </c>
      <c r="N545" s="3">
        <f t="shared" si="183"/>
        <v>210</v>
      </c>
      <c r="O545" s="4">
        <f t="shared" si="184"/>
        <v>21.2</v>
      </c>
      <c r="P545" s="2">
        <f t="shared" si="185"/>
        <v>2.0499999999999998</v>
      </c>
      <c r="Q545" s="2">
        <f t="shared" si="186"/>
        <v>1.1399999999999999</v>
      </c>
      <c r="R545" s="2">
        <f t="shared" si="187"/>
        <v>2.84</v>
      </c>
      <c r="S545" s="64">
        <f t="shared" si="188"/>
        <v>0.16320999999999999</v>
      </c>
      <c r="T545" s="2">
        <f t="shared" si="189"/>
        <v>7.17</v>
      </c>
      <c r="U545" s="4">
        <f t="shared" si="190"/>
        <v>2.4</v>
      </c>
      <c r="V545" s="79">
        <f t="shared" si="191"/>
        <v>3.96</v>
      </c>
      <c r="W545" s="10">
        <f t="shared" ca="1" si="192"/>
        <v>0</v>
      </c>
      <c r="X545" s="10">
        <f t="shared" ca="1" si="193"/>
        <v>0</v>
      </c>
      <c r="Y545" s="10">
        <f t="shared" ca="1" si="194"/>
        <v>0</v>
      </c>
      <c r="Z545" s="10">
        <f t="shared" ca="1" si="195"/>
        <v>1</v>
      </c>
      <c r="AA545" s="10">
        <f t="shared" ca="1" si="196"/>
        <v>0</v>
      </c>
      <c r="AB545" s="10">
        <f t="shared" ca="1" si="197"/>
        <v>0</v>
      </c>
      <c r="AC545" s="10">
        <f t="shared" ca="1" si="198"/>
        <v>1</v>
      </c>
      <c r="AF545" s="16">
        <f t="shared" ca="1" si="199"/>
        <v>0</v>
      </c>
    </row>
    <row r="546" spans="1:32" x14ac:dyDescent="0.25">
      <c r="A546" s="7" t="s">
        <v>1887</v>
      </c>
      <c r="B546" s="7" t="s">
        <v>1874</v>
      </c>
      <c r="C546" s="10">
        <f t="shared" ca="1" si="181"/>
        <v>0</v>
      </c>
      <c r="D546" s="4">
        <v>33.799999999999997</v>
      </c>
      <c r="E546" s="4">
        <v>28.7</v>
      </c>
      <c r="F546" s="4">
        <v>11.7</v>
      </c>
      <c r="G546" s="4">
        <v>6</v>
      </c>
      <c r="I546" s="5" t="s">
        <v>1374</v>
      </c>
      <c r="J546" s="3">
        <v>11030</v>
      </c>
      <c r="K546" s="3">
        <v>4100</v>
      </c>
      <c r="L546" s="3">
        <v>599</v>
      </c>
      <c r="M546" s="2">
        <f t="shared" si="182"/>
        <v>19.41</v>
      </c>
      <c r="N546" s="3">
        <f t="shared" si="183"/>
        <v>208</v>
      </c>
      <c r="O546" s="4">
        <f t="shared" si="184"/>
        <v>21.3</v>
      </c>
      <c r="P546" s="2">
        <f t="shared" si="185"/>
        <v>2.0299999999999998</v>
      </c>
      <c r="Q546" s="2">
        <f t="shared" si="186"/>
        <v>1.1499999999999999</v>
      </c>
      <c r="R546" s="2">
        <f t="shared" si="187"/>
        <v>2.89</v>
      </c>
      <c r="S546" s="64">
        <f t="shared" si="188"/>
        <v>0.16136</v>
      </c>
      <c r="T546" s="2">
        <f t="shared" si="189"/>
        <v>7.18</v>
      </c>
      <c r="U546" s="4">
        <f t="shared" si="190"/>
        <v>2.4</v>
      </c>
      <c r="V546" s="79">
        <f t="shared" si="191"/>
        <v>3.98</v>
      </c>
      <c r="W546" s="10">
        <f t="shared" ca="1" si="192"/>
        <v>0</v>
      </c>
      <c r="X546" s="10">
        <f t="shared" ca="1" si="193"/>
        <v>0</v>
      </c>
      <c r="Y546" s="10">
        <f t="shared" ca="1" si="194"/>
        <v>0</v>
      </c>
      <c r="Z546" s="10">
        <f t="shared" ca="1" si="195"/>
        <v>1</v>
      </c>
      <c r="AA546" s="10">
        <f t="shared" ca="1" si="196"/>
        <v>0</v>
      </c>
      <c r="AB546" s="10">
        <f t="shared" ca="1" si="197"/>
        <v>0</v>
      </c>
      <c r="AC546" s="10">
        <f t="shared" ca="1" si="198"/>
        <v>1</v>
      </c>
      <c r="AF546" s="16">
        <f t="shared" ca="1" si="199"/>
        <v>0</v>
      </c>
    </row>
    <row r="547" spans="1:32" x14ac:dyDescent="0.25">
      <c r="A547" s="7" t="s">
        <v>1888</v>
      </c>
      <c r="B547" s="7" t="s">
        <v>1874</v>
      </c>
      <c r="C547" s="10">
        <f t="shared" ref="C547:C578" ca="1" si="200">MIN(W547,Z547,Y547,X547,AA547,AC547,AB547)</f>
        <v>0</v>
      </c>
      <c r="D547" s="4">
        <v>35.6</v>
      </c>
      <c r="E547" s="4">
        <v>29.9</v>
      </c>
      <c r="F547" s="4">
        <v>11.8</v>
      </c>
      <c r="G547" s="4">
        <v>4.5</v>
      </c>
      <c r="I547" s="5" t="s">
        <v>1374</v>
      </c>
      <c r="J547" s="3">
        <v>13000</v>
      </c>
      <c r="K547" s="3">
        <v>4800</v>
      </c>
      <c r="L547" s="3">
        <v>671</v>
      </c>
      <c r="M547" s="2">
        <f t="shared" si="182"/>
        <v>19.489999999999998</v>
      </c>
      <c r="N547" s="3">
        <f t="shared" si="183"/>
        <v>217</v>
      </c>
      <c r="O547" s="4">
        <f t="shared" si="184"/>
        <v>23.7</v>
      </c>
      <c r="P547" s="2">
        <f t="shared" si="185"/>
        <v>1.94</v>
      </c>
      <c r="Q547" s="2">
        <f t="shared" si="186"/>
        <v>1.1499999999999999</v>
      </c>
      <c r="R547" s="2">
        <f t="shared" si="187"/>
        <v>3.02</v>
      </c>
      <c r="S547" s="64">
        <f t="shared" si="188"/>
        <v>0.12895999999999999</v>
      </c>
      <c r="T547" s="2">
        <f t="shared" si="189"/>
        <v>7.33</v>
      </c>
      <c r="U547" s="4">
        <f t="shared" si="190"/>
        <v>2.7</v>
      </c>
      <c r="V547" s="79">
        <f t="shared" si="191"/>
        <v>4.46</v>
      </c>
      <c r="W547" s="10">
        <f t="shared" ca="1" si="192"/>
        <v>0</v>
      </c>
      <c r="X547" s="10">
        <f t="shared" ca="1" si="193"/>
        <v>0</v>
      </c>
      <c r="Y547" s="10">
        <f t="shared" ca="1" si="194"/>
        <v>0</v>
      </c>
      <c r="Z547" s="10">
        <f t="shared" ca="1" si="195"/>
        <v>1</v>
      </c>
      <c r="AA547" s="10">
        <f t="shared" ca="1" si="196"/>
        <v>0</v>
      </c>
      <c r="AB547" s="10">
        <f t="shared" ca="1" si="197"/>
        <v>0.33300000000000002</v>
      </c>
      <c r="AC547" s="10">
        <f t="shared" ca="1" si="198"/>
        <v>1</v>
      </c>
      <c r="AF547" s="16">
        <f t="shared" ca="1" si="199"/>
        <v>0</v>
      </c>
    </row>
    <row r="548" spans="1:32" x14ac:dyDescent="0.25">
      <c r="A548" s="7" t="s">
        <v>113</v>
      </c>
      <c r="C548" s="10">
        <f t="shared" ca="1" si="200"/>
        <v>0</v>
      </c>
      <c r="D548" s="4">
        <v>35.5</v>
      </c>
      <c r="E548" s="4">
        <v>34.5</v>
      </c>
      <c r="F548" s="4">
        <v>12</v>
      </c>
      <c r="G548" s="4">
        <v>6</v>
      </c>
      <c r="H548" s="5" t="s">
        <v>114</v>
      </c>
      <c r="I548" s="5" t="s">
        <v>1374</v>
      </c>
      <c r="J548" s="3">
        <v>13900</v>
      </c>
      <c r="K548" s="3">
        <v>5023</v>
      </c>
      <c r="L548" s="3">
        <v>721</v>
      </c>
      <c r="M548" s="2">
        <f t="shared" si="182"/>
        <v>20.03</v>
      </c>
      <c r="N548" s="3">
        <f t="shared" si="183"/>
        <v>151</v>
      </c>
      <c r="O548" s="4">
        <f t="shared" si="184"/>
        <v>22.6</v>
      </c>
      <c r="P548" s="2">
        <f t="shared" si="185"/>
        <v>1.93</v>
      </c>
      <c r="Q548" s="2">
        <f t="shared" si="186"/>
        <v>1.1599999999999999</v>
      </c>
      <c r="R548" s="2">
        <f t="shared" si="187"/>
        <v>2.96</v>
      </c>
      <c r="S548" s="64">
        <f t="shared" si="188"/>
        <v>0.14223</v>
      </c>
      <c r="T548" s="2">
        <f t="shared" si="189"/>
        <v>7.87</v>
      </c>
      <c r="U548" s="4">
        <f t="shared" si="190"/>
        <v>2.6</v>
      </c>
      <c r="V548" s="79">
        <f t="shared" si="191"/>
        <v>4.26</v>
      </c>
      <c r="W548" s="10">
        <f t="shared" ca="1" si="192"/>
        <v>0</v>
      </c>
      <c r="X548" s="10">
        <f t="shared" ca="1" si="193"/>
        <v>0</v>
      </c>
      <c r="Y548" s="10">
        <f t="shared" ca="1" si="194"/>
        <v>0</v>
      </c>
      <c r="Z548" s="10">
        <f t="shared" ca="1" si="195"/>
        <v>1</v>
      </c>
      <c r="AA548" s="10">
        <f t="shared" ca="1" si="196"/>
        <v>0</v>
      </c>
      <c r="AB548" s="10">
        <f t="shared" ca="1" si="197"/>
        <v>0</v>
      </c>
      <c r="AC548" s="10">
        <f t="shared" ca="1" si="198"/>
        <v>1</v>
      </c>
      <c r="AF548" s="16">
        <f t="shared" ca="1" si="199"/>
        <v>0</v>
      </c>
    </row>
    <row r="549" spans="1:32" x14ac:dyDescent="0.25">
      <c r="A549" s="53" t="s">
        <v>611</v>
      </c>
      <c r="B549" s="53" t="s">
        <v>1874</v>
      </c>
      <c r="C549" s="10">
        <f t="shared" ca="1" si="200"/>
        <v>0</v>
      </c>
      <c r="D549" s="4">
        <v>37</v>
      </c>
      <c r="E549" s="4">
        <v>30</v>
      </c>
      <c r="F549" s="4">
        <v>11.9</v>
      </c>
      <c r="G549" s="4">
        <v>5.0999999999999996</v>
      </c>
      <c r="H549" s="5" t="s">
        <v>1407</v>
      </c>
      <c r="I549" s="10" t="s">
        <v>1371</v>
      </c>
      <c r="J549" s="5">
        <v>17800</v>
      </c>
      <c r="K549" s="5">
        <v>7100</v>
      </c>
      <c r="L549" s="5">
        <v>710</v>
      </c>
      <c r="M549" s="2">
        <f t="shared" si="182"/>
        <v>16.73</v>
      </c>
      <c r="N549" s="3">
        <f t="shared" si="183"/>
        <v>294</v>
      </c>
      <c r="O549" s="4">
        <f t="shared" si="184"/>
        <v>31.7</v>
      </c>
      <c r="P549" s="2">
        <f t="shared" si="185"/>
        <v>1.76</v>
      </c>
      <c r="Q549" s="2">
        <f t="shared" si="186"/>
        <v>1.08</v>
      </c>
      <c r="R549" s="2">
        <f t="shared" si="187"/>
        <v>3.11</v>
      </c>
      <c r="S549" s="64">
        <f t="shared" si="188"/>
        <v>7.7609999999999998E-2</v>
      </c>
      <c r="T549" s="2">
        <f t="shared" si="189"/>
        <v>7.34</v>
      </c>
      <c r="U549" s="4">
        <f t="shared" si="190"/>
        <v>3.5</v>
      </c>
      <c r="V549" s="79">
        <f t="shared" si="191"/>
        <v>5.76</v>
      </c>
      <c r="W549" s="10">
        <f t="shared" ca="1" si="192"/>
        <v>0</v>
      </c>
      <c r="X549" s="10">
        <f t="shared" ca="1" si="193"/>
        <v>0</v>
      </c>
      <c r="Y549" s="10">
        <f t="shared" ca="1" si="194"/>
        <v>0</v>
      </c>
      <c r="Z549" s="10">
        <f t="shared" ca="1" si="195"/>
        <v>1</v>
      </c>
      <c r="AA549" s="10">
        <f t="shared" ca="1" si="196"/>
        <v>0</v>
      </c>
      <c r="AB549" s="10">
        <f t="shared" ca="1" si="197"/>
        <v>0.83299999999999996</v>
      </c>
      <c r="AC549" s="10">
        <f t="shared" ca="1" si="198"/>
        <v>1</v>
      </c>
      <c r="AF549" s="16">
        <f t="shared" ca="1" si="199"/>
        <v>0</v>
      </c>
    </row>
    <row r="550" spans="1:32" x14ac:dyDescent="0.25">
      <c r="A550" s="7" t="s">
        <v>1889</v>
      </c>
      <c r="B550" s="7" t="s">
        <v>1874</v>
      </c>
      <c r="C550" s="10">
        <f t="shared" ca="1" si="200"/>
        <v>0</v>
      </c>
      <c r="D550" s="4">
        <v>37.5</v>
      </c>
      <c r="E550" s="4">
        <v>31.8</v>
      </c>
      <c r="F550" s="4">
        <v>12.9</v>
      </c>
      <c r="G550" s="4">
        <v>4.9000000000000004</v>
      </c>
      <c r="I550" s="5" t="s">
        <v>1374</v>
      </c>
      <c r="J550" s="3">
        <v>16400</v>
      </c>
      <c r="K550" s="3">
        <v>5900</v>
      </c>
      <c r="L550" s="3">
        <v>817</v>
      </c>
      <c r="M550" s="2">
        <f t="shared" si="182"/>
        <v>20.329999999999998</v>
      </c>
      <c r="N550" s="3">
        <f t="shared" si="183"/>
        <v>228</v>
      </c>
      <c r="O550" s="4">
        <f t="shared" si="184"/>
        <v>25.1</v>
      </c>
      <c r="P550" s="2">
        <f t="shared" si="185"/>
        <v>1.96</v>
      </c>
      <c r="Q550" s="2">
        <f t="shared" si="186"/>
        <v>1.1599999999999999</v>
      </c>
      <c r="R550" s="2">
        <f t="shared" si="187"/>
        <v>2.91</v>
      </c>
      <c r="S550" s="64">
        <f t="shared" si="188"/>
        <v>0.13489999999999999</v>
      </c>
      <c r="T550" s="2">
        <f t="shared" si="189"/>
        <v>7.56</v>
      </c>
      <c r="U550" s="4">
        <f t="shared" si="190"/>
        <v>2.8</v>
      </c>
      <c r="V550" s="79">
        <f t="shared" si="191"/>
        <v>4.42</v>
      </c>
      <c r="W550" s="10">
        <f t="shared" ca="1" si="192"/>
        <v>0</v>
      </c>
      <c r="X550" s="10">
        <f t="shared" ca="1" si="193"/>
        <v>0</v>
      </c>
      <c r="Y550" s="10">
        <f t="shared" ca="1" si="194"/>
        <v>0</v>
      </c>
      <c r="Z550" s="10">
        <f t="shared" ca="1" si="195"/>
        <v>1</v>
      </c>
      <c r="AA550" s="10">
        <f t="shared" ca="1" si="196"/>
        <v>0</v>
      </c>
      <c r="AB550" s="10">
        <f t="shared" ca="1" si="197"/>
        <v>0</v>
      </c>
      <c r="AC550" s="10">
        <f t="shared" ca="1" si="198"/>
        <v>1</v>
      </c>
      <c r="AF550" s="16">
        <f t="shared" ca="1" si="199"/>
        <v>0</v>
      </c>
    </row>
    <row r="551" spans="1:32" x14ac:dyDescent="0.25">
      <c r="A551" s="7" t="s">
        <v>1890</v>
      </c>
      <c r="B551" s="7" t="s">
        <v>1874</v>
      </c>
      <c r="C551" s="10">
        <f t="shared" ca="1" si="200"/>
        <v>0</v>
      </c>
      <c r="D551" s="4">
        <v>37.299999999999997</v>
      </c>
      <c r="E551" s="4">
        <v>32</v>
      </c>
      <c r="F551" s="4">
        <v>12.6</v>
      </c>
      <c r="G551" s="4">
        <v>6.5</v>
      </c>
      <c r="I551" s="5" t="s">
        <v>1374</v>
      </c>
      <c r="J551" s="3">
        <v>15000</v>
      </c>
      <c r="K551" s="3">
        <v>4950</v>
      </c>
      <c r="L551" s="3">
        <v>684</v>
      </c>
      <c r="M551" s="2">
        <f t="shared" si="182"/>
        <v>18.059999999999999</v>
      </c>
      <c r="N551" s="3">
        <f t="shared" si="183"/>
        <v>204</v>
      </c>
      <c r="O551" s="4">
        <f t="shared" si="184"/>
        <v>23.6</v>
      </c>
      <c r="P551" s="2">
        <f t="shared" si="185"/>
        <v>1.98</v>
      </c>
      <c r="Q551" s="2">
        <f t="shared" si="186"/>
        <v>1.1100000000000001</v>
      </c>
      <c r="R551" s="2">
        <f t="shared" si="187"/>
        <v>2.96</v>
      </c>
      <c r="S551" s="64">
        <f t="shared" si="188"/>
        <v>0.14068</v>
      </c>
      <c r="T551" s="2">
        <f t="shared" si="189"/>
        <v>7.58</v>
      </c>
      <c r="U551" s="4">
        <f t="shared" si="190"/>
        <v>2.7</v>
      </c>
      <c r="V551" s="79">
        <f t="shared" si="191"/>
        <v>4.32</v>
      </c>
      <c r="W551" s="10">
        <f t="shared" ca="1" si="192"/>
        <v>0</v>
      </c>
      <c r="X551" s="10">
        <f t="shared" ca="1" si="193"/>
        <v>0</v>
      </c>
      <c r="Y551" s="10">
        <f t="shared" ca="1" si="194"/>
        <v>0</v>
      </c>
      <c r="Z551" s="10">
        <f t="shared" ca="1" si="195"/>
        <v>1</v>
      </c>
      <c r="AA551" s="10">
        <f t="shared" ca="1" si="196"/>
        <v>0</v>
      </c>
      <c r="AB551" s="10">
        <f t="shared" ca="1" si="197"/>
        <v>0</v>
      </c>
      <c r="AC551" s="10">
        <f t="shared" ca="1" si="198"/>
        <v>1</v>
      </c>
      <c r="AF551" s="16">
        <f t="shared" ca="1" si="199"/>
        <v>0</v>
      </c>
    </row>
    <row r="552" spans="1:32" x14ac:dyDescent="0.25">
      <c r="A552" s="7" t="s">
        <v>1891</v>
      </c>
      <c r="B552" s="7" t="s">
        <v>1874</v>
      </c>
      <c r="C552" s="10">
        <f t="shared" ca="1" si="200"/>
        <v>0</v>
      </c>
      <c r="D552" s="4">
        <v>40.1</v>
      </c>
      <c r="E552" s="4">
        <v>35.299999999999997</v>
      </c>
      <c r="F552" s="4">
        <v>13.4</v>
      </c>
      <c r="G552" s="4">
        <v>4.9000000000000004</v>
      </c>
      <c r="I552" s="5" t="s">
        <v>1374</v>
      </c>
      <c r="J552" s="3">
        <v>20000</v>
      </c>
      <c r="K552" s="3">
        <v>7000</v>
      </c>
      <c r="L552" s="3">
        <v>874</v>
      </c>
      <c r="M552" s="2">
        <f t="shared" si="182"/>
        <v>19.05</v>
      </c>
      <c r="N552" s="3">
        <f t="shared" si="183"/>
        <v>203</v>
      </c>
      <c r="O552" s="4">
        <f t="shared" si="184"/>
        <v>26.5</v>
      </c>
      <c r="P552" s="2">
        <f t="shared" si="185"/>
        <v>1.91</v>
      </c>
      <c r="Q552" s="2">
        <f t="shared" si="186"/>
        <v>1.1299999999999999</v>
      </c>
      <c r="R552" s="2">
        <f t="shared" si="187"/>
        <v>2.99</v>
      </c>
      <c r="S552" s="64">
        <f t="shared" si="188"/>
        <v>0.12345</v>
      </c>
      <c r="T552" s="2">
        <f t="shared" si="189"/>
        <v>7.96</v>
      </c>
      <c r="U552" s="4">
        <f t="shared" si="190"/>
        <v>3</v>
      </c>
      <c r="V552" s="79">
        <f t="shared" si="191"/>
        <v>4.6500000000000004</v>
      </c>
      <c r="W552" s="10">
        <f t="shared" ca="1" si="192"/>
        <v>0</v>
      </c>
      <c r="X552" s="10">
        <f t="shared" ca="1" si="193"/>
        <v>0</v>
      </c>
      <c r="Y552" s="10">
        <f t="shared" ca="1" si="194"/>
        <v>0</v>
      </c>
      <c r="Z552" s="10">
        <f t="shared" ca="1" si="195"/>
        <v>1</v>
      </c>
      <c r="AA552" s="10">
        <f t="shared" ca="1" si="196"/>
        <v>0</v>
      </c>
      <c r="AB552" s="10">
        <f t="shared" ca="1" si="197"/>
        <v>0.16700000000000001</v>
      </c>
      <c r="AC552" s="10">
        <f t="shared" ca="1" si="198"/>
        <v>1</v>
      </c>
      <c r="AF552" s="16">
        <f t="shared" ca="1" si="199"/>
        <v>0</v>
      </c>
    </row>
    <row r="553" spans="1:32" x14ac:dyDescent="0.25">
      <c r="A553" s="7" t="s">
        <v>1892</v>
      </c>
      <c r="B553" s="7" t="s">
        <v>1874</v>
      </c>
      <c r="C553" s="10">
        <f t="shared" ca="1" si="200"/>
        <v>0</v>
      </c>
      <c r="D553" s="4">
        <v>40.5</v>
      </c>
      <c r="E553" s="4">
        <v>38</v>
      </c>
      <c r="F553" s="4">
        <v>13.5</v>
      </c>
      <c r="G553" s="4">
        <v>4.9000000000000004</v>
      </c>
      <c r="H553" s="5" t="s">
        <v>1407</v>
      </c>
      <c r="I553" s="5" t="s">
        <v>1374</v>
      </c>
      <c r="J553" s="3">
        <v>20000</v>
      </c>
      <c r="K553" s="3">
        <v>7100</v>
      </c>
      <c r="L553" s="3">
        <v>875</v>
      </c>
      <c r="M553" s="2">
        <f t="shared" si="182"/>
        <v>19.07</v>
      </c>
      <c r="N553" s="3">
        <f t="shared" si="183"/>
        <v>163</v>
      </c>
      <c r="O553" s="4">
        <f t="shared" si="184"/>
        <v>24.9</v>
      </c>
      <c r="P553" s="2">
        <f t="shared" si="185"/>
        <v>1.92</v>
      </c>
      <c r="Q553" s="2">
        <f t="shared" si="186"/>
        <v>1.1299999999999999</v>
      </c>
      <c r="R553" s="2">
        <f t="shared" si="187"/>
        <v>3</v>
      </c>
      <c r="S553" s="64">
        <f t="shared" si="188"/>
        <v>0.13338</v>
      </c>
      <c r="T553" s="2">
        <f t="shared" si="189"/>
        <v>8.26</v>
      </c>
      <c r="U553" s="4">
        <f t="shared" si="190"/>
        <v>2.9</v>
      </c>
      <c r="V553" s="79">
        <f t="shared" si="191"/>
        <v>4.4800000000000004</v>
      </c>
      <c r="W553" s="10">
        <f t="shared" ca="1" si="192"/>
        <v>0</v>
      </c>
      <c r="X553" s="10">
        <f t="shared" ca="1" si="193"/>
        <v>0</v>
      </c>
      <c r="Y553" s="10">
        <f t="shared" ca="1" si="194"/>
        <v>0</v>
      </c>
      <c r="Z553" s="10">
        <f t="shared" ca="1" si="195"/>
        <v>1</v>
      </c>
      <c r="AA553" s="10">
        <f t="shared" ca="1" si="196"/>
        <v>0</v>
      </c>
      <c r="AB553" s="10">
        <f t="shared" ca="1" si="197"/>
        <v>0.222</v>
      </c>
      <c r="AC553" s="10">
        <f t="shared" ca="1" si="198"/>
        <v>1</v>
      </c>
      <c r="AF553" s="16">
        <f t="shared" ca="1" si="199"/>
        <v>0</v>
      </c>
    </row>
    <row r="554" spans="1:32" x14ac:dyDescent="0.25">
      <c r="A554" s="7" t="s">
        <v>1893</v>
      </c>
      <c r="B554" s="7" t="s">
        <v>1874</v>
      </c>
      <c r="C554" s="10">
        <f t="shared" ca="1" si="200"/>
        <v>0</v>
      </c>
      <c r="D554" s="4">
        <v>42.5</v>
      </c>
      <c r="E554" s="4">
        <v>38</v>
      </c>
      <c r="F554" s="4">
        <v>14</v>
      </c>
      <c r="G554" s="4">
        <v>4.9000000000000004</v>
      </c>
      <c r="H554" s="5" t="s">
        <v>1407</v>
      </c>
      <c r="I554" s="5" t="s">
        <v>1374</v>
      </c>
      <c r="J554" s="3">
        <v>24000</v>
      </c>
      <c r="K554" s="3">
        <v>7600</v>
      </c>
      <c r="L554" s="3">
        <v>1004</v>
      </c>
      <c r="M554" s="2">
        <f t="shared" si="182"/>
        <v>19.38</v>
      </c>
      <c r="N554" s="3">
        <f t="shared" si="183"/>
        <v>195</v>
      </c>
      <c r="O554" s="4">
        <f t="shared" si="184"/>
        <v>28.1</v>
      </c>
      <c r="P554" s="2">
        <f t="shared" si="185"/>
        <v>1.88</v>
      </c>
      <c r="Q554" s="2">
        <f t="shared" si="186"/>
        <v>1.1299999999999999</v>
      </c>
      <c r="R554" s="2">
        <f t="shared" si="187"/>
        <v>3.04</v>
      </c>
      <c r="S554" s="64">
        <f t="shared" si="188"/>
        <v>0.11476</v>
      </c>
      <c r="T554" s="2">
        <f t="shared" si="189"/>
        <v>8.26</v>
      </c>
      <c r="U554" s="4">
        <f t="shared" si="190"/>
        <v>3.2</v>
      </c>
      <c r="V554" s="79">
        <f t="shared" si="191"/>
        <v>4.8499999999999996</v>
      </c>
      <c r="W554" s="10">
        <f t="shared" ca="1" si="192"/>
        <v>0</v>
      </c>
      <c r="X554" s="10">
        <f t="shared" ca="1" si="193"/>
        <v>0</v>
      </c>
      <c r="Y554" s="10">
        <f t="shared" ca="1" si="194"/>
        <v>0</v>
      </c>
      <c r="Z554" s="10">
        <f t="shared" ca="1" si="195"/>
        <v>1</v>
      </c>
      <c r="AA554" s="10">
        <f t="shared" ca="1" si="196"/>
        <v>0</v>
      </c>
      <c r="AB554" s="10">
        <f t="shared" ca="1" si="197"/>
        <v>0.44400000000000001</v>
      </c>
      <c r="AC554" s="10">
        <f t="shared" ca="1" si="198"/>
        <v>1</v>
      </c>
      <c r="AF554" s="16">
        <f t="shared" ca="1" si="199"/>
        <v>0</v>
      </c>
    </row>
    <row r="555" spans="1:32" x14ac:dyDescent="0.25">
      <c r="A555" s="7" t="s">
        <v>1894</v>
      </c>
      <c r="B555" s="7" t="s">
        <v>1874</v>
      </c>
      <c r="C555" s="10">
        <f t="shared" ca="1" si="200"/>
        <v>0</v>
      </c>
      <c r="D555" s="4">
        <v>42.5</v>
      </c>
      <c r="E555" s="4">
        <v>38</v>
      </c>
      <c r="F555" s="4">
        <v>14</v>
      </c>
      <c r="G555" s="4">
        <v>4.9000000000000004</v>
      </c>
      <c r="I555" s="5" t="s">
        <v>1374</v>
      </c>
      <c r="J555" s="3">
        <v>23800</v>
      </c>
      <c r="K555" s="3">
        <v>7600</v>
      </c>
      <c r="L555" s="3">
        <v>970</v>
      </c>
      <c r="M555" s="2">
        <f t="shared" si="182"/>
        <v>18.829999999999998</v>
      </c>
      <c r="N555" s="3">
        <f t="shared" si="183"/>
        <v>194</v>
      </c>
      <c r="O555" s="4">
        <f t="shared" si="184"/>
        <v>27.8</v>
      </c>
      <c r="P555" s="2">
        <f t="shared" si="185"/>
        <v>1.88</v>
      </c>
      <c r="Q555" s="2">
        <f t="shared" si="186"/>
        <v>1.1200000000000001</v>
      </c>
      <c r="R555" s="2">
        <f t="shared" si="187"/>
        <v>3.04</v>
      </c>
      <c r="S555" s="64">
        <f t="shared" si="188"/>
        <v>0.11476</v>
      </c>
      <c r="T555" s="2">
        <f t="shared" si="189"/>
        <v>8.26</v>
      </c>
      <c r="U555" s="4">
        <f t="shared" si="190"/>
        <v>3.2</v>
      </c>
      <c r="V555" s="79">
        <f t="shared" si="191"/>
        <v>4.8499999999999996</v>
      </c>
      <c r="W555" s="10">
        <f t="shared" ca="1" si="192"/>
        <v>0</v>
      </c>
      <c r="X555" s="10">
        <f t="shared" ca="1" si="193"/>
        <v>0</v>
      </c>
      <c r="Y555" s="10">
        <f t="shared" ca="1" si="194"/>
        <v>0</v>
      </c>
      <c r="Z555" s="10">
        <f t="shared" ca="1" si="195"/>
        <v>1</v>
      </c>
      <c r="AA555" s="10">
        <f t="shared" ca="1" si="196"/>
        <v>0</v>
      </c>
      <c r="AB555" s="10">
        <f t="shared" ca="1" si="197"/>
        <v>0.44400000000000001</v>
      </c>
      <c r="AC555" s="10">
        <f t="shared" ca="1" si="198"/>
        <v>1</v>
      </c>
      <c r="AF555" s="16">
        <f t="shared" ca="1" si="199"/>
        <v>0</v>
      </c>
    </row>
    <row r="556" spans="1:32" x14ac:dyDescent="0.25">
      <c r="A556" s="7" t="s">
        <v>924</v>
      </c>
      <c r="B556" s="7" t="s">
        <v>1874</v>
      </c>
      <c r="C556" s="10">
        <f t="shared" ca="1" si="200"/>
        <v>0</v>
      </c>
      <c r="D556" s="4">
        <v>45</v>
      </c>
      <c r="E556" s="4">
        <v>35.6</v>
      </c>
      <c r="F556" s="4">
        <v>13.3</v>
      </c>
      <c r="G556" s="4">
        <v>8.3000000000000007</v>
      </c>
      <c r="J556" s="3">
        <v>21200</v>
      </c>
      <c r="K556" s="3">
        <v>0</v>
      </c>
      <c r="L556" s="3">
        <v>1000</v>
      </c>
      <c r="M556" s="2">
        <f t="shared" si="182"/>
        <v>20.97</v>
      </c>
      <c r="N556" s="3">
        <f t="shared" si="183"/>
        <v>210</v>
      </c>
      <c r="O556" s="4">
        <f t="shared" si="184"/>
        <v>27.2</v>
      </c>
      <c r="P556" s="2">
        <f t="shared" si="185"/>
        <v>1.86</v>
      </c>
      <c r="Q556" s="2">
        <f t="shared" si="186"/>
        <v>1.1599999999999999</v>
      </c>
      <c r="R556" s="2">
        <f t="shared" si="187"/>
        <v>3.38</v>
      </c>
      <c r="S556" s="64">
        <f t="shared" si="188"/>
        <v>0.10746</v>
      </c>
      <c r="T556" s="2">
        <f t="shared" si="189"/>
        <v>8</v>
      </c>
      <c r="U556" s="4">
        <f t="shared" si="190"/>
        <v>3.2</v>
      </c>
      <c r="V556" s="79">
        <f t="shared" si="191"/>
        <v>4.9800000000000004</v>
      </c>
      <c r="W556" s="10">
        <f t="shared" ca="1" si="192"/>
        <v>0</v>
      </c>
      <c r="X556" s="10">
        <f t="shared" ca="1" si="193"/>
        <v>0</v>
      </c>
      <c r="Y556" s="10">
        <f t="shared" ca="1" si="194"/>
        <v>0</v>
      </c>
      <c r="Z556" s="10">
        <f t="shared" ca="1" si="195"/>
        <v>1</v>
      </c>
      <c r="AA556" s="10">
        <f t="shared" ca="1" si="196"/>
        <v>0</v>
      </c>
      <c r="AB556" s="10">
        <f t="shared" ca="1" si="197"/>
        <v>0.66700000000000004</v>
      </c>
      <c r="AC556" s="10">
        <f t="shared" ca="1" si="198"/>
        <v>1</v>
      </c>
      <c r="AF556" s="16">
        <f t="shared" ca="1" si="199"/>
        <v>0</v>
      </c>
    </row>
    <row r="557" spans="1:32" x14ac:dyDescent="0.25">
      <c r="A557" s="7" t="s">
        <v>1895</v>
      </c>
      <c r="B557" s="7" t="s">
        <v>1874</v>
      </c>
      <c r="C557" s="10">
        <f t="shared" ca="1" si="200"/>
        <v>0</v>
      </c>
      <c r="D557" s="4">
        <v>44.3</v>
      </c>
      <c r="E557" s="4">
        <v>38.700000000000003</v>
      </c>
      <c r="F557" s="4">
        <v>14</v>
      </c>
      <c r="G557" s="4">
        <v>5.5</v>
      </c>
      <c r="H557" s="5" t="s">
        <v>1407</v>
      </c>
      <c r="I557" s="5" t="s">
        <v>1374</v>
      </c>
      <c r="J557" s="3">
        <v>26000</v>
      </c>
      <c r="K557" s="3">
        <v>9500</v>
      </c>
      <c r="L557" s="3">
        <v>908</v>
      </c>
      <c r="M557" s="2">
        <f t="shared" si="182"/>
        <v>16.62</v>
      </c>
      <c r="N557" s="3">
        <f t="shared" si="183"/>
        <v>200</v>
      </c>
      <c r="O557" s="4">
        <f t="shared" si="184"/>
        <v>29.6</v>
      </c>
      <c r="P557" s="2">
        <f t="shared" si="185"/>
        <v>1.83</v>
      </c>
      <c r="Q557" s="2">
        <f t="shared" si="186"/>
        <v>1.07</v>
      </c>
      <c r="R557" s="2">
        <f t="shared" si="187"/>
        <v>3.16</v>
      </c>
      <c r="S557" s="64">
        <f t="shared" si="188"/>
        <v>0.10165</v>
      </c>
      <c r="T557" s="2">
        <f t="shared" si="189"/>
        <v>8.34</v>
      </c>
      <c r="U557" s="4">
        <f t="shared" si="190"/>
        <v>3.4</v>
      </c>
      <c r="V557" s="79">
        <f t="shared" si="191"/>
        <v>5.16</v>
      </c>
      <c r="W557" s="10">
        <f t="shared" ca="1" si="192"/>
        <v>0</v>
      </c>
      <c r="X557" s="10">
        <f t="shared" ca="1" si="193"/>
        <v>0</v>
      </c>
      <c r="Y557" s="10">
        <f t="shared" ca="1" si="194"/>
        <v>0</v>
      </c>
      <c r="Z557" s="10">
        <f t="shared" ca="1" si="195"/>
        <v>1</v>
      </c>
      <c r="AA557" s="10">
        <f t="shared" ca="1" si="196"/>
        <v>0</v>
      </c>
      <c r="AB557" s="10">
        <f t="shared" ca="1" si="197"/>
        <v>1</v>
      </c>
      <c r="AC557" s="10">
        <f t="shared" ca="1" si="198"/>
        <v>1</v>
      </c>
      <c r="AF557" s="16">
        <f t="shared" ca="1" si="199"/>
        <v>0</v>
      </c>
    </row>
    <row r="558" spans="1:32" x14ac:dyDescent="0.25">
      <c r="A558" s="7" t="s">
        <v>558</v>
      </c>
      <c r="B558" s="7" t="s">
        <v>1874</v>
      </c>
      <c r="C558" s="10">
        <f t="shared" ca="1" si="200"/>
        <v>0</v>
      </c>
      <c r="D558" s="4">
        <v>44.3</v>
      </c>
      <c r="E558" s="4">
        <v>38.700000000000003</v>
      </c>
      <c r="F558" s="4">
        <v>14</v>
      </c>
      <c r="G558" s="4">
        <v>5.5</v>
      </c>
      <c r="H558" s="5" t="s">
        <v>1456</v>
      </c>
      <c r="I558" s="5" t="s">
        <v>1374</v>
      </c>
      <c r="J558" s="3">
        <v>27000</v>
      </c>
      <c r="K558" s="3">
        <v>9500</v>
      </c>
      <c r="L558" s="3">
        <v>918</v>
      </c>
      <c r="M558" s="2">
        <f t="shared" si="182"/>
        <v>16.39</v>
      </c>
      <c r="N558" s="3">
        <f t="shared" si="183"/>
        <v>208</v>
      </c>
      <c r="O558" s="4">
        <f t="shared" si="184"/>
        <v>30.8</v>
      </c>
      <c r="P558" s="2">
        <f t="shared" si="185"/>
        <v>1.81</v>
      </c>
      <c r="Q558" s="2">
        <f t="shared" si="186"/>
        <v>1.06</v>
      </c>
      <c r="R558" s="2">
        <f t="shared" si="187"/>
        <v>3.16</v>
      </c>
      <c r="S558" s="64">
        <f t="shared" si="188"/>
        <v>9.5930000000000001E-2</v>
      </c>
      <c r="T558" s="2">
        <f t="shared" si="189"/>
        <v>8.34</v>
      </c>
      <c r="U558" s="4">
        <f t="shared" si="190"/>
        <v>3.5</v>
      </c>
      <c r="V558" s="79">
        <f t="shared" si="191"/>
        <v>5.31</v>
      </c>
      <c r="W558" s="10">
        <f t="shared" ca="1" si="192"/>
        <v>0</v>
      </c>
      <c r="X558" s="10">
        <f t="shared" ca="1" si="193"/>
        <v>0</v>
      </c>
      <c r="Y558" s="10">
        <f t="shared" ca="1" si="194"/>
        <v>0</v>
      </c>
      <c r="Z558" s="10">
        <f t="shared" ca="1" si="195"/>
        <v>1</v>
      </c>
      <c r="AA558" s="10">
        <f t="shared" ca="1" si="196"/>
        <v>0</v>
      </c>
      <c r="AB558" s="10">
        <f t="shared" ca="1" si="197"/>
        <v>1</v>
      </c>
      <c r="AC558" s="10">
        <f t="shared" ca="1" si="198"/>
        <v>1</v>
      </c>
      <c r="AF558" s="16">
        <f t="shared" ca="1" si="199"/>
        <v>0</v>
      </c>
    </row>
    <row r="559" spans="1:32" x14ac:dyDescent="0.25">
      <c r="A559" s="7" t="s">
        <v>516</v>
      </c>
      <c r="B559" s="7" t="s">
        <v>1874</v>
      </c>
      <c r="C559" s="10">
        <f t="shared" ca="1" si="200"/>
        <v>0</v>
      </c>
      <c r="D559" s="4">
        <v>43.4</v>
      </c>
      <c r="E559" s="4">
        <v>37.9</v>
      </c>
      <c r="F559" s="4">
        <v>13.9</v>
      </c>
      <c r="G559" s="4">
        <v>6.4</v>
      </c>
      <c r="H559" s="5" t="s">
        <v>1456</v>
      </c>
      <c r="I559" s="5" t="s">
        <v>1461</v>
      </c>
      <c r="J559" s="3">
        <v>19500</v>
      </c>
      <c r="K559" s="3">
        <v>6700</v>
      </c>
      <c r="L559" s="3">
        <v>801</v>
      </c>
      <c r="M559" s="2">
        <f t="shared" si="182"/>
        <v>17.760000000000002</v>
      </c>
      <c r="N559" s="3">
        <f t="shared" si="183"/>
        <v>160</v>
      </c>
      <c r="O559" s="4">
        <f t="shared" si="184"/>
        <v>22.9</v>
      </c>
      <c r="P559" s="2">
        <f t="shared" si="185"/>
        <v>2</v>
      </c>
      <c r="Q559" s="2">
        <f t="shared" si="186"/>
        <v>1.1000000000000001</v>
      </c>
      <c r="R559" s="2">
        <f t="shared" si="187"/>
        <v>3.12</v>
      </c>
      <c r="S559" s="64">
        <f t="shared" si="188"/>
        <v>0.15973000000000001</v>
      </c>
      <c r="T559" s="2">
        <f t="shared" si="189"/>
        <v>8.25</v>
      </c>
      <c r="U559" s="4">
        <f t="shared" si="190"/>
        <v>2.7</v>
      </c>
      <c r="V559" s="79">
        <f t="shared" si="191"/>
        <v>4.1100000000000003</v>
      </c>
      <c r="W559" s="10">
        <f t="shared" ca="1" si="192"/>
        <v>0</v>
      </c>
      <c r="X559" s="10">
        <f t="shared" ca="1" si="193"/>
        <v>0</v>
      </c>
      <c r="Y559" s="10">
        <f t="shared" ca="1" si="194"/>
        <v>0</v>
      </c>
      <c r="Z559" s="10">
        <f t="shared" ca="1" si="195"/>
        <v>1</v>
      </c>
      <c r="AA559" s="10">
        <f t="shared" ca="1" si="196"/>
        <v>0</v>
      </c>
      <c r="AB559" s="10">
        <f t="shared" ca="1" si="197"/>
        <v>0.88900000000000001</v>
      </c>
      <c r="AC559" s="10">
        <f t="shared" ca="1" si="198"/>
        <v>1</v>
      </c>
      <c r="AF559" s="16">
        <f t="shared" ca="1" si="199"/>
        <v>0</v>
      </c>
    </row>
    <row r="560" spans="1:32" x14ac:dyDescent="0.25">
      <c r="A560" s="7" t="s">
        <v>1140</v>
      </c>
      <c r="B560" s="7" t="s">
        <v>1141</v>
      </c>
      <c r="C560" s="10">
        <f t="shared" ca="1" si="200"/>
        <v>0</v>
      </c>
      <c r="D560" s="4">
        <v>44.2</v>
      </c>
      <c r="E560" s="4">
        <v>38.700000000000003</v>
      </c>
      <c r="F560" s="4">
        <v>14</v>
      </c>
      <c r="G560" s="4">
        <v>5.5</v>
      </c>
      <c r="J560" s="3">
        <v>26000</v>
      </c>
      <c r="K560" s="3">
        <v>9500</v>
      </c>
      <c r="L560" s="3">
        <v>908</v>
      </c>
      <c r="M560" s="2">
        <f t="shared" si="182"/>
        <v>16.62</v>
      </c>
      <c r="N560" s="3">
        <f t="shared" si="183"/>
        <v>200</v>
      </c>
      <c r="O560" s="4">
        <f t="shared" si="184"/>
        <v>29.6</v>
      </c>
      <c r="P560" s="2">
        <f t="shared" si="185"/>
        <v>1.83</v>
      </c>
      <c r="Q560" s="2">
        <f t="shared" si="186"/>
        <v>1.07</v>
      </c>
      <c r="R560" s="2">
        <f t="shared" si="187"/>
        <v>3.16</v>
      </c>
      <c r="S560" s="64">
        <f t="shared" si="188"/>
        <v>0.10165</v>
      </c>
      <c r="T560" s="2">
        <f t="shared" si="189"/>
        <v>8.34</v>
      </c>
      <c r="U560" s="4">
        <f t="shared" si="190"/>
        <v>3.4</v>
      </c>
      <c r="V560" s="79">
        <f t="shared" si="191"/>
        <v>5.16</v>
      </c>
      <c r="W560" s="10">
        <f t="shared" ca="1" si="192"/>
        <v>0</v>
      </c>
      <c r="X560" s="10">
        <f t="shared" ca="1" si="193"/>
        <v>0</v>
      </c>
      <c r="Y560" s="10">
        <f t="shared" ca="1" si="194"/>
        <v>0</v>
      </c>
      <c r="Z560" s="10">
        <f t="shared" ca="1" si="195"/>
        <v>1</v>
      </c>
      <c r="AA560" s="10">
        <f t="shared" ca="1" si="196"/>
        <v>0</v>
      </c>
      <c r="AB560" s="10">
        <f t="shared" ca="1" si="197"/>
        <v>1</v>
      </c>
      <c r="AC560" s="10">
        <f t="shared" ca="1" si="198"/>
        <v>1</v>
      </c>
      <c r="AF560" s="16">
        <f t="shared" ca="1" si="199"/>
        <v>0</v>
      </c>
    </row>
    <row r="561" spans="1:32" x14ac:dyDescent="0.25">
      <c r="A561" s="7" t="s">
        <v>1014</v>
      </c>
      <c r="B561" s="7" t="s">
        <v>1015</v>
      </c>
      <c r="C561" s="10">
        <f t="shared" ca="1" si="200"/>
        <v>0</v>
      </c>
      <c r="D561" s="4">
        <v>45</v>
      </c>
      <c r="E561" s="4">
        <v>36.4</v>
      </c>
      <c r="F561" s="4">
        <v>13.3</v>
      </c>
      <c r="G561" s="4">
        <v>6.3</v>
      </c>
      <c r="H561" s="5" t="s">
        <v>1456</v>
      </c>
      <c r="I561" s="5" t="s">
        <v>1371</v>
      </c>
      <c r="J561" s="3">
        <v>29480</v>
      </c>
      <c r="K561" s="3">
        <v>11660</v>
      </c>
      <c r="L561" s="3">
        <v>1173</v>
      </c>
      <c r="M561" s="2">
        <f t="shared" si="182"/>
        <v>19.75</v>
      </c>
      <c r="N561" s="3">
        <f t="shared" si="183"/>
        <v>273</v>
      </c>
      <c r="O561" s="4">
        <f t="shared" si="184"/>
        <v>37.200000000000003</v>
      </c>
      <c r="P561" s="2">
        <f t="shared" si="185"/>
        <v>1.67</v>
      </c>
      <c r="Q561" s="2">
        <f t="shared" si="186"/>
        <v>1.1299999999999999</v>
      </c>
      <c r="R561" s="2">
        <f t="shared" si="187"/>
        <v>3.38</v>
      </c>
      <c r="S561" s="64">
        <f t="shared" si="188"/>
        <v>6.2379999999999998E-2</v>
      </c>
      <c r="T561" s="2">
        <f t="shared" si="189"/>
        <v>8.08</v>
      </c>
      <c r="U561" s="4">
        <f t="shared" si="190"/>
        <v>4.2</v>
      </c>
      <c r="V561" s="79">
        <f t="shared" si="191"/>
        <v>6.54</v>
      </c>
      <c r="W561" s="10">
        <f t="shared" ca="1" si="192"/>
        <v>0</v>
      </c>
      <c r="X561" s="10">
        <f t="shared" ca="1" si="193"/>
        <v>0</v>
      </c>
      <c r="Y561" s="10">
        <f t="shared" ca="1" si="194"/>
        <v>0</v>
      </c>
      <c r="Z561" s="10">
        <f t="shared" ca="1" si="195"/>
        <v>1</v>
      </c>
      <c r="AA561" s="10">
        <f t="shared" ca="1" si="196"/>
        <v>0</v>
      </c>
      <c r="AB561" s="10">
        <f t="shared" ca="1" si="197"/>
        <v>0.66700000000000004</v>
      </c>
      <c r="AC561" s="10">
        <f t="shared" ca="1" si="198"/>
        <v>1</v>
      </c>
      <c r="AF561" s="16">
        <f t="shared" ca="1" si="199"/>
        <v>0</v>
      </c>
    </row>
    <row r="562" spans="1:32" x14ac:dyDescent="0.25">
      <c r="A562" s="7" t="s">
        <v>1896</v>
      </c>
      <c r="B562" s="7" t="s">
        <v>1486</v>
      </c>
      <c r="C562" s="10">
        <f t="shared" ca="1" si="200"/>
        <v>0</v>
      </c>
      <c r="D562" s="4">
        <v>42.1</v>
      </c>
      <c r="E562" s="4">
        <v>33.5</v>
      </c>
      <c r="F562" s="4">
        <v>13</v>
      </c>
      <c r="G562" s="4">
        <v>7</v>
      </c>
      <c r="H562" s="3"/>
      <c r="I562" s="5" t="s">
        <v>1374</v>
      </c>
      <c r="J562" s="5">
        <v>17600</v>
      </c>
      <c r="K562" s="5">
        <v>8799</v>
      </c>
      <c r="L562" s="3">
        <v>1061</v>
      </c>
      <c r="M562" s="2">
        <f t="shared" si="182"/>
        <v>25.18</v>
      </c>
      <c r="N562" s="3">
        <f t="shared" si="183"/>
        <v>209</v>
      </c>
      <c r="O562" s="4">
        <f t="shared" si="184"/>
        <v>24.8</v>
      </c>
      <c r="P562" s="2">
        <f t="shared" si="185"/>
        <v>1.93</v>
      </c>
      <c r="Q562" s="2">
        <f t="shared" si="186"/>
        <v>1.24</v>
      </c>
      <c r="R562" s="2">
        <f t="shared" si="187"/>
        <v>3.24</v>
      </c>
      <c r="S562" s="64">
        <f t="shared" si="188"/>
        <v>0.12703</v>
      </c>
      <c r="T562" s="2">
        <f t="shared" si="189"/>
        <v>7.76</v>
      </c>
      <c r="U562" s="4">
        <f t="shared" si="190"/>
        <v>2.9</v>
      </c>
      <c r="V562" s="79">
        <f t="shared" si="191"/>
        <v>4.5599999999999996</v>
      </c>
      <c r="W562" s="10">
        <f t="shared" ca="1" si="192"/>
        <v>0.41299999999999998</v>
      </c>
      <c r="X562" s="10">
        <f t="shared" ca="1" si="193"/>
        <v>0</v>
      </c>
      <c r="Y562" s="10">
        <f t="shared" ca="1" si="194"/>
        <v>0</v>
      </c>
      <c r="Z562" s="10">
        <f t="shared" ca="1" si="195"/>
        <v>1</v>
      </c>
      <c r="AA562" s="10">
        <f t="shared" ca="1" si="196"/>
        <v>0</v>
      </c>
      <c r="AB562" s="10">
        <f t="shared" ca="1" si="197"/>
        <v>1</v>
      </c>
      <c r="AC562" s="10">
        <f t="shared" ca="1" si="198"/>
        <v>1</v>
      </c>
      <c r="AF562" s="16">
        <f t="shared" ca="1" si="199"/>
        <v>0</v>
      </c>
    </row>
    <row r="563" spans="1:32" x14ac:dyDescent="0.25">
      <c r="A563" s="7" t="s">
        <v>1897</v>
      </c>
      <c r="B563" s="7" t="s">
        <v>1486</v>
      </c>
      <c r="C563" s="10">
        <f t="shared" ca="1" si="200"/>
        <v>0</v>
      </c>
      <c r="D563" s="4">
        <v>44.1</v>
      </c>
      <c r="E563" s="4">
        <v>34.9</v>
      </c>
      <c r="F563" s="4">
        <v>13.4</v>
      </c>
      <c r="G563" s="4">
        <v>6</v>
      </c>
      <c r="H563" s="2"/>
      <c r="I563" s="2" t="s">
        <v>1374</v>
      </c>
      <c r="J563" s="3">
        <v>22320</v>
      </c>
      <c r="K563" s="3">
        <v>11020</v>
      </c>
      <c r="L563" s="3">
        <v>864</v>
      </c>
      <c r="M563" s="2">
        <f t="shared" si="182"/>
        <v>17.510000000000002</v>
      </c>
      <c r="N563" s="3">
        <f t="shared" si="183"/>
        <v>234</v>
      </c>
      <c r="O563" s="4">
        <f t="shared" si="184"/>
        <v>28.9</v>
      </c>
      <c r="P563" s="2">
        <f t="shared" si="185"/>
        <v>1.84</v>
      </c>
      <c r="Q563" s="2">
        <f t="shared" si="186"/>
        <v>1.0900000000000001</v>
      </c>
      <c r="R563" s="2">
        <f t="shared" si="187"/>
        <v>3.29</v>
      </c>
      <c r="S563" s="64">
        <f t="shared" si="188"/>
        <v>0.10202</v>
      </c>
      <c r="T563" s="2">
        <f t="shared" si="189"/>
        <v>7.92</v>
      </c>
      <c r="U563" s="4">
        <f t="shared" si="190"/>
        <v>3.3</v>
      </c>
      <c r="V563" s="79">
        <f t="shared" si="191"/>
        <v>5.12</v>
      </c>
      <c r="W563" s="10">
        <f t="shared" ca="1" si="192"/>
        <v>0</v>
      </c>
      <c r="X563" s="10">
        <f t="shared" ca="1" si="193"/>
        <v>0</v>
      </c>
      <c r="Y563" s="10">
        <f t="shared" ca="1" si="194"/>
        <v>0</v>
      </c>
      <c r="Z563" s="10">
        <f t="shared" ca="1" si="195"/>
        <v>1</v>
      </c>
      <c r="AA563" s="10">
        <f t="shared" ca="1" si="196"/>
        <v>0</v>
      </c>
      <c r="AB563" s="10">
        <f t="shared" ca="1" si="197"/>
        <v>1</v>
      </c>
      <c r="AC563" s="10">
        <f t="shared" ca="1" si="198"/>
        <v>1</v>
      </c>
      <c r="AF563" s="16">
        <f t="shared" ca="1" si="199"/>
        <v>0</v>
      </c>
    </row>
    <row r="564" spans="1:32" x14ac:dyDescent="0.25">
      <c r="A564" s="7" t="s">
        <v>1898</v>
      </c>
      <c r="B564" s="7" t="s">
        <v>1486</v>
      </c>
      <c r="C564" s="10">
        <f t="shared" ca="1" si="200"/>
        <v>0</v>
      </c>
      <c r="D564" s="4">
        <v>46.2</v>
      </c>
      <c r="E564" s="4">
        <v>40</v>
      </c>
      <c r="F564" s="4">
        <v>13.7</v>
      </c>
      <c r="G564" s="4">
        <v>6</v>
      </c>
      <c r="I564" s="5" t="s">
        <v>1374</v>
      </c>
      <c r="J564" s="3">
        <v>27777</v>
      </c>
      <c r="K564" s="3">
        <v>12346</v>
      </c>
      <c r="L564" s="3">
        <v>1287</v>
      </c>
      <c r="M564" s="2">
        <f t="shared" si="182"/>
        <v>22.54</v>
      </c>
      <c r="N564" s="3">
        <f t="shared" si="183"/>
        <v>194</v>
      </c>
      <c r="O564" s="4">
        <f t="shared" si="184"/>
        <v>31.4</v>
      </c>
      <c r="P564" s="2">
        <f t="shared" si="185"/>
        <v>1.75</v>
      </c>
      <c r="Q564" s="2">
        <f t="shared" si="186"/>
        <v>1.18</v>
      </c>
      <c r="R564" s="2">
        <f t="shared" si="187"/>
        <v>3.37</v>
      </c>
      <c r="S564" s="64">
        <f t="shared" si="188"/>
        <v>8.3500000000000005E-2</v>
      </c>
      <c r="T564" s="2">
        <f t="shared" si="189"/>
        <v>8.4700000000000006</v>
      </c>
      <c r="U564" s="4">
        <f t="shared" si="190"/>
        <v>3.7</v>
      </c>
      <c r="V564" s="79">
        <f t="shared" si="191"/>
        <v>5.67</v>
      </c>
      <c r="W564" s="10">
        <f t="shared" ca="1" si="192"/>
        <v>0</v>
      </c>
      <c r="X564" s="10">
        <f t="shared" ca="1" si="193"/>
        <v>0</v>
      </c>
      <c r="Y564" s="10">
        <f t="shared" ca="1" si="194"/>
        <v>0</v>
      </c>
      <c r="Z564" s="10">
        <f t="shared" ca="1" si="195"/>
        <v>1</v>
      </c>
      <c r="AA564" s="10">
        <f t="shared" ca="1" si="196"/>
        <v>0</v>
      </c>
      <c r="AB564" s="10">
        <f t="shared" ca="1" si="197"/>
        <v>0.72199999999999998</v>
      </c>
      <c r="AC564" s="10">
        <f t="shared" ca="1" si="198"/>
        <v>1</v>
      </c>
      <c r="AF564" s="16">
        <f t="shared" ca="1" si="199"/>
        <v>0</v>
      </c>
    </row>
    <row r="565" spans="1:32" x14ac:dyDescent="0.25">
      <c r="A565" s="7" t="s">
        <v>1899</v>
      </c>
      <c r="B565" s="7" t="s">
        <v>1463</v>
      </c>
      <c r="C565" s="10">
        <f t="shared" ca="1" si="200"/>
        <v>0</v>
      </c>
      <c r="D565" s="4">
        <v>48.9</v>
      </c>
      <c r="E565" s="4">
        <v>37.9</v>
      </c>
      <c r="F565" s="4">
        <v>14.3</v>
      </c>
      <c r="G565" s="4">
        <v>6</v>
      </c>
      <c r="I565" s="5" t="s">
        <v>1374</v>
      </c>
      <c r="J565" s="3">
        <v>32000</v>
      </c>
      <c r="K565" s="3">
        <v>14500</v>
      </c>
      <c r="L565" s="5">
        <v>1051</v>
      </c>
      <c r="M565" s="2">
        <f t="shared" si="182"/>
        <v>16.75</v>
      </c>
      <c r="N565" s="3">
        <f t="shared" si="183"/>
        <v>262</v>
      </c>
      <c r="O565" s="4">
        <f t="shared" si="184"/>
        <v>34.700000000000003</v>
      </c>
      <c r="P565" s="2">
        <f t="shared" si="185"/>
        <v>1.74</v>
      </c>
      <c r="Q565" s="2">
        <f t="shared" si="186"/>
        <v>1.06</v>
      </c>
      <c r="R565" s="2">
        <f t="shared" si="187"/>
        <v>3.42</v>
      </c>
      <c r="S565" s="64">
        <f t="shared" si="188"/>
        <v>7.5450000000000003E-2</v>
      </c>
      <c r="T565" s="2">
        <f t="shared" si="189"/>
        <v>8.25</v>
      </c>
      <c r="U565" s="4">
        <f t="shared" si="190"/>
        <v>4</v>
      </c>
      <c r="V565" s="79">
        <f t="shared" si="191"/>
        <v>6</v>
      </c>
      <c r="W565" s="10">
        <f t="shared" ca="1" si="192"/>
        <v>0</v>
      </c>
      <c r="X565" s="10">
        <f t="shared" ca="1" si="193"/>
        <v>0</v>
      </c>
      <c r="Y565" s="10">
        <f t="shared" ca="1" si="194"/>
        <v>0</v>
      </c>
      <c r="Z565" s="10">
        <f t="shared" ca="1" si="195"/>
        <v>1</v>
      </c>
      <c r="AA565" s="10">
        <f t="shared" ca="1" si="196"/>
        <v>0</v>
      </c>
      <c r="AB565" s="10">
        <f t="shared" ca="1" si="197"/>
        <v>0.44400000000000001</v>
      </c>
      <c r="AC565" s="10">
        <f t="shared" ca="1" si="198"/>
        <v>1</v>
      </c>
      <c r="AF565" s="16">
        <f t="shared" ca="1" si="199"/>
        <v>0</v>
      </c>
    </row>
    <row r="566" spans="1:32" x14ac:dyDescent="0.25">
      <c r="A566" s="7" t="s">
        <v>518</v>
      </c>
      <c r="B566" s="7" t="s">
        <v>1486</v>
      </c>
      <c r="C566" s="10">
        <f t="shared" ca="1" si="200"/>
        <v>0</v>
      </c>
      <c r="D566" s="4">
        <v>54.1</v>
      </c>
      <c r="E566" s="4">
        <v>45.8</v>
      </c>
      <c r="F566" s="4">
        <v>15.8</v>
      </c>
      <c r="G566" s="4">
        <v>7</v>
      </c>
      <c r="H566" s="5" t="s">
        <v>519</v>
      </c>
      <c r="I566" s="5" t="s">
        <v>1374</v>
      </c>
      <c r="J566" s="3">
        <v>47184</v>
      </c>
      <c r="K566" s="3">
        <v>20015</v>
      </c>
      <c r="L566" s="3">
        <v>1435</v>
      </c>
      <c r="M566" s="2">
        <f t="shared" si="182"/>
        <v>17.66</v>
      </c>
      <c r="N566" s="3">
        <f t="shared" si="183"/>
        <v>219</v>
      </c>
      <c r="O566" s="4">
        <f t="shared" si="184"/>
        <v>38.299999999999997</v>
      </c>
      <c r="P566" s="2">
        <f t="shared" si="185"/>
        <v>1.69</v>
      </c>
      <c r="Q566" s="2">
        <f t="shared" si="186"/>
        <v>1.07</v>
      </c>
      <c r="R566" s="2">
        <f t="shared" si="187"/>
        <v>3.42</v>
      </c>
      <c r="S566" s="64">
        <f t="shared" si="188"/>
        <v>7.0629999999999998E-2</v>
      </c>
      <c r="T566" s="2">
        <f t="shared" si="189"/>
        <v>9.07</v>
      </c>
      <c r="U566" s="4">
        <f t="shared" si="190"/>
        <v>4.4000000000000004</v>
      </c>
      <c r="V566" s="79">
        <f t="shared" si="191"/>
        <v>6.28</v>
      </c>
      <c r="W566" s="10">
        <f t="shared" ca="1" si="192"/>
        <v>0</v>
      </c>
      <c r="X566" s="10">
        <f t="shared" ca="1" si="193"/>
        <v>0</v>
      </c>
      <c r="Y566" s="10">
        <f t="shared" ca="1" si="194"/>
        <v>0</v>
      </c>
      <c r="Z566" s="10">
        <f t="shared" ca="1" si="195"/>
        <v>1</v>
      </c>
      <c r="AA566" s="10">
        <f t="shared" ca="1" si="196"/>
        <v>0</v>
      </c>
      <c r="AB566" s="10">
        <f t="shared" ca="1" si="197"/>
        <v>0.44400000000000001</v>
      </c>
      <c r="AC566" s="10">
        <f t="shared" ca="1" si="198"/>
        <v>1</v>
      </c>
      <c r="AF566" s="16">
        <f t="shared" ca="1" si="199"/>
        <v>0</v>
      </c>
    </row>
    <row r="567" spans="1:32" x14ac:dyDescent="0.25">
      <c r="A567" s="7" t="s">
        <v>1900</v>
      </c>
      <c r="B567" s="7" t="s">
        <v>1901</v>
      </c>
      <c r="C567" s="10">
        <f t="shared" ca="1" si="200"/>
        <v>0</v>
      </c>
      <c r="D567" s="4">
        <v>40</v>
      </c>
      <c r="E567" s="4">
        <v>35</v>
      </c>
      <c r="F567" s="4">
        <v>12</v>
      </c>
      <c r="G567" s="4">
        <v>5.8</v>
      </c>
      <c r="I567" s="5" t="s">
        <v>1371</v>
      </c>
      <c r="J567" s="3">
        <v>24600</v>
      </c>
      <c r="K567" s="3">
        <v>9000</v>
      </c>
      <c r="L567" s="3">
        <v>850</v>
      </c>
      <c r="M567" s="2">
        <f t="shared" si="182"/>
        <v>16.14</v>
      </c>
      <c r="N567" s="3">
        <f t="shared" si="183"/>
        <v>256</v>
      </c>
      <c r="O567" s="4">
        <f t="shared" si="184"/>
        <v>38.1</v>
      </c>
      <c r="P567" s="2">
        <f t="shared" si="185"/>
        <v>1.6</v>
      </c>
      <c r="Q567" s="2">
        <f t="shared" si="186"/>
        <v>1.06</v>
      </c>
      <c r="R567" s="2">
        <f t="shared" si="187"/>
        <v>3.33</v>
      </c>
      <c r="S567" s="64">
        <f t="shared" si="188"/>
        <v>5.1999999999999998E-2</v>
      </c>
      <c r="T567" s="2">
        <f t="shared" si="189"/>
        <v>7.93</v>
      </c>
      <c r="U567" s="4">
        <f t="shared" si="190"/>
        <v>4.3</v>
      </c>
      <c r="V567" s="79">
        <f t="shared" si="191"/>
        <v>7.04</v>
      </c>
      <c r="W567" s="10">
        <f t="shared" ca="1" si="192"/>
        <v>0</v>
      </c>
      <c r="X567" s="10">
        <f t="shared" ca="1" si="193"/>
        <v>0</v>
      </c>
      <c r="Y567" s="10">
        <f t="shared" ca="1" si="194"/>
        <v>0</v>
      </c>
      <c r="Z567" s="10">
        <f t="shared" ca="1" si="195"/>
        <v>1</v>
      </c>
      <c r="AA567" s="10">
        <f t="shared" ca="1" si="196"/>
        <v>0</v>
      </c>
      <c r="AB567" s="10">
        <f t="shared" ca="1" si="197"/>
        <v>0.94399999999999995</v>
      </c>
      <c r="AC567" s="10">
        <f t="shared" ca="1" si="198"/>
        <v>1</v>
      </c>
      <c r="AF567" s="16">
        <f t="shared" ca="1" si="199"/>
        <v>0</v>
      </c>
    </row>
    <row r="568" spans="1:32" x14ac:dyDescent="0.25">
      <c r="A568" s="7" t="s">
        <v>1902</v>
      </c>
      <c r="B568" s="7" t="s">
        <v>1903</v>
      </c>
      <c r="C568" s="10">
        <f t="shared" ca="1" si="200"/>
        <v>0</v>
      </c>
      <c r="D568" s="4">
        <v>60</v>
      </c>
      <c r="E568" s="4">
        <v>60</v>
      </c>
      <c r="F568" s="4">
        <v>20</v>
      </c>
      <c r="G568" s="4">
        <v>15</v>
      </c>
      <c r="I568" s="5" t="s">
        <v>1374</v>
      </c>
      <c r="J568" s="3">
        <v>26432</v>
      </c>
      <c r="K568" s="3">
        <v>7600</v>
      </c>
      <c r="L568" s="5">
        <v>3500</v>
      </c>
      <c r="M568" s="2">
        <f t="shared" si="182"/>
        <v>63.36</v>
      </c>
      <c r="N568" s="3">
        <f t="shared" si="183"/>
        <v>55</v>
      </c>
      <c r="O568" s="4">
        <f t="shared" si="184"/>
        <v>12.6</v>
      </c>
      <c r="P568" s="2">
        <f t="shared" si="185"/>
        <v>2.6</v>
      </c>
      <c r="Q568" s="2">
        <f t="shared" si="186"/>
        <v>1.67</v>
      </c>
      <c r="R568" s="2">
        <f t="shared" si="187"/>
        <v>3</v>
      </c>
      <c r="S568" s="64">
        <f t="shared" si="188"/>
        <v>0.70940999999999999</v>
      </c>
      <c r="T568" s="2">
        <f t="shared" si="189"/>
        <v>10.38</v>
      </c>
      <c r="U568" s="4">
        <f t="shared" si="190"/>
        <v>1.6</v>
      </c>
      <c r="V568" s="79">
        <f t="shared" si="191"/>
        <v>2.0299999999999998</v>
      </c>
      <c r="W568" s="10">
        <f t="shared" ca="1" si="192"/>
        <v>0</v>
      </c>
      <c r="X568" s="10">
        <f t="shared" ca="1" si="193"/>
        <v>0.89200000000000002</v>
      </c>
      <c r="Y568" s="10">
        <f t="shared" ca="1" si="194"/>
        <v>0.93200000000000005</v>
      </c>
      <c r="Z568" s="10">
        <f t="shared" ca="1" si="195"/>
        <v>0</v>
      </c>
      <c r="AA568" s="10">
        <f t="shared" ca="1" si="196"/>
        <v>0</v>
      </c>
      <c r="AB568" s="10">
        <f t="shared" ca="1" si="197"/>
        <v>0.222</v>
      </c>
      <c r="AC568" s="10">
        <f t="shared" ca="1" si="198"/>
        <v>0</v>
      </c>
      <c r="AF568" s="16">
        <f t="shared" ca="1" si="199"/>
        <v>0</v>
      </c>
    </row>
    <row r="569" spans="1:32" x14ac:dyDescent="0.25">
      <c r="A569" s="7" t="s">
        <v>1904</v>
      </c>
      <c r="B569" s="7" t="s">
        <v>1552</v>
      </c>
      <c r="C569" s="10">
        <f t="shared" ca="1" si="200"/>
        <v>0</v>
      </c>
      <c r="D569" s="4">
        <v>45.2</v>
      </c>
      <c r="E569" s="4">
        <v>39</v>
      </c>
      <c r="F569" s="4">
        <v>13.8</v>
      </c>
      <c r="G569" s="4">
        <v>8.5</v>
      </c>
      <c r="I569" s="5" t="s">
        <v>1374</v>
      </c>
      <c r="J569" s="3">
        <v>18750</v>
      </c>
      <c r="K569" s="3">
        <v>9800</v>
      </c>
      <c r="L569" s="5">
        <v>1259</v>
      </c>
      <c r="M569" s="2">
        <f t="shared" si="182"/>
        <v>28.65</v>
      </c>
      <c r="N569" s="3">
        <f t="shared" si="183"/>
        <v>141</v>
      </c>
      <c r="O569" s="4">
        <f t="shared" si="184"/>
        <v>21.5</v>
      </c>
      <c r="P569" s="2">
        <f t="shared" si="185"/>
        <v>2.0099999999999998</v>
      </c>
      <c r="Q569" s="2">
        <f t="shared" si="186"/>
        <v>1.29</v>
      </c>
      <c r="R569" s="2">
        <f t="shared" si="187"/>
        <v>3.28</v>
      </c>
      <c r="S569" s="64">
        <f t="shared" si="188"/>
        <v>0.17066999999999999</v>
      </c>
      <c r="T569" s="2">
        <f t="shared" si="189"/>
        <v>8.3699999999999992</v>
      </c>
      <c r="U569" s="4">
        <f t="shared" si="190"/>
        <v>2.6</v>
      </c>
      <c r="V569" s="79">
        <f t="shared" si="191"/>
        <v>3.97</v>
      </c>
      <c r="W569" s="10">
        <f t="shared" ca="1" si="192"/>
        <v>0</v>
      </c>
      <c r="X569" s="10">
        <f t="shared" ca="1" si="193"/>
        <v>0</v>
      </c>
      <c r="Y569" s="10">
        <f t="shared" ca="1" si="194"/>
        <v>0</v>
      </c>
      <c r="Z569" s="10">
        <f t="shared" ca="1" si="195"/>
        <v>1</v>
      </c>
      <c r="AA569" s="10">
        <f t="shared" ca="1" si="196"/>
        <v>0.5</v>
      </c>
      <c r="AB569" s="10">
        <f t="shared" ca="1" si="197"/>
        <v>1</v>
      </c>
      <c r="AC569" s="10">
        <f t="shared" ca="1" si="198"/>
        <v>1</v>
      </c>
      <c r="AF569" s="16">
        <f t="shared" ca="1" si="199"/>
        <v>0</v>
      </c>
    </row>
    <row r="570" spans="1:32" x14ac:dyDescent="0.25">
      <c r="A570" s="7" t="s">
        <v>1142</v>
      </c>
      <c r="B570" s="7" t="s">
        <v>455</v>
      </c>
      <c r="C570" s="10">
        <f t="shared" ca="1" si="200"/>
        <v>0</v>
      </c>
      <c r="D570" s="4">
        <v>37.4</v>
      </c>
      <c r="E570" s="4">
        <v>31.2</v>
      </c>
      <c r="F570" s="4">
        <v>12.1</v>
      </c>
      <c r="G570" s="4">
        <v>7</v>
      </c>
      <c r="H570" s="5" t="s">
        <v>1061</v>
      </c>
      <c r="I570" s="5" t="s">
        <v>1374</v>
      </c>
      <c r="J570" s="3">
        <v>11800</v>
      </c>
      <c r="K570" s="3">
        <v>6173</v>
      </c>
      <c r="L570" s="3">
        <v>772</v>
      </c>
      <c r="M570" s="2">
        <f t="shared" si="182"/>
        <v>23.91</v>
      </c>
      <c r="N570" s="3">
        <f t="shared" si="183"/>
        <v>173</v>
      </c>
      <c r="O570" s="4">
        <f t="shared" si="184"/>
        <v>19.899999999999999</v>
      </c>
      <c r="P570" s="2">
        <f t="shared" si="185"/>
        <v>2.06</v>
      </c>
      <c r="Q570" s="2">
        <f t="shared" si="186"/>
        <v>1.23</v>
      </c>
      <c r="R570" s="2">
        <f t="shared" si="187"/>
        <v>3.09</v>
      </c>
      <c r="S570" s="64">
        <f t="shared" si="188"/>
        <v>0.16878000000000001</v>
      </c>
      <c r="T570" s="2">
        <f t="shared" si="189"/>
        <v>7.48</v>
      </c>
      <c r="U570" s="4">
        <f t="shared" si="190"/>
        <v>2.4</v>
      </c>
      <c r="V570" s="79">
        <f t="shared" si="191"/>
        <v>3.92</v>
      </c>
      <c r="W570" s="10">
        <f t="shared" ca="1" si="192"/>
        <v>0</v>
      </c>
      <c r="X570" s="10">
        <f t="shared" ca="1" si="193"/>
        <v>0</v>
      </c>
      <c r="Y570" s="10">
        <f t="shared" ca="1" si="194"/>
        <v>0</v>
      </c>
      <c r="Z570" s="10">
        <f t="shared" ca="1" si="195"/>
        <v>1</v>
      </c>
      <c r="AA570" s="10">
        <f t="shared" ca="1" si="196"/>
        <v>0</v>
      </c>
      <c r="AB570" s="10">
        <f t="shared" ca="1" si="197"/>
        <v>0.72199999999999998</v>
      </c>
      <c r="AC570" s="10">
        <f t="shared" ca="1" si="198"/>
        <v>1</v>
      </c>
      <c r="AF570" s="16">
        <f t="shared" ca="1" si="199"/>
        <v>0</v>
      </c>
    </row>
    <row r="571" spans="1:32" x14ac:dyDescent="0.25">
      <c r="A571" s="7" t="s">
        <v>1905</v>
      </c>
      <c r="B571" s="7" t="s">
        <v>1906</v>
      </c>
      <c r="C571" s="10">
        <f t="shared" ca="1" si="200"/>
        <v>0</v>
      </c>
      <c r="D571" s="4">
        <v>38</v>
      </c>
      <c r="E571" s="4">
        <v>32</v>
      </c>
      <c r="F571" s="4">
        <v>11.3</v>
      </c>
      <c r="G571" s="4">
        <v>6</v>
      </c>
      <c r="H571" s="5" t="s">
        <v>1386</v>
      </c>
      <c r="I571" s="5" t="s">
        <v>1371</v>
      </c>
      <c r="J571" s="3">
        <v>26000</v>
      </c>
      <c r="K571" s="3">
        <v>8000</v>
      </c>
      <c r="L571" s="3">
        <v>848</v>
      </c>
      <c r="M571" s="2">
        <f t="shared" si="182"/>
        <v>15.52</v>
      </c>
      <c r="N571" s="3">
        <f t="shared" si="183"/>
        <v>354</v>
      </c>
      <c r="O571" s="4">
        <f t="shared" si="184"/>
        <v>47</v>
      </c>
      <c r="P571" s="2">
        <f t="shared" si="185"/>
        <v>1.48</v>
      </c>
      <c r="Q571" s="2">
        <f t="shared" si="186"/>
        <v>1.04</v>
      </c>
      <c r="R571" s="2">
        <f t="shared" si="187"/>
        <v>3.36</v>
      </c>
      <c r="S571" s="64">
        <f t="shared" si="188"/>
        <v>3.279E-2</v>
      </c>
      <c r="T571" s="2">
        <f t="shared" si="189"/>
        <v>7.58</v>
      </c>
      <c r="U571" s="4">
        <f t="shared" si="190"/>
        <v>5.2</v>
      </c>
      <c r="V571" s="79">
        <f t="shared" si="191"/>
        <v>8.7799999999999994</v>
      </c>
      <c r="W571" s="10">
        <f t="shared" ca="1" si="192"/>
        <v>0</v>
      </c>
      <c r="X571" s="10">
        <f t="shared" ca="1" si="193"/>
        <v>0</v>
      </c>
      <c r="Y571" s="10">
        <f t="shared" ca="1" si="194"/>
        <v>0</v>
      </c>
      <c r="Z571" s="10">
        <f t="shared" ca="1" si="195"/>
        <v>1</v>
      </c>
      <c r="AA571" s="10">
        <f t="shared" ca="1" si="196"/>
        <v>0</v>
      </c>
      <c r="AB571" s="10">
        <f t="shared" ca="1" si="197"/>
        <v>0.77800000000000002</v>
      </c>
      <c r="AC571" s="10">
        <f t="shared" ca="1" si="198"/>
        <v>1</v>
      </c>
      <c r="AF571" s="16">
        <f t="shared" ca="1" si="199"/>
        <v>0</v>
      </c>
    </row>
    <row r="572" spans="1:32" x14ac:dyDescent="0.25">
      <c r="A572" s="7" t="s">
        <v>1143</v>
      </c>
      <c r="B572" s="7" t="s">
        <v>1155</v>
      </c>
      <c r="C572" s="10">
        <f t="shared" ca="1" si="200"/>
        <v>0</v>
      </c>
      <c r="D572" s="4">
        <v>49.8</v>
      </c>
      <c r="E572" s="4">
        <v>42.3</v>
      </c>
      <c r="F572" s="4">
        <v>15.1</v>
      </c>
      <c r="G572" s="4">
        <v>6</v>
      </c>
      <c r="J572" s="3">
        <v>33000</v>
      </c>
      <c r="K572" s="3">
        <v>0</v>
      </c>
      <c r="L572" s="3">
        <v>1205</v>
      </c>
      <c r="M572" s="2">
        <f t="shared" si="182"/>
        <v>18.82</v>
      </c>
      <c r="N572" s="3">
        <f t="shared" si="183"/>
        <v>195</v>
      </c>
      <c r="O572" s="4">
        <f t="shared" si="184"/>
        <v>30.8</v>
      </c>
      <c r="P572" s="2">
        <f t="shared" si="185"/>
        <v>1.82</v>
      </c>
      <c r="Q572" s="2">
        <f t="shared" si="186"/>
        <v>1.1000000000000001</v>
      </c>
      <c r="R572" s="2">
        <f t="shared" si="187"/>
        <v>3.3</v>
      </c>
      <c r="S572" s="64">
        <f t="shared" si="188"/>
        <v>9.9739999999999995E-2</v>
      </c>
      <c r="T572" s="2">
        <f t="shared" si="189"/>
        <v>8.7200000000000006</v>
      </c>
      <c r="U572" s="4">
        <f t="shared" si="190"/>
        <v>3.6</v>
      </c>
      <c r="V572" s="79">
        <f t="shared" si="191"/>
        <v>5.26</v>
      </c>
      <c r="W572" s="10">
        <f t="shared" ca="1" si="192"/>
        <v>0</v>
      </c>
      <c r="X572" s="10">
        <f t="shared" ca="1" si="193"/>
        <v>0</v>
      </c>
      <c r="Y572" s="10">
        <f t="shared" ca="1" si="194"/>
        <v>0</v>
      </c>
      <c r="Z572" s="10">
        <f t="shared" ca="1" si="195"/>
        <v>1</v>
      </c>
      <c r="AA572" s="10">
        <f t="shared" ca="1" si="196"/>
        <v>0</v>
      </c>
      <c r="AB572" s="10">
        <f t="shared" ca="1" si="197"/>
        <v>1</v>
      </c>
      <c r="AC572" s="10">
        <f t="shared" ca="1" si="198"/>
        <v>1</v>
      </c>
      <c r="AF572" s="16">
        <f t="shared" ca="1" si="199"/>
        <v>0</v>
      </c>
    </row>
    <row r="573" spans="1:32" x14ac:dyDescent="0.25">
      <c r="A573" s="7" t="s">
        <v>1144</v>
      </c>
      <c r="B573" s="7" t="s">
        <v>1145</v>
      </c>
      <c r="C573" s="10">
        <f t="shared" ca="1" si="200"/>
        <v>0</v>
      </c>
      <c r="D573" s="4">
        <v>29.3</v>
      </c>
      <c r="E573" s="4">
        <v>19</v>
      </c>
      <c r="F573" s="4">
        <v>6.4</v>
      </c>
      <c r="G573" s="4">
        <v>3.1</v>
      </c>
      <c r="H573" s="5" t="s">
        <v>1386</v>
      </c>
      <c r="J573" s="3">
        <v>3750</v>
      </c>
      <c r="K573" s="3">
        <v>0</v>
      </c>
      <c r="L573" s="3">
        <v>300</v>
      </c>
      <c r="M573" s="2">
        <f t="shared" si="182"/>
        <v>19.940000000000001</v>
      </c>
      <c r="N573" s="3">
        <f t="shared" si="183"/>
        <v>244</v>
      </c>
      <c r="O573" s="4">
        <f t="shared" si="184"/>
        <v>22.1</v>
      </c>
      <c r="P573" s="2">
        <f t="shared" si="185"/>
        <v>1.59</v>
      </c>
      <c r="Q573" s="2">
        <f t="shared" si="186"/>
        <v>1.2</v>
      </c>
      <c r="R573" s="2">
        <f t="shared" si="187"/>
        <v>4.58</v>
      </c>
      <c r="S573" s="64">
        <f t="shared" si="188"/>
        <v>4.3189999999999999E-2</v>
      </c>
      <c r="T573" s="2">
        <f t="shared" si="189"/>
        <v>5.84</v>
      </c>
      <c r="U573" s="4">
        <f t="shared" si="190"/>
        <v>2.9</v>
      </c>
      <c r="V573" s="79">
        <f t="shared" si="191"/>
        <v>6.5</v>
      </c>
      <c r="W573" s="10">
        <f t="shared" ca="1" si="192"/>
        <v>0</v>
      </c>
      <c r="X573" s="10">
        <f t="shared" ca="1" si="193"/>
        <v>0</v>
      </c>
      <c r="Y573" s="10">
        <f t="shared" ca="1" si="194"/>
        <v>0</v>
      </c>
      <c r="Z573" s="10">
        <f t="shared" ca="1" si="195"/>
        <v>1</v>
      </c>
      <c r="AA573" s="10">
        <f t="shared" ca="1" si="196"/>
        <v>0</v>
      </c>
      <c r="AB573" s="10">
        <f t="shared" ca="1" si="197"/>
        <v>0</v>
      </c>
      <c r="AC573" s="10">
        <f t="shared" ca="1" si="198"/>
        <v>1</v>
      </c>
      <c r="AF573" s="16">
        <f t="shared" ca="1" si="199"/>
        <v>0</v>
      </c>
    </row>
    <row r="574" spans="1:32" x14ac:dyDescent="0.25">
      <c r="A574" s="7" t="s">
        <v>1146</v>
      </c>
      <c r="B574" s="7" t="s">
        <v>1751</v>
      </c>
      <c r="C574" s="10">
        <f t="shared" ca="1" si="200"/>
        <v>0</v>
      </c>
      <c r="D574" s="4">
        <v>30.5</v>
      </c>
      <c r="E574" s="4">
        <v>22</v>
      </c>
      <c r="F574" s="4">
        <v>6.1</v>
      </c>
      <c r="G574" s="4">
        <v>4.5</v>
      </c>
      <c r="H574" s="5" t="s">
        <v>1407</v>
      </c>
      <c r="I574" s="5" t="s">
        <v>1374</v>
      </c>
      <c r="J574" s="3">
        <v>3450</v>
      </c>
      <c r="K574" s="3">
        <v>2175</v>
      </c>
      <c r="L574" s="3">
        <v>291</v>
      </c>
      <c r="M574" s="2">
        <f t="shared" si="182"/>
        <v>20.45</v>
      </c>
      <c r="N574" s="3">
        <f t="shared" si="183"/>
        <v>145</v>
      </c>
      <c r="O574" s="4">
        <f t="shared" si="184"/>
        <v>19.5</v>
      </c>
      <c r="P574" s="2">
        <f t="shared" si="185"/>
        <v>1.56</v>
      </c>
      <c r="Q574" s="2">
        <f t="shared" si="186"/>
        <v>1.21</v>
      </c>
      <c r="R574" s="2">
        <f t="shared" si="187"/>
        <v>5</v>
      </c>
      <c r="S574" s="64">
        <f t="shared" si="188"/>
        <v>4.5429999999999998E-2</v>
      </c>
      <c r="T574" s="2">
        <f t="shared" si="189"/>
        <v>6.29</v>
      </c>
      <c r="U574" s="4">
        <f t="shared" si="190"/>
        <v>2.7</v>
      </c>
      <c r="V574" s="79">
        <f t="shared" si="191"/>
        <v>6.2</v>
      </c>
      <c r="W574" s="10">
        <f t="shared" ca="1" si="192"/>
        <v>0</v>
      </c>
      <c r="X574" s="10">
        <f t="shared" ca="1" si="193"/>
        <v>0</v>
      </c>
      <c r="Y574" s="10">
        <f t="shared" ca="1" si="194"/>
        <v>0</v>
      </c>
      <c r="Z574" s="10">
        <f t="shared" ca="1" si="195"/>
        <v>1</v>
      </c>
      <c r="AA574" s="10">
        <f t="shared" ca="1" si="196"/>
        <v>0</v>
      </c>
      <c r="AB574" s="10">
        <f t="shared" ca="1" si="197"/>
        <v>0</v>
      </c>
      <c r="AC574" s="10">
        <f t="shared" ca="1" si="198"/>
        <v>1</v>
      </c>
      <c r="AF574" s="16">
        <f t="shared" ca="1" si="199"/>
        <v>0</v>
      </c>
    </row>
    <row r="575" spans="1:32" x14ac:dyDescent="0.25">
      <c r="A575" s="7" t="s">
        <v>1026</v>
      </c>
      <c r="C575" s="10">
        <f t="shared" ca="1" si="200"/>
        <v>0</v>
      </c>
      <c r="D575" s="4">
        <v>25.7</v>
      </c>
      <c r="E575" s="4">
        <v>19.899999999999999</v>
      </c>
      <c r="F575" s="4">
        <v>7.4</v>
      </c>
      <c r="G575" s="4">
        <v>4</v>
      </c>
      <c r="H575" s="5" t="s">
        <v>1027</v>
      </c>
      <c r="I575" s="5" t="s">
        <v>1461</v>
      </c>
      <c r="J575" s="3">
        <v>5000</v>
      </c>
      <c r="K575" s="3">
        <v>2750</v>
      </c>
      <c r="L575" s="3">
        <v>280</v>
      </c>
      <c r="M575" s="2">
        <f t="shared" si="182"/>
        <v>15.37</v>
      </c>
      <c r="N575" s="3">
        <f t="shared" si="183"/>
        <v>283</v>
      </c>
      <c r="O575" s="4">
        <f t="shared" si="184"/>
        <v>24.8</v>
      </c>
      <c r="P575" s="2">
        <f t="shared" si="185"/>
        <v>1.67</v>
      </c>
      <c r="Q575" s="2">
        <f t="shared" si="186"/>
        <v>1.0900000000000001</v>
      </c>
      <c r="R575" s="2">
        <f t="shared" si="187"/>
        <v>3.47</v>
      </c>
      <c r="S575" s="64">
        <f t="shared" si="188"/>
        <v>5.5890000000000002E-2</v>
      </c>
      <c r="T575" s="2">
        <f t="shared" si="189"/>
        <v>5.98</v>
      </c>
      <c r="U575" s="4">
        <f t="shared" si="190"/>
        <v>2.9</v>
      </c>
      <c r="V575" s="79">
        <f t="shared" si="191"/>
        <v>6.05</v>
      </c>
      <c r="W575" s="10">
        <f t="shared" ca="1" si="192"/>
        <v>0</v>
      </c>
      <c r="X575" s="10">
        <f t="shared" ca="1" si="193"/>
        <v>0</v>
      </c>
      <c r="Y575" s="10">
        <f t="shared" ca="1" si="194"/>
        <v>0</v>
      </c>
      <c r="Z575" s="10">
        <f t="shared" ca="1" si="195"/>
        <v>1</v>
      </c>
      <c r="AA575" s="10">
        <f t="shared" ca="1" si="196"/>
        <v>0</v>
      </c>
      <c r="AB575" s="10">
        <f t="shared" ca="1" si="197"/>
        <v>0.16700000000000001</v>
      </c>
      <c r="AC575" s="10">
        <f t="shared" ca="1" si="198"/>
        <v>1</v>
      </c>
      <c r="AF575" s="16">
        <f t="shared" ca="1" si="199"/>
        <v>0</v>
      </c>
    </row>
    <row r="576" spans="1:32" x14ac:dyDescent="0.25">
      <c r="A576" s="7" t="s">
        <v>1147</v>
      </c>
      <c r="B576" s="7" t="s">
        <v>1148</v>
      </c>
      <c r="C576" s="10">
        <f t="shared" ca="1" si="200"/>
        <v>0</v>
      </c>
      <c r="D576" s="4">
        <v>33.4</v>
      </c>
      <c r="E576" s="4">
        <v>21.4</v>
      </c>
      <c r="F576" s="4">
        <v>6.8</v>
      </c>
      <c r="G576" s="4">
        <v>5.3</v>
      </c>
      <c r="H576" s="5" t="s">
        <v>1386</v>
      </c>
      <c r="J576" s="3">
        <v>7100</v>
      </c>
      <c r="K576" s="3">
        <v>0</v>
      </c>
      <c r="L576" s="3">
        <v>438</v>
      </c>
      <c r="M576" s="2">
        <f t="shared" si="182"/>
        <v>19.03</v>
      </c>
      <c r="N576" s="3">
        <f t="shared" si="183"/>
        <v>323</v>
      </c>
      <c r="O576" s="4">
        <f t="shared" si="184"/>
        <v>34.1</v>
      </c>
      <c r="P576" s="2">
        <f t="shared" si="185"/>
        <v>1.37</v>
      </c>
      <c r="Q576" s="2">
        <f t="shared" si="186"/>
        <v>1.1599999999999999</v>
      </c>
      <c r="R576" s="2">
        <f t="shared" si="187"/>
        <v>4.91</v>
      </c>
      <c r="S576" s="64">
        <f t="shared" si="188"/>
        <v>2.0969999999999999E-2</v>
      </c>
      <c r="T576" s="2">
        <f t="shared" si="189"/>
        <v>6.2</v>
      </c>
      <c r="U576" s="4">
        <f t="shared" si="190"/>
        <v>4.4000000000000004</v>
      </c>
      <c r="V576" s="79">
        <f t="shared" si="191"/>
        <v>9.57</v>
      </c>
      <c r="W576" s="10">
        <f t="shared" ca="1" si="192"/>
        <v>0</v>
      </c>
      <c r="X576" s="10">
        <f t="shared" ca="1" si="193"/>
        <v>0</v>
      </c>
      <c r="Y576" s="10">
        <f t="shared" ca="1" si="194"/>
        <v>0</v>
      </c>
      <c r="Z576" s="10">
        <f t="shared" ca="1" si="195"/>
        <v>1</v>
      </c>
      <c r="AA576" s="10">
        <f t="shared" ca="1" si="196"/>
        <v>0</v>
      </c>
      <c r="AB576" s="10">
        <f t="shared" ca="1" si="197"/>
        <v>0</v>
      </c>
      <c r="AC576" s="10">
        <f t="shared" ca="1" si="198"/>
        <v>1</v>
      </c>
      <c r="AF576" s="16">
        <f t="shared" ca="1" si="199"/>
        <v>0</v>
      </c>
    </row>
    <row r="577" spans="1:32" x14ac:dyDescent="0.25">
      <c r="A577" s="7" t="s">
        <v>1907</v>
      </c>
      <c r="B577" s="7" t="s">
        <v>1908</v>
      </c>
      <c r="C577" s="10">
        <f t="shared" ca="1" si="200"/>
        <v>0</v>
      </c>
      <c r="D577" s="4">
        <v>35</v>
      </c>
      <c r="E577" s="4">
        <v>27.3</v>
      </c>
      <c r="F577" s="4">
        <v>10.1</v>
      </c>
      <c r="G577" s="4">
        <v>5.6</v>
      </c>
      <c r="I577" s="5" t="s">
        <v>1374</v>
      </c>
      <c r="J577" s="3">
        <v>15930</v>
      </c>
      <c r="K577" s="3">
        <v>6250</v>
      </c>
      <c r="L577" s="3">
        <v>570</v>
      </c>
      <c r="M577" s="2">
        <f t="shared" si="182"/>
        <v>14.46</v>
      </c>
      <c r="N577" s="3">
        <f t="shared" si="183"/>
        <v>350</v>
      </c>
      <c r="O577" s="4">
        <f t="shared" si="184"/>
        <v>38.200000000000003</v>
      </c>
      <c r="P577" s="2">
        <f t="shared" si="185"/>
        <v>1.55</v>
      </c>
      <c r="Q577" s="2">
        <f t="shared" si="186"/>
        <v>1.03</v>
      </c>
      <c r="R577" s="2">
        <f t="shared" si="187"/>
        <v>3.47</v>
      </c>
      <c r="S577" s="64">
        <f t="shared" si="188"/>
        <v>4.1020000000000001E-2</v>
      </c>
      <c r="T577" s="2">
        <f t="shared" si="189"/>
        <v>7</v>
      </c>
      <c r="U577" s="4">
        <f t="shared" si="190"/>
        <v>4.3</v>
      </c>
      <c r="V577" s="79">
        <f t="shared" si="191"/>
        <v>7.68</v>
      </c>
      <c r="W577" s="10">
        <f t="shared" ca="1" si="192"/>
        <v>0</v>
      </c>
      <c r="X577" s="10">
        <f t="shared" ca="1" si="193"/>
        <v>0</v>
      </c>
      <c r="Y577" s="10">
        <f t="shared" ca="1" si="194"/>
        <v>0</v>
      </c>
      <c r="Z577" s="10">
        <f t="shared" ca="1" si="195"/>
        <v>1</v>
      </c>
      <c r="AA577" s="10">
        <f t="shared" ca="1" si="196"/>
        <v>0</v>
      </c>
      <c r="AB577" s="10">
        <f t="shared" ca="1" si="197"/>
        <v>0.16700000000000001</v>
      </c>
      <c r="AC577" s="10">
        <f t="shared" ca="1" si="198"/>
        <v>1</v>
      </c>
      <c r="AF577" s="16">
        <f t="shared" ca="1" si="199"/>
        <v>0</v>
      </c>
    </row>
    <row r="578" spans="1:32" x14ac:dyDescent="0.25">
      <c r="A578" s="7" t="s">
        <v>1909</v>
      </c>
      <c r="B578" s="7" t="s">
        <v>1910</v>
      </c>
      <c r="C578" s="10">
        <f t="shared" ca="1" si="200"/>
        <v>0</v>
      </c>
      <c r="D578" s="4">
        <v>28.4</v>
      </c>
      <c r="E578" s="4">
        <v>23</v>
      </c>
      <c r="F578" s="4">
        <v>9</v>
      </c>
      <c r="G578" s="4">
        <v>4.5</v>
      </c>
      <c r="I578" s="5" t="s">
        <v>1374</v>
      </c>
      <c r="J578" s="3">
        <v>7800</v>
      </c>
      <c r="K578" s="3">
        <v>3000</v>
      </c>
      <c r="L578" s="3">
        <v>376</v>
      </c>
      <c r="M578" s="2">
        <f t="shared" si="182"/>
        <v>15.35</v>
      </c>
      <c r="N578" s="3">
        <f t="shared" si="183"/>
        <v>286</v>
      </c>
      <c r="O578" s="4">
        <f t="shared" si="184"/>
        <v>26.2</v>
      </c>
      <c r="P578" s="2">
        <f t="shared" si="185"/>
        <v>1.76</v>
      </c>
      <c r="Q578" s="2">
        <f t="shared" si="186"/>
        <v>1.07</v>
      </c>
      <c r="R578" s="2">
        <f t="shared" si="187"/>
        <v>3.16</v>
      </c>
      <c r="S578" s="64">
        <f t="shared" si="188"/>
        <v>7.1220000000000006E-2</v>
      </c>
      <c r="T578" s="2">
        <f t="shared" si="189"/>
        <v>6.43</v>
      </c>
      <c r="U578" s="4">
        <f t="shared" si="190"/>
        <v>3</v>
      </c>
      <c r="V578" s="79">
        <f t="shared" si="191"/>
        <v>5.67</v>
      </c>
      <c r="W578" s="10">
        <f t="shared" ca="1" si="192"/>
        <v>0</v>
      </c>
      <c r="X578" s="10">
        <f t="shared" ca="1" si="193"/>
        <v>0</v>
      </c>
      <c r="Y578" s="10">
        <f t="shared" ca="1" si="194"/>
        <v>0</v>
      </c>
      <c r="Z578" s="10">
        <f t="shared" ca="1" si="195"/>
        <v>1</v>
      </c>
      <c r="AA578" s="10">
        <f t="shared" ca="1" si="196"/>
        <v>0</v>
      </c>
      <c r="AB578" s="10">
        <f t="shared" ca="1" si="197"/>
        <v>1</v>
      </c>
      <c r="AC578" s="10">
        <f t="shared" ca="1" si="198"/>
        <v>1</v>
      </c>
      <c r="AF578" s="16">
        <f t="shared" ca="1" si="199"/>
        <v>0</v>
      </c>
    </row>
    <row r="579" spans="1:32" x14ac:dyDescent="0.25">
      <c r="A579" s="7" t="s">
        <v>1911</v>
      </c>
      <c r="B579" s="7" t="s">
        <v>1910</v>
      </c>
      <c r="C579" s="10">
        <f t="shared" ref="C579:C610" ca="1" si="201">MIN(W579,Z579,Y579,X579,AA579,AC579,AB579)</f>
        <v>0</v>
      </c>
      <c r="D579" s="4">
        <v>37.799999999999997</v>
      </c>
      <c r="E579" s="4">
        <v>27.5</v>
      </c>
      <c r="F579" s="4">
        <v>10.5</v>
      </c>
      <c r="G579" s="4">
        <v>5.7</v>
      </c>
      <c r="H579" s="5" t="s">
        <v>1407</v>
      </c>
      <c r="I579" s="5" t="s">
        <v>1374</v>
      </c>
      <c r="J579" s="3">
        <v>15400</v>
      </c>
      <c r="K579" s="3">
        <v>6500</v>
      </c>
      <c r="L579" s="3">
        <v>650</v>
      </c>
      <c r="M579" s="2">
        <f t="shared" si="182"/>
        <v>16.86</v>
      </c>
      <c r="N579" s="3">
        <f t="shared" si="183"/>
        <v>331</v>
      </c>
      <c r="O579" s="4">
        <f t="shared" si="184"/>
        <v>34</v>
      </c>
      <c r="P579" s="2">
        <f t="shared" si="185"/>
        <v>1.63</v>
      </c>
      <c r="Q579" s="2">
        <f t="shared" si="186"/>
        <v>1.0900000000000001</v>
      </c>
      <c r="R579" s="2">
        <f t="shared" si="187"/>
        <v>3.6</v>
      </c>
      <c r="S579" s="64">
        <f t="shared" si="188"/>
        <v>5.2679999999999998E-2</v>
      </c>
      <c r="T579" s="2">
        <f t="shared" si="189"/>
        <v>7.03</v>
      </c>
      <c r="U579" s="4">
        <f t="shared" si="190"/>
        <v>3.9</v>
      </c>
      <c r="V579" s="79">
        <f t="shared" si="191"/>
        <v>6.83</v>
      </c>
      <c r="W579" s="10">
        <f t="shared" ca="1" si="192"/>
        <v>0</v>
      </c>
      <c r="X579" s="10">
        <f t="shared" ca="1" si="193"/>
        <v>0</v>
      </c>
      <c r="Y579" s="10">
        <f t="shared" ca="1" si="194"/>
        <v>0</v>
      </c>
      <c r="Z579" s="10">
        <f t="shared" ca="1" si="195"/>
        <v>1</v>
      </c>
      <c r="AA579" s="10">
        <f t="shared" ca="1" si="196"/>
        <v>0</v>
      </c>
      <c r="AB579" s="10">
        <f t="shared" ca="1" si="197"/>
        <v>0</v>
      </c>
      <c r="AC579" s="10">
        <f t="shared" ca="1" si="198"/>
        <v>1</v>
      </c>
      <c r="AF579" s="16">
        <f t="shared" ca="1" si="199"/>
        <v>0</v>
      </c>
    </row>
    <row r="580" spans="1:32" x14ac:dyDescent="0.25">
      <c r="A580" s="7" t="s">
        <v>1912</v>
      </c>
      <c r="B580" s="7" t="s">
        <v>1910</v>
      </c>
      <c r="C580" s="10">
        <f t="shared" ca="1" si="201"/>
        <v>0</v>
      </c>
      <c r="D580" s="4">
        <v>42.5</v>
      </c>
      <c r="E580" s="4">
        <v>35.1</v>
      </c>
      <c r="F580" s="4">
        <v>13.3</v>
      </c>
      <c r="G580" s="4">
        <v>5.7</v>
      </c>
      <c r="H580" s="5" t="s">
        <v>1407</v>
      </c>
      <c r="I580" s="5" t="s">
        <v>1383</v>
      </c>
      <c r="J580" s="3">
        <v>29000</v>
      </c>
      <c r="K580" s="3">
        <v>12000</v>
      </c>
      <c r="L580" s="3">
        <v>960</v>
      </c>
      <c r="M580" s="2">
        <f t="shared" si="182"/>
        <v>16.34</v>
      </c>
      <c r="N580" s="3">
        <f t="shared" si="183"/>
        <v>299</v>
      </c>
      <c r="O580" s="4">
        <f t="shared" si="184"/>
        <v>38.299999999999997</v>
      </c>
      <c r="P580" s="2">
        <f t="shared" si="185"/>
        <v>1.68</v>
      </c>
      <c r="Q580" s="2">
        <f t="shared" si="186"/>
        <v>1.06</v>
      </c>
      <c r="R580" s="2">
        <f t="shared" si="187"/>
        <v>3.2</v>
      </c>
      <c r="S580" s="64">
        <f t="shared" si="188"/>
        <v>6.2379999999999998E-2</v>
      </c>
      <c r="T580" s="2">
        <f t="shared" si="189"/>
        <v>7.94</v>
      </c>
      <c r="U580" s="4">
        <f t="shared" si="190"/>
        <v>4.2</v>
      </c>
      <c r="V580" s="79">
        <f t="shared" si="191"/>
        <v>6.54</v>
      </c>
      <c r="W580" s="10">
        <f t="shared" ca="1" si="192"/>
        <v>0</v>
      </c>
      <c r="X580" s="10">
        <f t="shared" ca="1" si="193"/>
        <v>0</v>
      </c>
      <c r="Y580" s="10">
        <f t="shared" ca="1" si="194"/>
        <v>0</v>
      </c>
      <c r="Z580" s="10">
        <f t="shared" ca="1" si="195"/>
        <v>1</v>
      </c>
      <c r="AA580" s="10">
        <f t="shared" ca="1" si="196"/>
        <v>0</v>
      </c>
      <c r="AB580" s="10">
        <f t="shared" ca="1" si="197"/>
        <v>1</v>
      </c>
      <c r="AC580" s="10">
        <f t="shared" ca="1" si="198"/>
        <v>1</v>
      </c>
      <c r="AF580" s="16">
        <f t="shared" ca="1" si="199"/>
        <v>0</v>
      </c>
    </row>
    <row r="581" spans="1:32" x14ac:dyDescent="0.25">
      <c r="A581" s="7" t="s">
        <v>1913</v>
      </c>
      <c r="B581" s="7" t="s">
        <v>1910</v>
      </c>
      <c r="C581" s="10">
        <f t="shared" ca="1" si="201"/>
        <v>0</v>
      </c>
      <c r="D581" s="4">
        <v>52</v>
      </c>
      <c r="E581" s="4">
        <v>42.2</v>
      </c>
      <c r="F581" s="4">
        <v>15.4</v>
      </c>
      <c r="G581" s="4">
        <v>5.5</v>
      </c>
      <c r="H581" s="5" t="s">
        <v>1914</v>
      </c>
      <c r="I581" s="5" t="s">
        <v>1383</v>
      </c>
      <c r="J581" s="3">
        <v>46000</v>
      </c>
      <c r="K581" s="3">
        <v>15000</v>
      </c>
      <c r="L581" s="3">
        <v>1354</v>
      </c>
      <c r="M581" s="2">
        <f t="shared" si="182"/>
        <v>16.95</v>
      </c>
      <c r="N581" s="3">
        <f t="shared" si="183"/>
        <v>273</v>
      </c>
      <c r="O581" s="4">
        <f t="shared" si="184"/>
        <v>41.3</v>
      </c>
      <c r="P581" s="2">
        <f t="shared" si="185"/>
        <v>1.66</v>
      </c>
      <c r="Q581" s="2">
        <f t="shared" si="186"/>
        <v>1.06</v>
      </c>
      <c r="R581" s="2">
        <f t="shared" si="187"/>
        <v>3.38</v>
      </c>
      <c r="S581" s="64">
        <f t="shared" si="188"/>
        <v>6.2600000000000003E-2</v>
      </c>
      <c r="T581" s="2">
        <f t="shared" si="189"/>
        <v>8.6999999999999993</v>
      </c>
      <c r="U581" s="4">
        <f t="shared" si="190"/>
        <v>4.5999999999999996</v>
      </c>
      <c r="V581" s="79">
        <f t="shared" si="191"/>
        <v>6.65</v>
      </c>
      <c r="W581" s="10">
        <f t="shared" ca="1" si="192"/>
        <v>0</v>
      </c>
      <c r="X581" s="10">
        <f t="shared" ca="1" si="193"/>
        <v>0</v>
      </c>
      <c r="Y581" s="10">
        <f t="shared" ca="1" si="194"/>
        <v>0</v>
      </c>
      <c r="Z581" s="10">
        <f t="shared" ca="1" si="195"/>
        <v>1</v>
      </c>
      <c r="AA581" s="10">
        <f t="shared" ca="1" si="196"/>
        <v>0</v>
      </c>
      <c r="AB581" s="10">
        <f t="shared" ca="1" si="197"/>
        <v>0.66700000000000004</v>
      </c>
      <c r="AC581" s="10">
        <f t="shared" ca="1" si="198"/>
        <v>1</v>
      </c>
      <c r="AF581" s="16">
        <f t="shared" ca="1" si="199"/>
        <v>0</v>
      </c>
    </row>
    <row r="582" spans="1:32" x14ac:dyDescent="0.25">
      <c r="A582" s="7" t="s">
        <v>1915</v>
      </c>
      <c r="B582" s="7" t="s">
        <v>1658</v>
      </c>
      <c r="C582" s="10">
        <f t="shared" ca="1" si="201"/>
        <v>0</v>
      </c>
      <c r="D582" s="4">
        <v>32</v>
      </c>
      <c r="E582" s="4">
        <v>25.6</v>
      </c>
      <c r="F582" s="4">
        <v>10.9</v>
      </c>
      <c r="G582" s="4">
        <v>3.5</v>
      </c>
      <c r="H582" s="5" t="s">
        <v>1399</v>
      </c>
      <c r="I582" s="5" t="s">
        <v>1371</v>
      </c>
      <c r="J582" s="3">
        <v>11900</v>
      </c>
      <c r="K582" s="3">
        <v>4800</v>
      </c>
      <c r="L582" s="3">
        <v>491</v>
      </c>
      <c r="M582" s="2">
        <f t="shared" si="182"/>
        <v>15.12</v>
      </c>
      <c r="N582" s="3">
        <f t="shared" si="183"/>
        <v>317</v>
      </c>
      <c r="O582" s="4">
        <f t="shared" si="184"/>
        <v>27.7</v>
      </c>
      <c r="P582" s="2">
        <f t="shared" si="185"/>
        <v>1.85</v>
      </c>
      <c r="Q582" s="2">
        <f t="shared" si="186"/>
        <v>1.06</v>
      </c>
      <c r="R582" s="2">
        <f t="shared" si="187"/>
        <v>2.94</v>
      </c>
      <c r="S582" s="64">
        <f t="shared" si="188"/>
        <v>8.7819999999999995E-2</v>
      </c>
      <c r="T582" s="2">
        <f t="shared" si="189"/>
        <v>6.78</v>
      </c>
      <c r="U582" s="4">
        <f t="shared" si="190"/>
        <v>3.1</v>
      </c>
      <c r="V582" s="79">
        <f t="shared" si="191"/>
        <v>5.33</v>
      </c>
      <c r="W582" s="10">
        <f t="shared" ca="1" si="192"/>
        <v>0</v>
      </c>
      <c r="X582" s="10">
        <f t="shared" ca="1" si="193"/>
        <v>0</v>
      </c>
      <c r="Y582" s="10">
        <f t="shared" ca="1" si="194"/>
        <v>0</v>
      </c>
      <c r="Z582" s="10">
        <f t="shared" ca="1" si="195"/>
        <v>1</v>
      </c>
      <c r="AA582" s="10">
        <f t="shared" ca="1" si="196"/>
        <v>0</v>
      </c>
      <c r="AB582" s="10">
        <f t="shared" ca="1" si="197"/>
        <v>0</v>
      </c>
      <c r="AC582" s="10">
        <f t="shared" ca="1" si="198"/>
        <v>1</v>
      </c>
      <c r="AF582" s="16">
        <f t="shared" ca="1" si="199"/>
        <v>0</v>
      </c>
    </row>
    <row r="583" spans="1:32" x14ac:dyDescent="0.25">
      <c r="A583" s="7" t="s">
        <v>595</v>
      </c>
      <c r="B583" s="7" t="s">
        <v>1658</v>
      </c>
      <c r="C583" s="10">
        <f t="shared" ca="1" si="201"/>
        <v>0</v>
      </c>
      <c r="D583" s="4">
        <v>30.6</v>
      </c>
      <c r="E583" s="4">
        <v>27.7</v>
      </c>
      <c r="F583" s="4">
        <v>11.5</v>
      </c>
      <c r="G583" s="4">
        <v>4</v>
      </c>
      <c r="H583" s="5" t="s">
        <v>1399</v>
      </c>
      <c r="I583" s="5" t="s">
        <v>1371</v>
      </c>
      <c r="J583" s="3">
        <v>11000</v>
      </c>
      <c r="K583" s="3">
        <v>4500</v>
      </c>
      <c r="L583" s="3">
        <v>648</v>
      </c>
      <c r="M583" s="2">
        <f t="shared" ref="M583:M646" si="202">L583/(J583/64)^0.666</f>
        <v>21.03</v>
      </c>
      <c r="N583" s="3">
        <f t="shared" ref="N583:N646" si="203">(J583/2240)/(0.01*E583)^3</f>
        <v>231</v>
      </c>
      <c r="O583" s="4">
        <f t="shared" ref="O583:O646" si="204">J583/(0.65*(0.7*E583+0.3*D583)*F583^1.33)</f>
        <v>23</v>
      </c>
      <c r="P583" s="2">
        <f t="shared" ref="P583:P646" si="205">F583/(J583/(0.9*64))^0.333</f>
        <v>2</v>
      </c>
      <c r="Q583" s="2">
        <f t="shared" ref="Q583:Q646" si="206">(1.88*E583^0.5*L583^0.333/J583^0.25)/T583</f>
        <v>1.18</v>
      </c>
      <c r="R583" s="2">
        <f t="shared" ref="R583:R646" si="207">D583/F583</f>
        <v>2.66</v>
      </c>
      <c r="S583" s="64">
        <f t="shared" ref="S583:S646" si="208">(((2*3.14)/U583)^2*((F583/2)-1.5)*(10*3.14/180)/32.2)</f>
        <v>0.14529</v>
      </c>
      <c r="T583" s="2">
        <f t="shared" ref="T583:T646" si="209">1.34*(E583^0.5)</f>
        <v>7.05</v>
      </c>
      <c r="U583" s="4">
        <f t="shared" ref="U583:U646" si="210">2*PI()*(((J583^1.744/35.5)/(0.04*32.2*E583*64*(0.82*F583)^3))^0.5)</f>
        <v>2.5</v>
      </c>
      <c r="V583" s="79">
        <f t="shared" ref="V583:V646" si="211">U583*(32.2/F583)^0.5</f>
        <v>4.18</v>
      </c>
      <c r="W583" s="10">
        <f t="shared" ref="W583:W646" ca="1" si="212">sddoc(M583,AJ$15,AJ$16,AJ$17,AJ$18)</f>
        <v>0</v>
      </c>
      <c r="X583" s="10">
        <f t="shared" ref="X583:X646" ca="1" si="213">dldoc(N583,AJ$36,AJ$37,AJ$38,AJ$39)</f>
        <v>0</v>
      </c>
      <c r="Y583" s="10">
        <f t="shared" ref="Y583:Y646" ca="1" si="214">cfdoc(O583,AJ$29,AJ$30,AJ$31,AJ$32)</f>
        <v>0</v>
      </c>
      <c r="Z583" s="10">
        <f t="shared" ref="Z583:Z646" ca="1" si="215">crdoc(P583,AJ$24,AJ$25)</f>
        <v>1</v>
      </c>
      <c r="AA583" s="10">
        <f t="shared" ref="AA583:AA646" ca="1" si="216">vmvhdoc(Q583,AJ$43,AJ$44,AJ$45,AJ$46)</f>
        <v>0</v>
      </c>
      <c r="AB583" s="10">
        <f t="shared" ref="AB583:AB646" ca="1" si="217">lbdoc(R583,AJ$57,AJ$58,AJ$59,AJ$60)</f>
        <v>0</v>
      </c>
      <c r="AC583" s="10">
        <f t="shared" ref="AC583:AC646" ca="1" si="218">aceldoc(S583,AJ$52,AJ$53)</f>
        <v>1</v>
      </c>
      <c r="AF583" s="16">
        <f t="shared" ref="AF583:AF646" ca="1" si="219">C583</f>
        <v>0</v>
      </c>
    </row>
    <row r="584" spans="1:32" x14ac:dyDescent="0.25">
      <c r="A584" s="7" t="s">
        <v>1916</v>
      </c>
      <c r="B584" s="7" t="s">
        <v>1658</v>
      </c>
      <c r="C584" s="10">
        <f t="shared" ca="1" si="201"/>
        <v>0</v>
      </c>
      <c r="D584" s="4">
        <v>35</v>
      </c>
      <c r="E584" s="4">
        <v>32.4</v>
      </c>
      <c r="F584" s="4">
        <v>11.5</v>
      </c>
      <c r="G584" s="4">
        <v>4.3</v>
      </c>
      <c r="I584" s="5" t="s">
        <v>1374</v>
      </c>
      <c r="J584" s="3">
        <v>12900</v>
      </c>
      <c r="K584" s="3">
        <v>5950</v>
      </c>
      <c r="L584" s="3">
        <v>654</v>
      </c>
      <c r="M584" s="2">
        <f t="shared" si="202"/>
        <v>19.09</v>
      </c>
      <c r="N584" s="3">
        <f t="shared" si="203"/>
        <v>169</v>
      </c>
      <c r="O584" s="4">
        <f t="shared" si="204"/>
        <v>23.2</v>
      </c>
      <c r="P584" s="2">
        <f t="shared" si="205"/>
        <v>1.9</v>
      </c>
      <c r="Q584" s="2">
        <f t="shared" si="206"/>
        <v>1.1399999999999999</v>
      </c>
      <c r="R584" s="2">
        <f t="shared" si="207"/>
        <v>3.04</v>
      </c>
      <c r="S584" s="64">
        <f t="shared" si="208"/>
        <v>0.12456</v>
      </c>
      <c r="T584" s="2">
        <f t="shared" si="209"/>
        <v>7.63</v>
      </c>
      <c r="U584" s="4">
        <f t="shared" si="210"/>
        <v>2.7</v>
      </c>
      <c r="V584" s="79">
        <f t="shared" si="211"/>
        <v>4.5199999999999996</v>
      </c>
      <c r="W584" s="10">
        <f t="shared" ca="1" si="212"/>
        <v>0</v>
      </c>
      <c r="X584" s="10">
        <f t="shared" ca="1" si="213"/>
        <v>0</v>
      </c>
      <c r="Y584" s="10">
        <f t="shared" ca="1" si="214"/>
        <v>0</v>
      </c>
      <c r="Z584" s="10">
        <f t="shared" ca="1" si="215"/>
        <v>1</v>
      </c>
      <c r="AA584" s="10">
        <f t="shared" ca="1" si="216"/>
        <v>0</v>
      </c>
      <c r="AB584" s="10">
        <f t="shared" ca="1" si="217"/>
        <v>0.44400000000000001</v>
      </c>
      <c r="AC584" s="10">
        <f t="shared" ca="1" si="218"/>
        <v>1</v>
      </c>
      <c r="AF584" s="16">
        <f t="shared" ca="1" si="219"/>
        <v>0</v>
      </c>
    </row>
    <row r="585" spans="1:32" x14ac:dyDescent="0.25">
      <c r="A585" s="7" t="s">
        <v>1917</v>
      </c>
      <c r="B585" s="7" t="s">
        <v>1658</v>
      </c>
      <c r="C585" s="10">
        <f t="shared" ca="1" si="201"/>
        <v>0</v>
      </c>
      <c r="D585" s="4">
        <v>32.200000000000003</v>
      </c>
      <c r="E585" s="4">
        <v>27</v>
      </c>
      <c r="F585" s="4">
        <v>11.7</v>
      </c>
      <c r="G585" s="4">
        <v>4.2</v>
      </c>
      <c r="H585" s="5" t="s">
        <v>1386</v>
      </c>
      <c r="I585" s="5" t="s">
        <v>1371</v>
      </c>
      <c r="J585" s="3">
        <v>13500</v>
      </c>
      <c r="K585" s="3">
        <v>6000</v>
      </c>
      <c r="L585" s="3">
        <v>554</v>
      </c>
      <c r="M585" s="2">
        <f t="shared" si="202"/>
        <v>15.69</v>
      </c>
      <c r="N585" s="3">
        <f t="shared" si="203"/>
        <v>306</v>
      </c>
      <c r="O585" s="4">
        <f t="shared" si="204"/>
        <v>27.6</v>
      </c>
      <c r="P585" s="2">
        <f t="shared" si="205"/>
        <v>1.9</v>
      </c>
      <c r="Q585" s="2">
        <f t="shared" si="206"/>
        <v>1.07</v>
      </c>
      <c r="R585" s="2">
        <f t="shared" si="207"/>
        <v>2.75</v>
      </c>
      <c r="S585" s="64">
        <f t="shared" si="208"/>
        <v>0.10327</v>
      </c>
      <c r="T585" s="2">
        <f t="shared" si="209"/>
        <v>6.96</v>
      </c>
      <c r="U585" s="4">
        <f t="shared" si="210"/>
        <v>3</v>
      </c>
      <c r="V585" s="79">
        <f t="shared" si="211"/>
        <v>4.9800000000000004</v>
      </c>
      <c r="W585" s="10">
        <f t="shared" ca="1" si="212"/>
        <v>0</v>
      </c>
      <c r="X585" s="10">
        <f t="shared" ca="1" si="213"/>
        <v>0</v>
      </c>
      <c r="Y585" s="10">
        <f t="shared" ca="1" si="214"/>
        <v>0</v>
      </c>
      <c r="Z585" s="10">
        <f t="shared" ca="1" si="215"/>
        <v>1</v>
      </c>
      <c r="AA585" s="10">
        <f t="shared" ca="1" si="216"/>
        <v>0</v>
      </c>
      <c r="AB585" s="10">
        <f t="shared" ca="1" si="217"/>
        <v>0</v>
      </c>
      <c r="AC585" s="10">
        <f t="shared" ca="1" si="218"/>
        <v>1</v>
      </c>
      <c r="AF585" s="16">
        <f t="shared" ca="1" si="219"/>
        <v>0</v>
      </c>
    </row>
    <row r="586" spans="1:32" x14ac:dyDescent="0.25">
      <c r="A586" s="7" t="s">
        <v>1918</v>
      </c>
      <c r="B586" s="7" t="s">
        <v>1658</v>
      </c>
      <c r="C586" s="10">
        <f t="shared" ca="1" si="201"/>
        <v>0</v>
      </c>
      <c r="D586" s="4">
        <v>35.4</v>
      </c>
      <c r="E586" s="4">
        <v>30</v>
      </c>
      <c r="F586" s="4">
        <v>12</v>
      </c>
      <c r="G586" s="4">
        <v>4.5</v>
      </c>
      <c r="H586" s="5" t="s">
        <v>1386</v>
      </c>
      <c r="I586" s="5" t="s">
        <v>1371</v>
      </c>
      <c r="J586" s="3">
        <v>17500</v>
      </c>
      <c r="K586" s="3">
        <v>8000</v>
      </c>
      <c r="L586" s="3">
        <v>772</v>
      </c>
      <c r="M586" s="2">
        <f t="shared" si="202"/>
        <v>18.39</v>
      </c>
      <c r="N586" s="3">
        <f t="shared" si="203"/>
        <v>289</v>
      </c>
      <c r="O586" s="4">
        <f t="shared" si="204"/>
        <v>31.3</v>
      </c>
      <c r="P586" s="2">
        <f t="shared" si="205"/>
        <v>1.79</v>
      </c>
      <c r="Q586" s="2">
        <f t="shared" si="206"/>
        <v>1.1200000000000001</v>
      </c>
      <c r="R586" s="2">
        <f t="shared" si="207"/>
        <v>2.95</v>
      </c>
      <c r="S586" s="64">
        <f t="shared" si="208"/>
        <v>8.3169999999999994E-2</v>
      </c>
      <c r="T586" s="2">
        <f t="shared" si="209"/>
        <v>7.34</v>
      </c>
      <c r="U586" s="4">
        <f t="shared" si="210"/>
        <v>3.4</v>
      </c>
      <c r="V586" s="79">
        <f t="shared" si="211"/>
        <v>5.57</v>
      </c>
      <c r="W586" s="10">
        <f t="shared" ca="1" si="212"/>
        <v>0</v>
      </c>
      <c r="X586" s="10">
        <f t="shared" ca="1" si="213"/>
        <v>0</v>
      </c>
      <c r="Y586" s="10">
        <f t="shared" ca="1" si="214"/>
        <v>0</v>
      </c>
      <c r="Z586" s="10">
        <f t="shared" ca="1" si="215"/>
        <v>1</v>
      </c>
      <c r="AA586" s="10">
        <f t="shared" ca="1" si="216"/>
        <v>0</v>
      </c>
      <c r="AB586" s="10">
        <f t="shared" ca="1" si="217"/>
        <v>0</v>
      </c>
      <c r="AC586" s="10">
        <f t="shared" ca="1" si="218"/>
        <v>1</v>
      </c>
      <c r="AF586" s="16">
        <f t="shared" ca="1" si="219"/>
        <v>0</v>
      </c>
    </row>
    <row r="587" spans="1:32" x14ac:dyDescent="0.25">
      <c r="A587" s="7" t="s">
        <v>1919</v>
      </c>
      <c r="B587" s="7" t="s">
        <v>1658</v>
      </c>
      <c r="C587" s="10">
        <f t="shared" ca="1" si="201"/>
        <v>0</v>
      </c>
      <c r="D587" s="4">
        <v>36.9</v>
      </c>
      <c r="E587" s="4">
        <v>29.3</v>
      </c>
      <c r="F587" s="4">
        <v>12</v>
      </c>
      <c r="G587" s="4">
        <v>4.3</v>
      </c>
      <c r="I587" s="5" t="s">
        <v>1371</v>
      </c>
      <c r="J587" s="3">
        <v>16000</v>
      </c>
      <c r="K587" s="3">
        <v>7500</v>
      </c>
      <c r="L587" s="3">
        <v>725</v>
      </c>
      <c r="M587" s="2">
        <f t="shared" si="202"/>
        <v>18.34</v>
      </c>
      <c r="N587" s="3">
        <f t="shared" si="203"/>
        <v>284</v>
      </c>
      <c r="O587" s="4">
        <f t="shared" si="204"/>
        <v>28.6</v>
      </c>
      <c r="P587" s="2">
        <f t="shared" si="205"/>
        <v>1.84</v>
      </c>
      <c r="Q587" s="2">
        <f t="shared" si="206"/>
        <v>1.1200000000000001</v>
      </c>
      <c r="R587" s="2">
        <f t="shared" si="207"/>
        <v>3.08</v>
      </c>
      <c r="S587" s="64">
        <f t="shared" si="208"/>
        <v>9.3890000000000001E-2</v>
      </c>
      <c r="T587" s="2">
        <f t="shared" si="209"/>
        <v>7.25</v>
      </c>
      <c r="U587" s="4">
        <f t="shared" si="210"/>
        <v>3.2</v>
      </c>
      <c r="V587" s="79">
        <f t="shared" si="211"/>
        <v>5.24</v>
      </c>
      <c r="W587" s="10">
        <f t="shared" ca="1" si="212"/>
        <v>0</v>
      </c>
      <c r="X587" s="10">
        <f t="shared" ca="1" si="213"/>
        <v>0</v>
      </c>
      <c r="Y587" s="10">
        <f t="shared" ca="1" si="214"/>
        <v>0</v>
      </c>
      <c r="Z587" s="10">
        <f t="shared" ca="1" si="215"/>
        <v>1</v>
      </c>
      <c r="AA587" s="10">
        <f t="shared" ca="1" si="216"/>
        <v>0</v>
      </c>
      <c r="AB587" s="10">
        <f t="shared" ca="1" si="217"/>
        <v>0.66700000000000004</v>
      </c>
      <c r="AC587" s="10">
        <f t="shared" ca="1" si="218"/>
        <v>1</v>
      </c>
      <c r="AF587" s="16">
        <f t="shared" ca="1" si="219"/>
        <v>0</v>
      </c>
    </row>
    <row r="588" spans="1:32" x14ac:dyDescent="0.25">
      <c r="A588" s="7" t="s">
        <v>1920</v>
      </c>
      <c r="B588" s="7" t="s">
        <v>1658</v>
      </c>
      <c r="C588" s="10">
        <f t="shared" ca="1" si="201"/>
        <v>0</v>
      </c>
      <c r="D588" s="4">
        <v>38.4</v>
      </c>
      <c r="E588" s="4">
        <v>31</v>
      </c>
      <c r="F588" s="4">
        <v>12.2</v>
      </c>
      <c r="G588" s="4">
        <v>4.5</v>
      </c>
      <c r="I588" s="5" t="s">
        <v>1371</v>
      </c>
      <c r="J588" s="3">
        <v>18500</v>
      </c>
      <c r="K588" s="3">
        <v>8200</v>
      </c>
      <c r="L588" s="3">
        <v>668</v>
      </c>
      <c r="M588" s="2">
        <f t="shared" si="202"/>
        <v>15.34</v>
      </c>
      <c r="N588" s="3">
        <f t="shared" si="203"/>
        <v>277</v>
      </c>
      <c r="O588" s="4">
        <f t="shared" si="204"/>
        <v>30.8</v>
      </c>
      <c r="P588" s="2">
        <f t="shared" si="205"/>
        <v>1.78</v>
      </c>
      <c r="Q588" s="2">
        <f t="shared" si="206"/>
        <v>1.05</v>
      </c>
      <c r="R588" s="2">
        <f t="shared" si="207"/>
        <v>3.15</v>
      </c>
      <c r="S588" s="64">
        <f t="shared" si="208"/>
        <v>8.0229999999999996E-2</v>
      </c>
      <c r="T588" s="2">
        <f t="shared" si="209"/>
        <v>7.46</v>
      </c>
      <c r="U588" s="4">
        <f t="shared" si="210"/>
        <v>3.5</v>
      </c>
      <c r="V588" s="79">
        <f t="shared" si="211"/>
        <v>5.69</v>
      </c>
      <c r="W588" s="10">
        <f t="shared" ca="1" si="212"/>
        <v>0</v>
      </c>
      <c r="X588" s="10">
        <f t="shared" ca="1" si="213"/>
        <v>0</v>
      </c>
      <c r="Y588" s="10">
        <f t="shared" ca="1" si="214"/>
        <v>0</v>
      </c>
      <c r="Z588" s="10">
        <f t="shared" ca="1" si="215"/>
        <v>1</v>
      </c>
      <c r="AA588" s="10">
        <f t="shared" ca="1" si="216"/>
        <v>0</v>
      </c>
      <c r="AB588" s="10">
        <f t="shared" ca="1" si="217"/>
        <v>1</v>
      </c>
      <c r="AC588" s="10">
        <f t="shared" ca="1" si="218"/>
        <v>1</v>
      </c>
      <c r="AF588" s="16">
        <f t="shared" ca="1" si="219"/>
        <v>0</v>
      </c>
    </row>
    <row r="589" spans="1:32" x14ac:dyDescent="0.25">
      <c r="A589" s="7" t="s">
        <v>1921</v>
      </c>
      <c r="B589" s="7" t="s">
        <v>1658</v>
      </c>
      <c r="C589" s="10">
        <f t="shared" ca="1" si="201"/>
        <v>0</v>
      </c>
      <c r="D589" s="4">
        <v>39.6</v>
      </c>
      <c r="E589" s="4">
        <v>32</v>
      </c>
      <c r="F589" s="4">
        <v>13.2</v>
      </c>
      <c r="G589" s="4">
        <v>4.7</v>
      </c>
      <c r="H589" s="5" t="s">
        <v>1386</v>
      </c>
      <c r="I589" s="5" t="s">
        <v>1371</v>
      </c>
      <c r="J589" s="3">
        <v>21000</v>
      </c>
      <c r="K589" s="3">
        <v>9000</v>
      </c>
      <c r="L589" s="3">
        <v>885</v>
      </c>
      <c r="M589" s="2">
        <f t="shared" si="202"/>
        <v>18.68</v>
      </c>
      <c r="N589" s="3">
        <f t="shared" si="203"/>
        <v>286</v>
      </c>
      <c r="O589" s="4">
        <f t="shared" si="204"/>
        <v>30.5</v>
      </c>
      <c r="P589" s="2">
        <f t="shared" si="205"/>
        <v>1.85</v>
      </c>
      <c r="Q589" s="2">
        <f t="shared" si="206"/>
        <v>1.1200000000000001</v>
      </c>
      <c r="R589" s="2">
        <f t="shared" si="207"/>
        <v>3</v>
      </c>
      <c r="S589" s="64">
        <f t="shared" si="208"/>
        <v>9.4259999999999997E-2</v>
      </c>
      <c r="T589" s="2">
        <f t="shared" si="209"/>
        <v>7.58</v>
      </c>
      <c r="U589" s="4">
        <f t="shared" si="210"/>
        <v>3.4</v>
      </c>
      <c r="V589" s="79">
        <f t="shared" si="211"/>
        <v>5.31</v>
      </c>
      <c r="W589" s="10">
        <f t="shared" ca="1" si="212"/>
        <v>0</v>
      </c>
      <c r="X589" s="10">
        <f t="shared" ca="1" si="213"/>
        <v>0</v>
      </c>
      <c r="Y589" s="10">
        <f t="shared" ca="1" si="214"/>
        <v>0</v>
      </c>
      <c r="Z589" s="10">
        <f t="shared" ca="1" si="215"/>
        <v>1</v>
      </c>
      <c r="AA589" s="10">
        <f t="shared" ca="1" si="216"/>
        <v>0</v>
      </c>
      <c r="AB589" s="10">
        <f t="shared" ca="1" si="217"/>
        <v>0.222</v>
      </c>
      <c r="AC589" s="10">
        <f t="shared" ca="1" si="218"/>
        <v>1</v>
      </c>
      <c r="AF589" s="16">
        <f t="shared" ca="1" si="219"/>
        <v>0</v>
      </c>
    </row>
    <row r="590" spans="1:32" x14ac:dyDescent="0.25">
      <c r="A590" s="7" t="s">
        <v>1922</v>
      </c>
      <c r="B590" s="7" t="s">
        <v>1658</v>
      </c>
      <c r="C590" s="10">
        <f t="shared" ca="1" si="201"/>
        <v>0</v>
      </c>
      <c r="D590" s="4">
        <v>41.5</v>
      </c>
      <c r="E590" s="4">
        <v>34</v>
      </c>
      <c r="F590" s="4">
        <v>12.9</v>
      </c>
      <c r="G590" s="4">
        <v>4.8</v>
      </c>
      <c r="H590" s="3"/>
      <c r="I590" s="3" t="s">
        <v>1721</v>
      </c>
      <c r="J590" s="5">
        <v>22800</v>
      </c>
      <c r="K590" s="5">
        <v>10000</v>
      </c>
      <c r="L590" s="3">
        <v>735</v>
      </c>
      <c r="M590" s="2">
        <f t="shared" si="202"/>
        <v>14.68</v>
      </c>
      <c r="N590" s="3">
        <f t="shared" si="203"/>
        <v>259</v>
      </c>
      <c r="O590" s="4">
        <f t="shared" si="204"/>
        <v>32.299999999999997</v>
      </c>
      <c r="P590" s="2">
        <f t="shared" si="205"/>
        <v>1.76</v>
      </c>
      <c r="Q590" s="2">
        <f t="shared" si="206"/>
        <v>1.03</v>
      </c>
      <c r="R590" s="2">
        <f t="shared" si="207"/>
        <v>3.22</v>
      </c>
      <c r="S590" s="64">
        <f t="shared" si="208"/>
        <v>7.7249999999999999E-2</v>
      </c>
      <c r="T590" s="2">
        <f t="shared" si="209"/>
        <v>7.81</v>
      </c>
      <c r="U590" s="4">
        <f t="shared" si="210"/>
        <v>3.7</v>
      </c>
      <c r="V590" s="79">
        <f t="shared" si="211"/>
        <v>5.85</v>
      </c>
      <c r="W590" s="10">
        <f t="shared" ca="1" si="212"/>
        <v>0</v>
      </c>
      <c r="X590" s="10">
        <f t="shared" ca="1" si="213"/>
        <v>0</v>
      </c>
      <c r="Y590" s="10">
        <f t="shared" ca="1" si="214"/>
        <v>0</v>
      </c>
      <c r="Z590" s="10">
        <f t="shared" ca="1" si="215"/>
        <v>1</v>
      </c>
      <c r="AA590" s="10">
        <f t="shared" ca="1" si="216"/>
        <v>0</v>
      </c>
      <c r="AB590" s="10">
        <f t="shared" ca="1" si="217"/>
        <v>1</v>
      </c>
      <c r="AC590" s="10">
        <f t="shared" ca="1" si="218"/>
        <v>1</v>
      </c>
      <c r="AF590" s="16">
        <f t="shared" ca="1" si="219"/>
        <v>0</v>
      </c>
    </row>
    <row r="591" spans="1:32" x14ac:dyDescent="0.25">
      <c r="A591" s="7" t="s">
        <v>786</v>
      </c>
      <c r="B591" s="7" t="s">
        <v>1658</v>
      </c>
      <c r="C591" s="10">
        <f t="shared" ca="1" si="201"/>
        <v>0</v>
      </c>
      <c r="D591" s="4">
        <v>44.6</v>
      </c>
      <c r="E591" s="4">
        <v>37.299999999999997</v>
      </c>
      <c r="F591" s="4">
        <v>14.3</v>
      </c>
      <c r="G591" s="4">
        <v>4.9000000000000004</v>
      </c>
      <c r="H591" s="5" t="s">
        <v>1386</v>
      </c>
      <c r="I591" s="5" t="s">
        <v>1371</v>
      </c>
      <c r="J591" s="3">
        <v>26900</v>
      </c>
      <c r="K591" s="3">
        <v>12700</v>
      </c>
      <c r="L591" s="3">
        <v>1088</v>
      </c>
      <c r="M591" s="2">
        <f t="shared" si="202"/>
        <v>19.47</v>
      </c>
      <c r="N591" s="3">
        <f t="shared" si="203"/>
        <v>231</v>
      </c>
      <c r="O591" s="4">
        <f t="shared" si="204"/>
        <v>30.5</v>
      </c>
      <c r="P591" s="2">
        <f t="shared" si="205"/>
        <v>1.85</v>
      </c>
      <c r="Q591" s="2">
        <f t="shared" si="206"/>
        <v>1.1200000000000001</v>
      </c>
      <c r="R591" s="2">
        <f t="shared" si="207"/>
        <v>3.12</v>
      </c>
      <c r="S591" s="64">
        <f t="shared" si="208"/>
        <v>9.8540000000000003E-2</v>
      </c>
      <c r="T591" s="2">
        <f t="shared" si="209"/>
        <v>8.18</v>
      </c>
      <c r="U591" s="4">
        <f t="shared" si="210"/>
        <v>3.5</v>
      </c>
      <c r="V591" s="79">
        <f t="shared" si="211"/>
        <v>5.25</v>
      </c>
      <c r="W591" s="10">
        <f t="shared" ca="1" si="212"/>
        <v>0</v>
      </c>
      <c r="X591" s="10">
        <f t="shared" ca="1" si="213"/>
        <v>0</v>
      </c>
      <c r="Y591" s="10">
        <f t="shared" ca="1" si="214"/>
        <v>0</v>
      </c>
      <c r="Z591" s="10">
        <f t="shared" ca="1" si="215"/>
        <v>1</v>
      </c>
      <c r="AA591" s="10">
        <f t="shared" ca="1" si="216"/>
        <v>0</v>
      </c>
      <c r="AB591" s="10">
        <f t="shared" ca="1" si="217"/>
        <v>0.88900000000000001</v>
      </c>
      <c r="AC591" s="10">
        <f t="shared" ca="1" si="218"/>
        <v>1</v>
      </c>
      <c r="AF591" s="16">
        <f t="shared" ca="1" si="219"/>
        <v>0</v>
      </c>
    </row>
    <row r="592" spans="1:32" x14ac:dyDescent="0.25">
      <c r="A592" s="7" t="s">
        <v>786</v>
      </c>
      <c r="B592" s="7" t="s">
        <v>1658</v>
      </c>
      <c r="C592" s="10">
        <f t="shared" ca="1" si="201"/>
        <v>0</v>
      </c>
      <c r="D592" s="4">
        <v>44.6</v>
      </c>
      <c r="E592" s="4">
        <v>37.299999999999997</v>
      </c>
      <c r="F592" s="4">
        <v>14.3</v>
      </c>
      <c r="G592" s="4">
        <v>4.9000000000000004</v>
      </c>
      <c r="H592" s="5" t="s">
        <v>1386</v>
      </c>
      <c r="I592" s="5" t="s">
        <v>1371</v>
      </c>
      <c r="J592" s="3">
        <v>28400</v>
      </c>
      <c r="K592" s="3">
        <v>12700</v>
      </c>
      <c r="L592" s="3">
        <v>1088</v>
      </c>
      <c r="M592" s="2">
        <f t="shared" si="202"/>
        <v>18.78</v>
      </c>
      <c r="N592" s="3">
        <f t="shared" si="203"/>
        <v>244</v>
      </c>
      <c r="O592" s="4">
        <f t="shared" si="204"/>
        <v>32.200000000000003</v>
      </c>
      <c r="P592" s="2">
        <f t="shared" si="205"/>
        <v>1.81</v>
      </c>
      <c r="Q592" s="2">
        <f t="shared" si="206"/>
        <v>1.1100000000000001</v>
      </c>
      <c r="R592" s="2">
        <f t="shared" si="207"/>
        <v>3.12</v>
      </c>
      <c r="S592" s="64">
        <f t="shared" si="208"/>
        <v>9.3149999999999997E-2</v>
      </c>
      <c r="T592" s="2">
        <f t="shared" si="209"/>
        <v>8.18</v>
      </c>
      <c r="U592" s="4">
        <f t="shared" si="210"/>
        <v>3.6</v>
      </c>
      <c r="V592" s="79">
        <f t="shared" si="211"/>
        <v>5.4</v>
      </c>
      <c r="W592" s="10">
        <f t="shared" ca="1" si="212"/>
        <v>0</v>
      </c>
      <c r="X592" s="10">
        <f t="shared" ca="1" si="213"/>
        <v>0</v>
      </c>
      <c r="Y592" s="10">
        <f t="shared" ca="1" si="214"/>
        <v>0</v>
      </c>
      <c r="Z592" s="10">
        <f t="shared" ca="1" si="215"/>
        <v>1</v>
      </c>
      <c r="AA592" s="10">
        <f t="shared" ca="1" si="216"/>
        <v>0</v>
      </c>
      <c r="AB592" s="10">
        <f t="shared" ca="1" si="217"/>
        <v>0.88900000000000001</v>
      </c>
      <c r="AC592" s="10">
        <f t="shared" ca="1" si="218"/>
        <v>1</v>
      </c>
      <c r="AF592" s="16">
        <f t="shared" ca="1" si="219"/>
        <v>0</v>
      </c>
    </row>
    <row r="593" spans="1:32" x14ac:dyDescent="0.25">
      <c r="A593" s="7" t="s">
        <v>1923</v>
      </c>
      <c r="B593" s="7" t="s">
        <v>1658</v>
      </c>
      <c r="C593" s="10">
        <f t="shared" ca="1" si="201"/>
        <v>0</v>
      </c>
      <c r="D593" s="4">
        <v>44.5</v>
      </c>
      <c r="E593" s="4">
        <v>37</v>
      </c>
      <c r="F593" s="4">
        <v>13.1</v>
      </c>
      <c r="G593" s="4">
        <v>5.6</v>
      </c>
      <c r="H593" s="3"/>
      <c r="I593" s="3" t="s">
        <v>1924</v>
      </c>
      <c r="J593" s="5">
        <v>27500</v>
      </c>
      <c r="K593" s="5">
        <v>12500</v>
      </c>
      <c r="L593" s="3">
        <v>908</v>
      </c>
      <c r="M593" s="2">
        <f t="shared" si="202"/>
        <v>16.010000000000002</v>
      </c>
      <c r="N593" s="3">
        <f t="shared" si="203"/>
        <v>242</v>
      </c>
      <c r="O593" s="4">
        <f t="shared" si="204"/>
        <v>35.200000000000003</v>
      </c>
      <c r="P593" s="2">
        <f t="shared" si="205"/>
        <v>1.68</v>
      </c>
      <c r="Q593" s="2">
        <f t="shared" si="206"/>
        <v>1.05</v>
      </c>
      <c r="R593" s="2">
        <f t="shared" si="207"/>
        <v>3.4</v>
      </c>
      <c r="S593" s="64">
        <f t="shared" si="208"/>
        <v>6.744E-2</v>
      </c>
      <c r="T593" s="2">
        <f t="shared" si="209"/>
        <v>8.15</v>
      </c>
      <c r="U593" s="4">
        <f t="shared" si="210"/>
        <v>4</v>
      </c>
      <c r="V593" s="79">
        <f t="shared" si="211"/>
        <v>6.27</v>
      </c>
      <c r="W593" s="10">
        <f t="shared" ca="1" si="212"/>
        <v>0</v>
      </c>
      <c r="X593" s="10">
        <f t="shared" ca="1" si="213"/>
        <v>0</v>
      </c>
      <c r="Y593" s="10">
        <f t="shared" ca="1" si="214"/>
        <v>0</v>
      </c>
      <c r="Z593" s="10">
        <f t="shared" ca="1" si="215"/>
        <v>1</v>
      </c>
      <c r="AA593" s="10">
        <f t="shared" ca="1" si="216"/>
        <v>0</v>
      </c>
      <c r="AB593" s="10">
        <f t="shared" ca="1" si="217"/>
        <v>0.55600000000000005</v>
      </c>
      <c r="AC593" s="10">
        <f t="shared" ca="1" si="218"/>
        <v>1</v>
      </c>
      <c r="AF593" s="16">
        <f t="shared" ca="1" si="219"/>
        <v>0</v>
      </c>
    </row>
    <row r="594" spans="1:32" x14ac:dyDescent="0.25">
      <c r="A594" s="7" t="s">
        <v>1925</v>
      </c>
      <c r="B594" s="7" t="s">
        <v>1658</v>
      </c>
      <c r="C594" s="10">
        <f t="shared" ca="1" si="201"/>
        <v>0</v>
      </c>
      <c r="D594" s="4">
        <v>45.2</v>
      </c>
      <c r="E594" s="4">
        <v>37.6</v>
      </c>
      <c r="F594" s="4">
        <v>13.3</v>
      </c>
      <c r="G594" s="4">
        <v>4.9000000000000004</v>
      </c>
      <c r="I594" s="5" t="s">
        <v>1371</v>
      </c>
      <c r="J594" s="3">
        <v>28400</v>
      </c>
      <c r="K594" s="3">
        <v>12500</v>
      </c>
      <c r="L594" s="3">
        <v>1100</v>
      </c>
      <c r="M594" s="2">
        <f t="shared" si="202"/>
        <v>18.98</v>
      </c>
      <c r="N594" s="3">
        <f t="shared" si="203"/>
        <v>239</v>
      </c>
      <c r="O594" s="4">
        <f t="shared" si="204"/>
        <v>35.1</v>
      </c>
      <c r="P594" s="2">
        <f t="shared" si="205"/>
        <v>1.69</v>
      </c>
      <c r="Q594" s="2">
        <f t="shared" si="206"/>
        <v>1.1100000000000001</v>
      </c>
      <c r="R594" s="2">
        <f t="shared" si="207"/>
        <v>3.4</v>
      </c>
      <c r="S594" s="64">
        <f t="shared" si="208"/>
        <v>6.8769999999999998E-2</v>
      </c>
      <c r="T594" s="2">
        <f t="shared" si="209"/>
        <v>8.2200000000000006</v>
      </c>
      <c r="U594" s="4">
        <f t="shared" si="210"/>
        <v>4</v>
      </c>
      <c r="V594" s="79">
        <f t="shared" si="211"/>
        <v>6.22</v>
      </c>
      <c r="W594" s="10">
        <f t="shared" ca="1" si="212"/>
        <v>0</v>
      </c>
      <c r="X594" s="10">
        <f t="shared" ca="1" si="213"/>
        <v>0</v>
      </c>
      <c r="Y594" s="10">
        <f t="shared" ca="1" si="214"/>
        <v>0</v>
      </c>
      <c r="Z594" s="10">
        <f t="shared" ca="1" si="215"/>
        <v>1</v>
      </c>
      <c r="AA594" s="10">
        <f t="shared" ca="1" si="216"/>
        <v>0</v>
      </c>
      <c r="AB594" s="10">
        <f t="shared" ca="1" si="217"/>
        <v>0.55600000000000005</v>
      </c>
      <c r="AC594" s="10">
        <f t="shared" ca="1" si="218"/>
        <v>1</v>
      </c>
      <c r="AF594" s="16">
        <f t="shared" ca="1" si="219"/>
        <v>0</v>
      </c>
    </row>
    <row r="595" spans="1:32" x14ac:dyDescent="0.25">
      <c r="A595" s="7" t="s">
        <v>546</v>
      </c>
      <c r="B595" s="7" t="s">
        <v>1377</v>
      </c>
      <c r="C595" s="10">
        <f t="shared" ca="1" si="201"/>
        <v>0</v>
      </c>
      <c r="D595" s="4">
        <v>27.9</v>
      </c>
      <c r="E595" s="4">
        <v>23.8</v>
      </c>
      <c r="F595" s="4">
        <v>9.9</v>
      </c>
      <c r="G595" s="4">
        <v>5</v>
      </c>
      <c r="J595" s="3">
        <v>7000</v>
      </c>
      <c r="K595" s="3">
        <v>3000</v>
      </c>
      <c r="L595" s="3">
        <v>361</v>
      </c>
      <c r="M595" s="2">
        <f t="shared" si="202"/>
        <v>15.83</v>
      </c>
      <c r="N595" s="3">
        <f t="shared" si="203"/>
        <v>232</v>
      </c>
      <c r="O595" s="4">
        <f t="shared" si="204"/>
        <v>20.399999999999999</v>
      </c>
      <c r="P595" s="2">
        <f t="shared" si="205"/>
        <v>2</v>
      </c>
      <c r="Q595" s="2">
        <f t="shared" si="206"/>
        <v>1.0900000000000001</v>
      </c>
      <c r="R595" s="2">
        <f t="shared" si="207"/>
        <v>2.82</v>
      </c>
      <c r="S595" s="64">
        <f t="shared" si="208"/>
        <v>0.13933999999999999</v>
      </c>
      <c r="T595" s="2">
        <f t="shared" si="209"/>
        <v>6.54</v>
      </c>
      <c r="U595" s="4">
        <f t="shared" si="210"/>
        <v>2.2999999999999998</v>
      </c>
      <c r="V595" s="79">
        <f t="shared" si="211"/>
        <v>4.1500000000000004</v>
      </c>
      <c r="W595" s="10">
        <f t="shared" ca="1" si="212"/>
        <v>0</v>
      </c>
      <c r="X595" s="10">
        <f t="shared" ca="1" si="213"/>
        <v>0</v>
      </c>
      <c r="Y595" s="10">
        <f t="shared" ca="1" si="214"/>
        <v>0</v>
      </c>
      <c r="Z595" s="10">
        <f t="shared" ca="1" si="215"/>
        <v>1</v>
      </c>
      <c r="AA595" s="10">
        <f t="shared" ca="1" si="216"/>
        <v>0</v>
      </c>
      <c r="AB595" s="10">
        <f t="shared" ca="1" si="217"/>
        <v>0</v>
      </c>
      <c r="AC595" s="10">
        <f t="shared" ca="1" si="218"/>
        <v>1</v>
      </c>
      <c r="AF595" s="16">
        <f t="shared" ca="1" si="219"/>
        <v>0</v>
      </c>
    </row>
    <row r="596" spans="1:32" x14ac:dyDescent="0.25">
      <c r="A596" s="7" t="s">
        <v>467</v>
      </c>
      <c r="C596" s="10">
        <f t="shared" ca="1" si="201"/>
        <v>0</v>
      </c>
      <c r="D596" s="4">
        <v>36.1</v>
      </c>
      <c r="E596" s="4">
        <v>28.3</v>
      </c>
      <c r="F596" s="4">
        <v>11.2</v>
      </c>
      <c r="G596" s="4">
        <v>4.8</v>
      </c>
      <c r="I596" s="5" t="s">
        <v>1374</v>
      </c>
      <c r="J596" s="3">
        <v>13450</v>
      </c>
      <c r="K596" s="3">
        <v>5500</v>
      </c>
      <c r="L596" s="3">
        <v>575</v>
      </c>
      <c r="M596" s="2">
        <f t="shared" si="202"/>
        <v>16.329999999999998</v>
      </c>
      <c r="N596" s="3">
        <f t="shared" si="203"/>
        <v>265</v>
      </c>
      <c r="O596" s="4">
        <f t="shared" si="204"/>
        <v>27.2</v>
      </c>
      <c r="P596" s="2">
        <f t="shared" si="205"/>
        <v>1.82</v>
      </c>
      <c r="Q596" s="2">
        <f t="shared" si="206"/>
        <v>1.08</v>
      </c>
      <c r="R596" s="2">
        <f t="shared" si="207"/>
        <v>3.22</v>
      </c>
      <c r="S596" s="64">
        <f t="shared" si="208"/>
        <v>9.1160000000000005E-2</v>
      </c>
      <c r="T596" s="2">
        <f t="shared" si="209"/>
        <v>7.13</v>
      </c>
      <c r="U596" s="4">
        <f t="shared" si="210"/>
        <v>3.1</v>
      </c>
      <c r="V596" s="79">
        <f t="shared" si="211"/>
        <v>5.26</v>
      </c>
      <c r="W596" s="10">
        <f t="shared" ca="1" si="212"/>
        <v>0</v>
      </c>
      <c r="X596" s="10">
        <f t="shared" ca="1" si="213"/>
        <v>0</v>
      </c>
      <c r="Y596" s="10">
        <f t="shared" ca="1" si="214"/>
        <v>0</v>
      </c>
      <c r="Z596" s="10">
        <f t="shared" ca="1" si="215"/>
        <v>1</v>
      </c>
      <c r="AA596" s="10">
        <f t="shared" ca="1" si="216"/>
        <v>0</v>
      </c>
      <c r="AB596" s="10">
        <f t="shared" ca="1" si="217"/>
        <v>1</v>
      </c>
      <c r="AC596" s="10">
        <f t="shared" ca="1" si="218"/>
        <v>1</v>
      </c>
      <c r="AF596" s="16">
        <f t="shared" ca="1" si="219"/>
        <v>0</v>
      </c>
    </row>
    <row r="597" spans="1:32" x14ac:dyDescent="0.25">
      <c r="A597" s="7" t="s">
        <v>1926</v>
      </c>
      <c r="B597" s="7" t="s">
        <v>1377</v>
      </c>
      <c r="C597" s="10">
        <f t="shared" ca="1" si="201"/>
        <v>0</v>
      </c>
      <c r="D597" s="4">
        <v>35.799999999999997</v>
      </c>
      <c r="E597" s="4">
        <v>27.5</v>
      </c>
      <c r="F597" s="4">
        <v>12</v>
      </c>
      <c r="G597" s="4">
        <v>5.3</v>
      </c>
      <c r="H597" s="3"/>
      <c r="I597" s="3" t="s">
        <v>1374</v>
      </c>
      <c r="J597" s="5">
        <v>17000</v>
      </c>
      <c r="K597" s="5">
        <v>6300</v>
      </c>
      <c r="L597" s="3">
        <v>653</v>
      </c>
      <c r="M597" s="2">
        <f t="shared" si="202"/>
        <v>15.86</v>
      </c>
      <c r="N597" s="3">
        <f t="shared" si="203"/>
        <v>365</v>
      </c>
      <c r="O597" s="4">
        <f t="shared" si="204"/>
        <v>32</v>
      </c>
      <c r="P597" s="2">
        <f t="shared" si="205"/>
        <v>1.81</v>
      </c>
      <c r="Q597" s="2">
        <f t="shared" si="206"/>
        <v>1.06</v>
      </c>
      <c r="R597" s="2">
        <f t="shared" si="207"/>
        <v>2.98</v>
      </c>
      <c r="S597" s="64">
        <f t="shared" si="208"/>
        <v>7.8490000000000004E-2</v>
      </c>
      <c r="T597" s="2">
        <f t="shared" si="209"/>
        <v>7.03</v>
      </c>
      <c r="U597" s="4">
        <f t="shared" si="210"/>
        <v>3.5</v>
      </c>
      <c r="V597" s="79">
        <f t="shared" si="211"/>
        <v>5.73</v>
      </c>
      <c r="W597" s="10">
        <f t="shared" ca="1" si="212"/>
        <v>0</v>
      </c>
      <c r="X597" s="10">
        <f t="shared" ca="1" si="213"/>
        <v>0</v>
      </c>
      <c r="Y597" s="10">
        <f t="shared" ca="1" si="214"/>
        <v>0</v>
      </c>
      <c r="Z597" s="10">
        <f t="shared" ca="1" si="215"/>
        <v>1</v>
      </c>
      <c r="AA597" s="10">
        <f t="shared" ca="1" si="216"/>
        <v>0</v>
      </c>
      <c r="AB597" s="10">
        <f t="shared" ca="1" si="217"/>
        <v>0.111</v>
      </c>
      <c r="AC597" s="10">
        <f t="shared" ca="1" si="218"/>
        <v>1</v>
      </c>
      <c r="AF597" s="16">
        <f t="shared" ca="1" si="219"/>
        <v>0</v>
      </c>
    </row>
    <row r="598" spans="1:32" x14ac:dyDescent="0.25">
      <c r="A598" s="7" t="s">
        <v>1927</v>
      </c>
      <c r="B598" s="7" t="s">
        <v>1377</v>
      </c>
      <c r="C598" s="10">
        <f t="shared" ca="1" si="201"/>
        <v>0</v>
      </c>
      <c r="D598" s="4">
        <v>41</v>
      </c>
      <c r="E598" s="4">
        <v>32.5</v>
      </c>
      <c r="F598" s="4">
        <v>13.1</v>
      </c>
      <c r="G598" s="4">
        <v>5</v>
      </c>
      <c r="I598" s="5" t="s">
        <v>1383</v>
      </c>
      <c r="J598" s="3">
        <v>22000</v>
      </c>
      <c r="K598" s="3">
        <v>7000</v>
      </c>
      <c r="L598" s="3">
        <v>977</v>
      </c>
      <c r="M598" s="2">
        <f t="shared" si="202"/>
        <v>19.989999999999998</v>
      </c>
      <c r="N598" s="3">
        <f t="shared" si="203"/>
        <v>286</v>
      </c>
      <c r="O598" s="4">
        <f t="shared" si="204"/>
        <v>31.5</v>
      </c>
      <c r="P598" s="2">
        <f t="shared" si="205"/>
        <v>1.81</v>
      </c>
      <c r="Q598" s="2">
        <f t="shared" si="206"/>
        <v>1.1399999999999999</v>
      </c>
      <c r="R598" s="2">
        <f t="shared" si="207"/>
        <v>3.13</v>
      </c>
      <c r="S598" s="64">
        <f t="shared" si="208"/>
        <v>8.8080000000000006E-2</v>
      </c>
      <c r="T598" s="2">
        <f t="shared" si="209"/>
        <v>7.64</v>
      </c>
      <c r="U598" s="4">
        <f t="shared" si="210"/>
        <v>3.5</v>
      </c>
      <c r="V598" s="79">
        <f t="shared" si="211"/>
        <v>5.49</v>
      </c>
      <c r="W598" s="10">
        <f t="shared" ca="1" si="212"/>
        <v>0</v>
      </c>
      <c r="X598" s="10">
        <f t="shared" ca="1" si="213"/>
        <v>0</v>
      </c>
      <c r="Y598" s="10">
        <f t="shared" ca="1" si="214"/>
        <v>0</v>
      </c>
      <c r="Z598" s="10">
        <f t="shared" ca="1" si="215"/>
        <v>1</v>
      </c>
      <c r="AA598" s="10">
        <f t="shared" ca="1" si="216"/>
        <v>0</v>
      </c>
      <c r="AB598" s="10">
        <f t="shared" ca="1" si="217"/>
        <v>0.94399999999999995</v>
      </c>
      <c r="AC598" s="10">
        <f t="shared" ca="1" si="218"/>
        <v>1</v>
      </c>
      <c r="AF598" s="16">
        <f t="shared" ca="1" si="219"/>
        <v>0</v>
      </c>
    </row>
    <row r="599" spans="1:32" x14ac:dyDescent="0.25">
      <c r="A599" s="7" t="s">
        <v>846</v>
      </c>
      <c r="C599" s="10">
        <f t="shared" ca="1" si="201"/>
        <v>0</v>
      </c>
      <c r="D599" s="4">
        <v>49.8</v>
      </c>
      <c r="E599" s="4">
        <v>37.5</v>
      </c>
      <c r="F599" s="4">
        <v>13.8</v>
      </c>
      <c r="G599" s="4">
        <v>6.5</v>
      </c>
      <c r="J599" s="3">
        <v>41900</v>
      </c>
      <c r="K599" s="3">
        <v>18000</v>
      </c>
      <c r="L599" s="3">
        <v>1123</v>
      </c>
      <c r="M599" s="2">
        <f t="shared" si="202"/>
        <v>14.96</v>
      </c>
      <c r="N599" s="3">
        <f t="shared" si="203"/>
        <v>355</v>
      </c>
      <c r="O599" s="4">
        <f t="shared" si="204"/>
        <v>47.7</v>
      </c>
      <c r="P599" s="2">
        <f t="shared" si="205"/>
        <v>1.54</v>
      </c>
      <c r="Q599" s="2">
        <f t="shared" si="206"/>
        <v>1.02</v>
      </c>
      <c r="R599" s="2">
        <f t="shared" si="207"/>
        <v>3.61</v>
      </c>
      <c r="S599" s="64">
        <f t="shared" si="208"/>
        <v>4.1070000000000002E-2</v>
      </c>
      <c r="T599" s="2">
        <f t="shared" si="209"/>
        <v>8.2100000000000009</v>
      </c>
      <c r="U599" s="4">
        <f t="shared" si="210"/>
        <v>5.3</v>
      </c>
      <c r="V599" s="79">
        <f t="shared" si="211"/>
        <v>8.1</v>
      </c>
      <c r="W599" s="10">
        <f t="shared" ca="1" si="212"/>
        <v>0</v>
      </c>
      <c r="X599" s="10">
        <f t="shared" ca="1" si="213"/>
        <v>0</v>
      </c>
      <c r="Y599" s="10">
        <f t="shared" ca="1" si="214"/>
        <v>0</v>
      </c>
      <c r="Z599" s="10">
        <f t="shared" ca="1" si="215"/>
        <v>1</v>
      </c>
      <c r="AA599" s="10">
        <f t="shared" ca="1" si="216"/>
        <v>0</v>
      </c>
      <c r="AB599" s="10">
        <f t="shared" ca="1" si="217"/>
        <v>0</v>
      </c>
      <c r="AC599" s="10">
        <f t="shared" ca="1" si="218"/>
        <v>1</v>
      </c>
      <c r="AF599" s="16">
        <f t="shared" ca="1" si="219"/>
        <v>0</v>
      </c>
    </row>
    <row r="600" spans="1:32" x14ac:dyDescent="0.25">
      <c r="A600" s="7" t="s">
        <v>115</v>
      </c>
      <c r="B600" s="7" t="s">
        <v>1928</v>
      </c>
      <c r="C600" s="10">
        <f t="shared" ca="1" si="201"/>
        <v>0</v>
      </c>
      <c r="D600" s="4">
        <v>35.299999999999997</v>
      </c>
      <c r="E600" s="4">
        <v>30.5</v>
      </c>
      <c r="F600" s="4">
        <v>11.5</v>
      </c>
      <c r="G600" s="4">
        <v>7</v>
      </c>
      <c r="H600" s="5" t="s">
        <v>116</v>
      </c>
      <c r="I600" s="5" t="s">
        <v>1374</v>
      </c>
      <c r="J600" s="3">
        <v>19500</v>
      </c>
      <c r="K600" s="3">
        <v>3900</v>
      </c>
      <c r="L600" s="3">
        <v>644</v>
      </c>
      <c r="M600" s="2">
        <f t="shared" si="202"/>
        <v>14.28</v>
      </c>
      <c r="N600" s="3">
        <f t="shared" si="203"/>
        <v>307</v>
      </c>
      <c r="O600" s="4">
        <f t="shared" si="204"/>
        <v>36.5</v>
      </c>
      <c r="P600" s="2">
        <f t="shared" si="205"/>
        <v>1.65</v>
      </c>
      <c r="Q600" s="2">
        <f t="shared" si="206"/>
        <v>1.02</v>
      </c>
      <c r="R600" s="2">
        <f t="shared" si="207"/>
        <v>3.07</v>
      </c>
      <c r="S600" s="64">
        <f t="shared" si="208"/>
        <v>5.6750000000000002E-2</v>
      </c>
      <c r="T600" s="2">
        <f t="shared" si="209"/>
        <v>7.4</v>
      </c>
      <c r="U600" s="4">
        <f t="shared" si="210"/>
        <v>4</v>
      </c>
      <c r="V600" s="79">
        <f t="shared" si="211"/>
        <v>6.69</v>
      </c>
      <c r="W600" s="10">
        <f t="shared" ca="1" si="212"/>
        <v>0</v>
      </c>
      <c r="X600" s="10">
        <f t="shared" ca="1" si="213"/>
        <v>0</v>
      </c>
      <c r="Y600" s="10">
        <f t="shared" ca="1" si="214"/>
        <v>0</v>
      </c>
      <c r="Z600" s="10">
        <f t="shared" ca="1" si="215"/>
        <v>1</v>
      </c>
      <c r="AA600" s="10">
        <f t="shared" ca="1" si="216"/>
        <v>0</v>
      </c>
      <c r="AB600" s="10">
        <f t="shared" ca="1" si="217"/>
        <v>0.61099999999999999</v>
      </c>
      <c r="AC600" s="10">
        <f t="shared" ca="1" si="218"/>
        <v>1</v>
      </c>
      <c r="AF600" s="16">
        <f t="shared" ca="1" si="219"/>
        <v>0</v>
      </c>
    </row>
    <row r="601" spans="1:32" x14ac:dyDescent="0.25">
      <c r="A601" s="7" t="s">
        <v>798</v>
      </c>
      <c r="B601" s="7" t="s">
        <v>1928</v>
      </c>
      <c r="C601" s="10">
        <f t="shared" ca="1" si="201"/>
        <v>0</v>
      </c>
      <c r="D601" s="4">
        <v>46</v>
      </c>
      <c r="E601" s="4">
        <v>40.5</v>
      </c>
      <c r="F601" s="4">
        <v>13.7</v>
      </c>
      <c r="G601" s="4">
        <v>6.1</v>
      </c>
      <c r="H601" s="5" t="s">
        <v>1456</v>
      </c>
      <c r="I601" s="5" t="s">
        <v>1374</v>
      </c>
      <c r="J601" s="3">
        <v>24400</v>
      </c>
      <c r="K601" s="3">
        <v>9350</v>
      </c>
      <c r="L601" s="3">
        <v>1021</v>
      </c>
      <c r="M601" s="2">
        <f t="shared" si="202"/>
        <v>19.5</v>
      </c>
      <c r="N601" s="3">
        <f t="shared" si="203"/>
        <v>164</v>
      </c>
      <c r="O601" s="4">
        <f t="shared" si="204"/>
        <v>27.4</v>
      </c>
      <c r="P601" s="2">
        <f t="shared" si="205"/>
        <v>1.83</v>
      </c>
      <c r="Q601" s="2">
        <f t="shared" si="206"/>
        <v>1.1299999999999999</v>
      </c>
      <c r="R601" s="2">
        <f t="shared" si="207"/>
        <v>3.36</v>
      </c>
      <c r="S601" s="64">
        <f t="shared" si="208"/>
        <v>0.11162999999999999</v>
      </c>
      <c r="T601" s="2">
        <f t="shared" si="209"/>
        <v>8.5299999999999994</v>
      </c>
      <c r="U601" s="4">
        <f t="shared" si="210"/>
        <v>3.2</v>
      </c>
      <c r="V601" s="79">
        <f t="shared" si="211"/>
        <v>4.91</v>
      </c>
      <c r="W601" s="10">
        <f t="shared" ca="1" si="212"/>
        <v>0</v>
      </c>
      <c r="X601" s="10">
        <f t="shared" ca="1" si="213"/>
        <v>0</v>
      </c>
      <c r="Y601" s="10">
        <f t="shared" ca="1" si="214"/>
        <v>0</v>
      </c>
      <c r="Z601" s="10">
        <f t="shared" ca="1" si="215"/>
        <v>1</v>
      </c>
      <c r="AA601" s="10">
        <f t="shared" ca="1" si="216"/>
        <v>0</v>
      </c>
      <c r="AB601" s="10">
        <f t="shared" ca="1" si="217"/>
        <v>0.77800000000000002</v>
      </c>
      <c r="AC601" s="10">
        <f t="shared" ca="1" si="218"/>
        <v>1</v>
      </c>
      <c r="AF601" s="16">
        <f t="shared" ca="1" si="219"/>
        <v>0</v>
      </c>
    </row>
    <row r="602" spans="1:32" x14ac:dyDescent="0.25">
      <c r="A602" s="7" t="s">
        <v>980</v>
      </c>
      <c r="B602" s="7" t="s">
        <v>1928</v>
      </c>
      <c r="C602" s="10">
        <f t="shared" ca="1" si="201"/>
        <v>0</v>
      </c>
      <c r="D602" s="4">
        <v>46.3</v>
      </c>
      <c r="E602" s="4">
        <v>45.9</v>
      </c>
      <c r="F602" s="4">
        <v>13</v>
      </c>
      <c r="G602" s="4">
        <v>6.5</v>
      </c>
      <c r="H602" s="5" t="s">
        <v>1456</v>
      </c>
      <c r="I602" s="5" t="s">
        <v>1374</v>
      </c>
      <c r="J602" s="3">
        <v>19000</v>
      </c>
      <c r="L602" s="3">
        <v>1295</v>
      </c>
      <c r="M602" s="2">
        <f t="shared" si="202"/>
        <v>29.21</v>
      </c>
      <c r="N602" s="3">
        <f t="shared" si="203"/>
        <v>88</v>
      </c>
      <c r="O602" s="4">
        <f t="shared" si="204"/>
        <v>21</v>
      </c>
      <c r="P602" s="2">
        <f t="shared" si="205"/>
        <v>1.89</v>
      </c>
      <c r="Q602" s="2">
        <f t="shared" si="206"/>
        <v>1.3</v>
      </c>
      <c r="R602" s="2">
        <f t="shared" si="207"/>
        <v>3.56</v>
      </c>
      <c r="S602" s="64">
        <f t="shared" si="208"/>
        <v>0.14654</v>
      </c>
      <c r="T602" s="2">
        <f t="shared" si="209"/>
        <v>9.08</v>
      </c>
      <c r="U602" s="4">
        <f t="shared" si="210"/>
        <v>2.7</v>
      </c>
      <c r="V602" s="79">
        <f t="shared" si="211"/>
        <v>4.25</v>
      </c>
      <c r="W602" s="10">
        <f t="shared" ca="1" si="212"/>
        <v>0</v>
      </c>
      <c r="X602" s="10">
        <f t="shared" ca="1" si="213"/>
        <v>1</v>
      </c>
      <c r="Y602" s="10">
        <f t="shared" ca="1" si="214"/>
        <v>0</v>
      </c>
      <c r="Z602" s="10">
        <f t="shared" ca="1" si="215"/>
        <v>1</v>
      </c>
      <c r="AA602" s="10">
        <f t="shared" ca="1" si="216"/>
        <v>1</v>
      </c>
      <c r="AB602" s="10">
        <f t="shared" ca="1" si="217"/>
        <v>0</v>
      </c>
      <c r="AC602" s="10">
        <f t="shared" ca="1" si="218"/>
        <v>1</v>
      </c>
      <c r="AF602" s="16">
        <f t="shared" ca="1" si="219"/>
        <v>0</v>
      </c>
    </row>
    <row r="603" spans="1:32" x14ac:dyDescent="0.25">
      <c r="A603" s="7" t="s">
        <v>1149</v>
      </c>
      <c r="B603" s="7" t="s">
        <v>1928</v>
      </c>
      <c r="C603" s="10">
        <f t="shared" ca="1" si="201"/>
        <v>0</v>
      </c>
      <c r="D603" s="4">
        <v>34.5</v>
      </c>
      <c r="E603" s="4">
        <v>29.5</v>
      </c>
      <c r="F603" s="4">
        <v>11</v>
      </c>
      <c r="G603" s="4">
        <v>6.5</v>
      </c>
      <c r="H603" s="5" t="s">
        <v>1061</v>
      </c>
      <c r="I603" s="5" t="s">
        <v>1374</v>
      </c>
      <c r="J603" s="3">
        <v>7750</v>
      </c>
      <c r="K603" s="3">
        <v>3400</v>
      </c>
      <c r="L603" s="3">
        <v>577</v>
      </c>
      <c r="M603" s="2">
        <f t="shared" si="202"/>
        <v>23.65</v>
      </c>
      <c r="N603" s="3">
        <f t="shared" si="203"/>
        <v>135</v>
      </c>
      <c r="O603" s="4">
        <f t="shared" si="204"/>
        <v>15.8</v>
      </c>
      <c r="P603" s="2">
        <f t="shared" si="205"/>
        <v>2.15</v>
      </c>
      <c r="Q603" s="2">
        <f t="shared" si="206"/>
        <v>1.24</v>
      </c>
      <c r="R603" s="2">
        <f t="shared" si="207"/>
        <v>3.14</v>
      </c>
      <c r="S603" s="64">
        <f t="shared" si="208"/>
        <v>0.23674000000000001</v>
      </c>
      <c r="T603" s="2">
        <f t="shared" si="209"/>
        <v>7.28</v>
      </c>
      <c r="U603" s="4">
        <f t="shared" si="210"/>
        <v>1.9</v>
      </c>
      <c r="V603" s="79">
        <f t="shared" si="211"/>
        <v>3.25</v>
      </c>
      <c r="W603" s="10">
        <f t="shared" ca="1" si="212"/>
        <v>0</v>
      </c>
      <c r="X603" s="10">
        <f t="shared" ca="1" si="213"/>
        <v>0</v>
      </c>
      <c r="Y603" s="10">
        <f t="shared" ca="1" si="214"/>
        <v>0.20499999999999999</v>
      </c>
      <c r="Z603" s="10">
        <f t="shared" ca="1" si="215"/>
        <v>1</v>
      </c>
      <c r="AA603" s="10">
        <f t="shared" ca="1" si="216"/>
        <v>0</v>
      </c>
      <c r="AB603" s="10">
        <f t="shared" ca="1" si="217"/>
        <v>1</v>
      </c>
      <c r="AC603" s="10">
        <f t="shared" ca="1" si="218"/>
        <v>1</v>
      </c>
      <c r="AF603" s="16">
        <f t="shared" ca="1" si="219"/>
        <v>0</v>
      </c>
    </row>
    <row r="604" spans="1:32" x14ac:dyDescent="0.25">
      <c r="A604" s="7" t="s">
        <v>1930</v>
      </c>
      <c r="B604" s="7" t="s">
        <v>1928</v>
      </c>
      <c r="C604" s="10">
        <f t="shared" ca="1" si="201"/>
        <v>0</v>
      </c>
      <c r="D604" s="4">
        <v>36</v>
      </c>
      <c r="E604" s="4">
        <v>30</v>
      </c>
      <c r="F604" s="4">
        <v>11</v>
      </c>
      <c r="G604" s="4">
        <v>5.9</v>
      </c>
      <c r="I604" s="5" t="s">
        <v>1374</v>
      </c>
      <c r="J604" s="3">
        <v>11500</v>
      </c>
      <c r="K604" s="3">
        <v>4600</v>
      </c>
      <c r="L604" s="3">
        <v>633</v>
      </c>
      <c r="M604" s="2">
        <f t="shared" si="202"/>
        <v>19.95</v>
      </c>
      <c r="N604" s="3">
        <f t="shared" si="203"/>
        <v>190</v>
      </c>
      <c r="O604" s="4">
        <f t="shared" si="204"/>
        <v>22.9</v>
      </c>
      <c r="P604" s="2">
        <f t="shared" si="205"/>
        <v>1.89</v>
      </c>
      <c r="Q604" s="2">
        <f t="shared" si="206"/>
        <v>1.1599999999999999</v>
      </c>
      <c r="R604" s="2">
        <f t="shared" si="207"/>
        <v>3.27</v>
      </c>
      <c r="S604" s="64">
        <f t="shared" si="208"/>
        <v>0.11723</v>
      </c>
      <c r="T604" s="2">
        <f t="shared" si="209"/>
        <v>7.34</v>
      </c>
      <c r="U604" s="4">
        <f t="shared" si="210"/>
        <v>2.7</v>
      </c>
      <c r="V604" s="79">
        <f t="shared" si="211"/>
        <v>4.62</v>
      </c>
      <c r="W604" s="10">
        <f t="shared" ca="1" si="212"/>
        <v>0</v>
      </c>
      <c r="X604" s="10">
        <f t="shared" ca="1" si="213"/>
        <v>0</v>
      </c>
      <c r="Y604" s="10">
        <f t="shared" ca="1" si="214"/>
        <v>0</v>
      </c>
      <c r="Z604" s="10">
        <f t="shared" ca="1" si="215"/>
        <v>1</v>
      </c>
      <c r="AA604" s="10">
        <f t="shared" ca="1" si="216"/>
        <v>0</v>
      </c>
      <c r="AB604" s="10">
        <f t="shared" ca="1" si="217"/>
        <v>1</v>
      </c>
      <c r="AC604" s="10">
        <f t="shared" ca="1" si="218"/>
        <v>1</v>
      </c>
      <c r="AF604" s="16">
        <f t="shared" ca="1" si="219"/>
        <v>0</v>
      </c>
    </row>
    <row r="605" spans="1:32" x14ac:dyDescent="0.25">
      <c r="A605" s="7" t="s">
        <v>1150</v>
      </c>
      <c r="B605" s="7" t="s">
        <v>1928</v>
      </c>
      <c r="C605" s="10">
        <f t="shared" ca="1" si="201"/>
        <v>0</v>
      </c>
      <c r="D605" s="4">
        <v>40</v>
      </c>
      <c r="E605" s="4">
        <v>35</v>
      </c>
      <c r="F605" s="4">
        <v>12</v>
      </c>
      <c r="G605" s="4">
        <v>7</v>
      </c>
      <c r="H605" s="5" t="s">
        <v>1076</v>
      </c>
      <c r="J605" s="3">
        <v>12900</v>
      </c>
      <c r="K605" s="3">
        <v>6000</v>
      </c>
      <c r="L605" s="3">
        <v>780</v>
      </c>
      <c r="M605" s="2">
        <f t="shared" si="202"/>
        <v>22.77</v>
      </c>
      <c r="N605" s="3">
        <f t="shared" si="203"/>
        <v>134</v>
      </c>
      <c r="O605" s="4">
        <f t="shared" si="204"/>
        <v>20</v>
      </c>
      <c r="P605" s="2">
        <f t="shared" si="205"/>
        <v>1.98</v>
      </c>
      <c r="Q605" s="2">
        <f t="shared" si="206"/>
        <v>1.21</v>
      </c>
      <c r="R605" s="2">
        <f t="shared" si="207"/>
        <v>3.33</v>
      </c>
      <c r="S605" s="64">
        <f t="shared" si="208"/>
        <v>0.16692000000000001</v>
      </c>
      <c r="T605" s="2">
        <f t="shared" si="209"/>
        <v>7.93</v>
      </c>
      <c r="U605" s="4">
        <f t="shared" si="210"/>
        <v>2.4</v>
      </c>
      <c r="V605" s="79">
        <f t="shared" si="211"/>
        <v>3.93</v>
      </c>
      <c r="W605" s="10">
        <f t="shared" ca="1" si="212"/>
        <v>0</v>
      </c>
      <c r="X605" s="10">
        <f t="shared" ca="1" si="213"/>
        <v>0</v>
      </c>
      <c r="Y605" s="10">
        <f t="shared" ca="1" si="214"/>
        <v>0</v>
      </c>
      <c r="Z605" s="10">
        <f t="shared" ca="1" si="215"/>
        <v>1</v>
      </c>
      <c r="AA605" s="10">
        <f t="shared" ca="1" si="216"/>
        <v>0</v>
      </c>
      <c r="AB605" s="10">
        <f t="shared" ca="1" si="217"/>
        <v>0.94399999999999995</v>
      </c>
      <c r="AC605" s="10">
        <f t="shared" ca="1" si="218"/>
        <v>1</v>
      </c>
      <c r="AF605" s="16">
        <f t="shared" ca="1" si="219"/>
        <v>0</v>
      </c>
    </row>
    <row r="606" spans="1:32" x14ac:dyDescent="0.25">
      <c r="A606" s="7" t="s">
        <v>577</v>
      </c>
      <c r="B606" s="7" t="s">
        <v>1928</v>
      </c>
      <c r="C606" s="10">
        <f t="shared" ca="1" si="201"/>
        <v>0</v>
      </c>
      <c r="D606" s="4">
        <v>41</v>
      </c>
      <c r="E606" s="4">
        <v>37</v>
      </c>
      <c r="F606" s="4">
        <v>10.8</v>
      </c>
      <c r="G606" s="4">
        <v>8</v>
      </c>
      <c r="H606" s="5" t="s">
        <v>1407</v>
      </c>
      <c r="I606" s="5" t="s">
        <v>575</v>
      </c>
      <c r="J606" s="3">
        <v>8350</v>
      </c>
      <c r="K606" s="3">
        <v>4646</v>
      </c>
      <c r="L606" s="3">
        <v>781</v>
      </c>
      <c r="M606" s="2">
        <f t="shared" si="202"/>
        <v>30.46</v>
      </c>
      <c r="N606" s="3">
        <f t="shared" si="203"/>
        <v>74</v>
      </c>
      <c r="O606" s="4">
        <f t="shared" si="204"/>
        <v>14.2</v>
      </c>
      <c r="P606" s="2">
        <f t="shared" si="205"/>
        <v>2.06</v>
      </c>
      <c r="Q606" s="2">
        <f t="shared" si="206"/>
        <v>1.35</v>
      </c>
      <c r="R606" s="2">
        <f t="shared" si="207"/>
        <v>3.8</v>
      </c>
      <c r="S606" s="64">
        <f t="shared" si="208"/>
        <v>0.23082</v>
      </c>
      <c r="T606" s="2">
        <f t="shared" si="209"/>
        <v>8.15</v>
      </c>
      <c r="U606" s="4">
        <f t="shared" si="210"/>
        <v>1.9</v>
      </c>
      <c r="V606" s="79">
        <f t="shared" si="211"/>
        <v>3.28</v>
      </c>
      <c r="W606" s="10">
        <f t="shared" ca="1" si="212"/>
        <v>0</v>
      </c>
      <c r="X606" s="10">
        <f t="shared" ca="1" si="213"/>
        <v>1</v>
      </c>
      <c r="Y606" s="10">
        <f t="shared" ca="1" si="214"/>
        <v>0.56799999999999995</v>
      </c>
      <c r="Z606" s="10">
        <f t="shared" ca="1" si="215"/>
        <v>1</v>
      </c>
      <c r="AA606" s="10">
        <f t="shared" ca="1" si="216"/>
        <v>0</v>
      </c>
      <c r="AB606" s="10">
        <f t="shared" ca="1" si="217"/>
        <v>0</v>
      </c>
      <c r="AC606" s="10">
        <f t="shared" ca="1" si="218"/>
        <v>1</v>
      </c>
      <c r="AF606" s="16">
        <f t="shared" ca="1" si="219"/>
        <v>0</v>
      </c>
    </row>
    <row r="607" spans="1:32" x14ac:dyDescent="0.25">
      <c r="A607" s="7" t="s">
        <v>1931</v>
      </c>
      <c r="B607" s="7" t="s">
        <v>1928</v>
      </c>
      <c r="C607" s="10">
        <f t="shared" ca="1" si="201"/>
        <v>0</v>
      </c>
      <c r="D607" s="4">
        <v>42.9</v>
      </c>
      <c r="E607" s="4">
        <v>38.200000000000003</v>
      </c>
      <c r="F607" s="4">
        <v>12.9</v>
      </c>
      <c r="G607" s="4">
        <v>8.5</v>
      </c>
      <c r="I607" s="5" t="s">
        <v>1374</v>
      </c>
      <c r="J607" s="3">
        <v>15000</v>
      </c>
      <c r="K607" s="3">
        <v>7200</v>
      </c>
      <c r="L607" s="5">
        <v>949</v>
      </c>
      <c r="M607" s="2">
        <f t="shared" si="202"/>
        <v>25.06</v>
      </c>
      <c r="N607" s="3">
        <f t="shared" si="203"/>
        <v>120</v>
      </c>
      <c r="O607" s="4">
        <f t="shared" si="204"/>
        <v>19.399999999999999</v>
      </c>
      <c r="P607" s="2">
        <f t="shared" si="205"/>
        <v>2.02</v>
      </c>
      <c r="Q607" s="2">
        <f t="shared" si="206"/>
        <v>1.24</v>
      </c>
      <c r="R607" s="2">
        <f t="shared" si="207"/>
        <v>3.33</v>
      </c>
      <c r="S607" s="64">
        <f t="shared" si="208"/>
        <v>0.18361</v>
      </c>
      <c r="T607" s="2">
        <f t="shared" si="209"/>
        <v>8.2799999999999994</v>
      </c>
      <c r="U607" s="4">
        <f t="shared" si="210"/>
        <v>2.4</v>
      </c>
      <c r="V607" s="79">
        <f t="shared" si="211"/>
        <v>3.79</v>
      </c>
      <c r="W607" s="10">
        <f t="shared" ca="1" si="212"/>
        <v>0.253</v>
      </c>
      <c r="X607" s="10">
        <f t="shared" ca="1" si="213"/>
        <v>0.31</v>
      </c>
      <c r="Y607" s="10">
        <f t="shared" ca="1" si="214"/>
        <v>0</v>
      </c>
      <c r="Z607" s="10">
        <f t="shared" ca="1" si="215"/>
        <v>1</v>
      </c>
      <c r="AA607" s="10">
        <f t="shared" ca="1" si="216"/>
        <v>0</v>
      </c>
      <c r="AB607" s="10">
        <f t="shared" ca="1" si="217"/>
        <v>0.94399999999999995</v>
      </c>
      <c r="AC607" s="10">
        <f t="shared" ca="1" si="218"/>
        <v>1</v>
      </c>
      <c r="AF607" s="16">
        <f t="shared" ca="1" si="219"/>
        <v>0</v>
      </c>
    </row>
    <row r="608" spans="1:32" x14ac:dyDescent="0.25">
      <c r="A608" s="7" t="s">
        <v>1932</v>
      </c>
      <c r="B608" s="7" t="s">
        <v>1928</v>
      </c>
      <c r="C608" s="10">
        <f t="shared" ca="1" si="201"/>
        <v>0</v>
      </c>
      <c r="D608" s="4">
        <v>52.7</v>
      </c>
      <c r="E608" s="4">
        <v>47.5</v>
      </c>
      <c r="F608" s="4">
        <v>14.5</v>
      </c>
      <c r="G608" s="4">
        <v>8.9</v>
      </c>
      <c r="H608" s="5" t="s">
        <v>1929</v>
      </c>
      <c r="I608" s="5" t="s">
        <v>1374</v>
      </c>
      <c r="J608" s="3">
        <v>28000</v>
      </c>
      <c r="K608" s="3">
        <v>11000</v>
      </c>
      <c r="L608" s="3">
        <v>1376</v>
      </c>
      <c r="M608" s="2">
        <f t="shared" si="202"/>
        <v>23.97</v>
      </c>
      <c r="N608" s="3">
        <f t="shared" si="203"/>
        <v>117</v>
      </c>
      <c r="O608" s="4">
        <f t="shared" si="204"/>
        <v>25.1</v>
      </c>
      <c r="P608" s="2">
        <f t="shared" si="205"/>
        <v>1.85</v>
      </c>
      <c r="Q608" s="2">
        <f t="shared" si="206"/>
        <v>1.2</v>
      </c>
      <c r="R608" s="2">
        <f t="shared" si="207"/>
        <v>3.63</v>
      </c>
      <c r="S608" s="64">
        <f t="shared" si="208"/>
        <v>0.12784000000000001</v>
      </c>
      <c r="T608" s="2">
        <f t="shared" si="209"/>
        <v>9.24</v>
      </c>
      <c r="U608" s="4">
        <f t="shared" si="210"/>
        <v>3.1</v>
      </c>
      <c r="V608" s="79">
        <f t="shared" si="211"/>
        <v>4.62</v>
      </c>
      <c r="W608" s="10">
        <f t="shared" ca="1" si="212"/>
        <v>0</v>
      </c>
      <c r="X608" s="10">
        <f t="shared" ca="1" si="213"/>
        <v>0.39300000000000002</v>
      </c>
      <c r="Y608" s="10">
        <f t="shared" ca="1" si="214"/>
        <v>0</v>
      </c>
      <c r="Z608" s="10">
        <f t="shared" ca="1" si="215"/>
        <v>1</v>
      </c>
      <c r="AA608" s="10">
        <f t="shared" ca="1" si="216"/>
        <v>0</v>
      </c>
      <c r="AB608" s="10">
        <f t="shared" ca="1" si="217"/>
        <v>0</v>
      </c>
      <c r="AC608" s="10">
        <f t="shared" ca="1" si="218"/>
        <v>1</v>
      </c>
      <c r="AF608" s="16">
        <f t="shared" ca="1" si="219"/>
        <v>0</v>
      </c>
    </row>
    <row r="609" spans="1:32" x14ac:dyDescent="0.25">
      <c r="A609" s="7" t="s">
        <v>1933</v>
      </c>
      <c r="B609" s="7" t="s">
        <v>1928</v>
      </c>
      <c r="C609" s="10">
        <f t="shared" ca="1" si="201"/>
        <v>0</v>
      </c>
      <c r="D609" s="4">
        <v>24</v>
      </c>
      <c r="E609" s="4">
        <v>20.5</v>
      </c>
      <c r="F609" s="4">
        <v>9</v>
      </c>
      <c r="G609" s="4">
        <v>4</v>
      </c>
      <c r="H609" s="2"/>
      <c r="I609" s="2" t="s">
        <v>1374</v>
      </c>
      <c r="J609" s="3">
        <v>3100</v>
      </c>
      <c r="K609" s="3">
        <v>950</v>
      </c>
      <c r="L609" s="3">
        <v>263</v>
      </c>
      <c r="M609" s="2">
        <f t="shared" si="202"/>
        <v>19.84</v>
      </c>
      <c r="N609" s="3">
        <f t="shared" si="203"/>
        <v>161</v>
      </c>
      <c r="O609" s="4">
        <f t="shared" si="204"/>
        <v>11.9</v>
      </c>
      <c r="P609" s="2">
        <f t="shared" si="205"/>
        <v>2.39</v>
      </c>
      <c r="Q609" s="2">
        <f t="shared" si="206"/>
        <v>1.2</v>
      </c>
      <c r="R609" s="2">
        <f t="shared" si="207"/>
        <v>2.67</v>
      </c>
      <c r="S609" s="64">
        <f t="shared" si="208"/>
        <v>0.32702999999999999</v>
      </c>
      <c r="T609" s="2">
        <f t="shared" si="209"/>
        <v>6.07</v>
      </c>
      <c r="U609" s="4">
        <f t="shared" si="210"/>
        <v>1.4</v>
      </c>
      <c r="V609" s="79">
        <f t="shared" si="211"/>
        <v>2.65</v>
      </c>
      <c r="W609" s="10">
        <f t="shared" ca="1" si="212"/>
        <v>0</v>
      </c>
      <c r="X609" s="10">
        <f t="shared" ca="1" si="213"/>
        <v>0</v>
      </c>
      <c r="Y609" s="10">
        <f t="shared" ca="1" si="214"/>
        <v>1</v>
      </c>
      <c r="Z609" s="10">
        <f t="shared" ca="1" si="215"/>
        <v>0.83299999999999996</v>
      </c>
      <c r="AA609" s="10">
        <f t="shared" ca="1" si="216"/>
        <v>0</v>
      </c>
      <c r="AB609" s="10">
        <f t="shared" ca="1" si="217"/>
        <v>0</v>
      </c>
      <c r="AC609" s="10">
        <f t="shared" ca="1" si="218"/>
        <v>1</v>
      </c>
      <c r="AF609" s="16">
        <f t="shared" ca="1" si="219"/>
        <v>0</v>
      </c>
    </row>
    <row r="610" spans="1:32" x14ac:dyDescent="0.25">
      <c r="A610" s="7" t="s">
        <v>1934</v>
      </c>
      <c r="B610" s="7" t="s">
        <v>1928</v>
      </c>
      <c r="C610" s="10">
        <f t="shared" ca="1" si="201"/>
        <v>0</v>
      </c>
      <c r="D610" s="4">
        <v>29.8</v>
      </c>
      <c r="E610" s="4">
        <v>26</v>
      </c>
      <c r="F610" s="4">
        <v>11.2</v>
      </c>
      <c r="G610" s="4">
        <v>5.4</v>
      </c>
      <c r="H610" s="5" t="s">
        <v>1477</v>
      </c>
      <c r="I610" s="5" t="s">
        <v>1935</v>
      </c>
      <c r="J610" s="3">
        <v>7000</v>
      </c>
      <c r="K610" s="3">
        <v>2100</v>
      </c>
      <c r="L610" s="3">
        <v>461</v>
      </c>
      <c r="M610" s="2">
        <f t="shared" si="202"/>
        <v>20.22</v>
      </c>
      <c r="N610" s="3">
        <f t="shared" si="203"/>
        <v>178</v>
      </c>
      <c r="O610" s="4">
        <f t="shared" si="204"/>
        <v>16</v>
      </c>
      <c r="P610" s="2">
        <f t="shared" si="205"/>
        <v>2.2599999999999998</v>
      </c>
      <c r="Q610" s="2">
        <f t="shared" si="206"/>
        <v>1.18</v>
      </c>
      <c r="R610" s="2">
        <f t="shared" si="207"/>
        <v>2.66</v>
      </c>
      <c r="S610" s="64">
        <f t="shared" si="208"/>
        <v>0.27037</v>
      </c>
      <c r="T610" s="2">
        <f t="shared" si="209"/>
        <v>6.83</v>
      </c>
      <c r="U610" s="4">
        <f t="shared" si="210"/>
        <v>1.8</v>
      </c>
      <c r="V610" s="79">
        <f t="shared" si="211"/>
        <v>3.05</v>
      </c>
      <c r="W610" s="10">
        <f t="shared" ca="1" si="212"/>
        <v>0</v>
      </c>
      <c r="X610" s="10">
        <f t="shared" ca="1" si="213"/>
        <v>0</v>
      </c>
      <c r="Y610" s="10">
        <f t="shared" ca="1" si="214"/>
        <v>0.159</v>
      </c>
      <c r="Z610" s="10">
        <f t="shared" ca="1" si="215"/>
        <v>1</v>
      </c>
      <c r="AA610" s="10">
        <f t="shared" ca="1" si="216"/>
        <v>0</v>
      </c>
      <c r="AB610" s="10">
        <f t="shared" ca="1" si="217"/>
        <v>0</v>
      </c>
      <c r="AC610" s="10">
        <f t="shared" ca="1" si="218"/>
        <v>1</v>
      </c>
      <c r="AF610" s="16">
        <f t="shared" ca="1" si="219"/>
        <v>0</v>
      </c>
    </row>
    <row r="611" spans="1:32" x14ac:dyDescent="0.25">
      <c r="A611" s="7" t="s">
        <v>1936</v>
      </c>
      <c r="B611" s="7" t="s">
        <v>1928</v>
      </c>
      <c r="C611" s="10">
        <f t="shared" ref="C611:C641" ca="1" si="220">MIN(W611,Z611,Y611,X611,AA611,AC611,AB611)</f>
        <v>0</v>
      </c>
      <c r="D611" s="4">
        <v>32.4</v>
      </c>
      <c r="E611" s="4">
        <v>29</v>
      </c>
      <c r="F611" s="4">
        <v>11</v>
      </c>
      <c r="G611" s="4">
        <v>6</v>
      </c>
      <c r="I611" s="5" t="s">
        <v>1374</v>
      </c>
      <c r="J611" s="3">
        <v>10000</v>
      </c>
      <c r="K611" s="3">
        <v>3840</v>
      </c>
      <c r="L611" s="3">
        <v>518</v>
      </c>
      <c r="M611" s="2">
        <f t="shared" si="202"/>
        <v>17.920000000000002</v>
      </c>
      <c r="N611" s="3">
        <f t="shared" si="203"/>
        <v>183</v>
      </c>
      <c r="O611" s="4">
        <f t="shared" si="204"/>
        <v>21.1</v>
      </c>
      <c r="P611" s="2">
        <f t="shared" si="205"/>
        <v>1.98</v>
      </c>
      <c r="Q611" s="2">
        <f t="shared" si="206"/>
        <v>1.1200000000000001</v>
      </c>
      <c r="R611" s="2">
        <f t="shared" si="207"/>
        <v>2.95</v>
      </c>
      <c r="S611" s="64">
        <f t="shared" si="208"/>
        <v>0.14837</v>
      </c>
      <c r="T611" s="2">
        <f t="shared" si="209"/>
        <v>7.22</v>
      </c>
      <c r="U611" s="4">
        <f t="shared" si="210"/>
        <v>2.4</v>
      </c>
      <c r="V611" s="79">
        <f t="shared" si="211"/>
        <v>4.1100000000000003</v>
      </c>
      <c r="W611" s="10">
        <f t="shared" ca="1" si="212"/>
        <v>0</v>
      </c>
      <c r="X611" s="10">
        <f t="shared" ca="1" si="213"/>
        <v>0</v>
      </c>
      <c r="Y611" s="10">
        <f t="shared" ca="1" si="214"/>
        <v>0</v>
      </c>
      <c r="Z611" s="10">
        <f t="shared" ca="1" si="215"/>
        <v>1</v>
      </c>
      <c r="AA611" s="10">
        <f t="shared" ca="1" si="216"/>
        <v>0</v>
      </c>
      <c r="AB611" s="10">
        <f t="shared" ca="1" si="217"/>
        <v>0</v>
      </c>
      <c r="AC611" s="10">
        <f t="shared" ca="1" si="218"/>
        <v>1</v>
      </c>
      <c r="AF611" s="16">
        <f t="shared" ca="1" si="219"/>
        <v>0</v>
      </c>
    </row>
    <row r="612" spans="1:32" x14ac:dyDescent="0.25">
      <c r="A612" s="7" t="s">
        <v>1151</v>
      </c>
      <c r="B612" s="7" t="s">
        <v>1928</v>
      </c>
      <c r="C612" s="10">
        <f t="shared" ca="1" si="220"/>
        <v>0</v>
      </c>
      <c r="D612" s="4">
        <v>35.4</v>
      </c>
      <c r="E612" s="4">
        <v>30</v>
      </c>
      <c r="F612" s="4">
        <v>11.5</v>
      </c>
      <c r="G612" s="4">
        <v>6.1</v>
      </c>
      <c r="H612" s="5" t="s">
        <v>1407</v>
      </c>
      <c r="I612" s="5" t="s">
        <v>1374</v>
      </c>
      <c r="J612" s="3">
        <v>10300</v>
      </c>
      <c r="K612" s="3">
        <v>4400</v>
      </c>
      <c r="L612" s="3">
        <v>636</v>
      </c>
      <c r="M612" s="2">
        <f t="shared" si="202"/>
        <v>21.57</v>
      </c>
      <c r="N612" s="3">
        <f t="shared" si="203"/>
        <v>170</v>
      </c>
      <c r="O612" s="4">
        <f t="shared" si="204"/>
        <v>19.5</v>
      </c>
      <c r="P612" s="2">
        <f t="shared" si="205"/>
        <v>2.04</v>
      </c>
      <c r="Q612" s="2">
        <f t="shared" si="206"/>
        <v>1.19</v>
      </c>
      <c r="R612" s="2">
        <f t="shared" si="207"/>
        <v>3.08</v>
      </c>
      <c r="S612" s="64">
        <f t="shared" si="208"/>
        <v>0.17165</v>
      </c>
      <c r="T612" s="2">
        <f t="shared" si="209"/>
        <v>7.34</v>
      </c>
      <c r="U612" s="4">
        <f t="shared" si="210"/>
        <v>2.2999999999999998</v>
      </c>
      <c r="V612" s="79">
        <f t="shared" si="211"/>
        <v>3.85</v>
      </c>
      <c r="W612" s="10">
        <f t="shared" ca="1" si="212"/>
        <v>0</v>
      </c>
      <c r="X612" s="10">
        <f t="shared" ca="1" si="213"/>
        <v>0</v>
      </c>
      <c r="Y612" s="10">
        <f t="shared" ca="1" si="214"/>
        <v>0</v>
      </c>
      <c r="Z612" s="10">
        <f t="shared" ca="1" si="215"/>
        <v>1</v>
      </c>
      <c r="AA612" s="10">
        <f t="shared" ca="1" si="216"/>
        <v>0</v>
      </c>
      <c r="AB612" s="10">
        <f t="shared" ca="1" si="217"/>
        <v>0.66700000000000004</v>
      </c>
      <c r="AC612" s="10">
        <f t="shared" ca="1" si="218"/>
        <v>1</v>
      </c>
      <c r="AF612" s="16">
        <f t="shared" ca="1" si="219"/>
        <v>0</v>
      </c>
    </row>
    <row r="613" spans="1:32" x14ac:dyDescent="0.25">
      <c r="A613" s="7" t="s">
        <v>1937</v>
      </c>
      <c r="B613" s="7" t="s">
        <v>1928</v>
      </c>
      <c r="C613" s="10">
        <f t="shared" ca="1" si="220"/>
        <v>0</v>
      </c>
      <c r="D613" s="4">
        <v>40.299999999999997</v>
      </c>
      <c r="E613" s="4">
        <v>34</v>
      </c>
      <c r="F613" s="4">
        <v>12.1</v>
      </c>
      <c r="G613" s="4">
        <v>6.5</v>
      </c>
      <c r="I613" s="5" t="s">
        <v>1374</v>
      </c>
      <c r="J613" s="3">
        <v>17500</v>
      </c>
      <c r="K613" s="3">
        <v>6450</v>
      </c>
      <c r="L613" s="5">
        <v>786</v>
      </c>
      <c r="M613" s="2">
        <f t="shared" si="202"/>
        <v>18.73</v>
      </c>
      <c r="N613" s="3">
        <f t="shared" si="203"/>
        <v>199</v>
      </c>
      <c r="O613" s="4">
        <f t="shared" si="204"/>
        <v>27.2</v>
      </c>
      <c r="P613" s="2">
        <f t="shared" si="205"/>
        <v>1.8</v>
      </c>
      <c r="Q613" s="2">
        <f t="shared" si="206"/>
        <v>1.1200000000000001</v>
      </c>
      <c r="R613" s="2">
        <f t="shared" si="207"/>
        <v>3.33</v>
      </c>
      <c r="S613" s="64">
        <f t="shared" si="208"/>
        <v>9.4939999999999997E-2</v>
      </c>
      <c r="T613" s="2">
        <f t="shared" si="209"/>
        <v>7.81</v>
      </c>
      <c r="U613" s="4">
        <f t="shared" si="210"/>
        <v>3.2</v>
      </c>
      <c r="V613" s="79">
        <f t="shared" si="211"/>
        <v>5.22</v>
      </c>
      <c r="W613" s="10">
        <f t="shared" ca="1" si="212"/>
        <v>0</v>
      </c>
      <c r="X613" s="10">
        <f t="shared" ca="1" si="213"/>
        <v>0</v>
      </c>
      <c r="Y613" s="10">
        <f t="shared" ca="1" si="214"/>
        <v>0</v>
      </c>
      <c r="Z613" s="10">
        <f t="shared" ca="1" si="215"/>
        <v>1</v>
      </c>
      <c r="AA613" s="10">
        <f t="shared" ca="1" si="216"/>
        <v>0</v>
      </c>
      <c r="AB613" s="10">
        <f t="shared" ca="1" si="217"/>
        <v>0.94399999999999995</v>
      </c>
      <c r="AC613" s="10">
        <f t="shared" ca="1" si="218"/>
        <v>1</v>
      </c>
      <c r="AF613" s="16">
        <f t="shared" ca="1" si="219"/>
        <v>0</v>
      </c>
    </row>
    <row r="614" spans="1:32" x14ac:dyDescent="0.25">
      <c r="A614" s="7" t="s">
        <v>1938</v>
      </c>
      <c r="B614" s="7" t="s">
        <v>1928</v>
      </c>
      <c r="C614" s="10">
        <f t="shared" ca="1" si="220"/>
        <v>0</v>
      </c>
      <c r="D614" s="4">
        <v>42</v>
      </c>
      <c r="E614" s="4">
        <v>35.1</v>
      </c>
      <c r="F614" s="4">
        <v>12.2</v>
      </c>
      <c r="G614" s="4">
        <v>6.6</v>
      </c>
      <c r="H614" s="3"/>
      <c r="I614" s="3" t="s">
        <v>1374</v>
      </c>
      <c r="J614" s="5">
        <v>19700</v>
      </c>
      <c r="K614" s="5">
        <v>7000</v>
      </c>
      <c r="L614" s="3">
        <v>790</v>
      </c>
      <c r="M614" s="2">
        <f t="shared" si="202"/>
        <v>17.399999999999999</v>
      </c>
      <c r="N614" s="3">
        <f t="shared" si="203"/>
        <v>203</v>
      </c>
      <c r="O614" s="4">
        <f t="shared" si="204"/>
        <v>29.3</v>
      </c>
      <c r="P614" s="2">
        <f t="shared" si="205"/>
        <v>1.75</v>
      </c>
      <c r="Q614" s="2">
        <f t="shared" si="206"/>
        <v>1.0900000000000001</v>
      </c>
      <c r="R614" s="2">
        <f t="shared" si="207"/>
        <v>3.44</v>
      </c>
      <c r="S614" s="64">
        <f t="shared" si="208"/>
        <v>8.5019999999999998E-2</v>
      </c>
      <c r="T614" s="2">
        <f t="shared" si="209"/>
        <v>7.94</v>
      </c>
      <c r="U614" s="4">
        <f t="shared" si="210"/>
        <v>3.4</v>
      </c>
      <c r="V614" s="79">
        <f t="shared" si="211"/>
        <v>5.52</v>
      </c>
      <c r="W614" s="10">
        <f t="shared" ca="1" si="212"/>
        <v>0</v>
      </c>
      <c r="X614" s="10">
        <f t="shared" ca="1" si="213"/>
        <v>0</v>
      </c>
      <c r="Y614" s="10">
        <f t="shared" ca="1" si="214"/>
        <v>0</v>
      </c>
      <c r="Z614" s="10">
        <f t="shared" ca="1" si="215"/>
        <v>1</v>
      </c>
      <c r="AA614" s="10">
        <f t="shared" ca="1" si="216"/>
        <v>0</v>
      </c>
      <c r="AB614" s="10">
        <f t="shared" ca="1" si="217"/>
        <v>0.33300000000000002</v>
      </c>
      <c r="AC614" s="10">
        <f t="shared" ca="1" si="218"/>
        <v>1</v>
      </c>
      <c r="AF614" s="16">
        <f t="shared" ca="1" si="219"/>
        <v>0</v>
      </c>
    </row>
    <row r="615" spans="1:32" x14ac:dyDescent="0.25">
      <c r="A615" s="7" t="s">
        <v>1939</v>
      </c>
      <c r="B615" s="7" t="s">
        <v>1928</v>
      </c>
      <c r="C615" s="10">
        <f t="shared" ca="1" si="220"/>
        <v>0</v>
      </c>
      <c r="D615" s="4">
        <v>42</v>
      </c>
      <c r="E615" s="4">
        <v>36</v>
      </c>
      <c r="F615" s="4">
        <v>12</v>
      </c>
      <c r="G615" s="4">
        <v>5</v>
      </c>
      <c r="H615" s="5" t="s">
        <v>1940</v>
      </c>
      <c r="I615" s="5" t="s">
        <v>1374</v>
      </c>
      <c r="J615" s="3">
        <v>18000</v>
      </c>
      <c r="K615" s="3">
        <v>7500</v>
      </c>
      <c r="L615" s="3">
        <v>780</v>
      </c>
      <c r="M615" s="2">
        <f t="shared" si="202"/>
        <v>18.239999999999998</v>
      </c>
      <c r="N615" s="3">
        <f t="shared" si="203"/>
        <v>172</v>
      </c>
      <c r="O615" s="4">
        <f t="shared" si="204"/>
        <v>26.9</v>
      </c>
      <c r="P615" s="2">
        <f t="shared" si="205"/>
        <v>1.77</v>
      </c>
      <c r="Q615" s="2">
        <f t="shared" si="206"/>
        <v>1.1100000000000001</v>
      </c>
      <c r="R615" s="2">
        <f t="shared" si="207"/>
        <v>3.5</v>
      </c>
      <c r="S615" s="64">
        <f t="shared" si="208"/>
        <v>9.3890000000000001E-2</v>
      </c>
      <c r="T615" s="2">
        <f t="shared" si="209"/>
        <v>8.0399999999999991</v>
      </c>
      <c r="U615" s="4">
        <f t="shared" si="210"/>
        <v>3.2</v>
      </c>
      <c r="V615" s="79">
        <f t="shared" si="211"/>
        <v>5.24</v>
      </c>
      <c r="W615" s="10">
        <f t="shared" ca="1" si="212"/>
        <v>0</v>
      </c>
      <c r="X615" s="10">
        <f t="shared" ca="1" si="213"/>
        <v>0</v>
      </c>
      <c r="Y615" s="10">
        <f t="shared" ca="1" si="214"/>
        <v>0</v>
      </c>
      <c r="Z615" s="10">
        <f t="shared" ca="1" si="215"/>
        <v>1</v>
      </c>
      <c r="AA615" s="10">
        <f t="shared" ca="1" si="216"/>
        <v>0</v>
      </c>
      <c r="AB615" s="10">
        <f t="shared" ca="1" si="217"/>
        <v>0</v>
      </c>
      <c r="AC615" s="10">
        <f t="shared" ca="1" si="218"/>
        <v>1</v>
      </c>
      <c r="AF615" s="16">
        <f t="shared" ca="1" si="219"/>
        <v>0</v>
      </c>
    </row>
    <row r="616" spans="1:32" x14ac:dyDescent="0.25">
      <c r="A616" s="7" t="s">
        <v>1152</v>
      </c>
      <c r="B616" s="7" t="s">
        <v>1928</v>
      </c>
      <c r="C616" s="10">
        <f t="shared" ca="1" si="220"/>
        <v>0</v>
      </c>
      <c r="D616" s="4">
        <v>44.4</v>
      </c>
      <c r="E616" s="4">
        <v>38.6</v>
      </c>
      <c r="F616" s="4">
        <v>13.6</v>
      </c>
      <c r="G616" s="4">
        <v>8</v>
      </c>
      <c r="H616" s="5" t="s">
        <v>1407</v>
      </c>
      <c r="I616" s="5" t="s">
        <v>1374</v>
      </c>
      <c r="J616" s="3">
        <v>21800</v>
      </c>
      <c r="K616" s="3">
        <v>9000</v>
      </c>
      <c r="L616" s="3">
        <v>1046</v>
      </c>
      <c r="M616" s="2">
        <f t="shared" si="202"/>
        <v>21.53</v>
      </c>
      <c r="N616" s="3">
        <f t="shared" si="203"/>
        <v>169</v>
      </c>
      <c r="O616" s="4">
        <f t="shared" si="204"/>
        <v>25.8</v>
      </c>
      <c r="P616" s="2">
        <f t="shared" si="205"/>
        <v>1.88</v>
      </c>
      <c r="Q616" s="2">
        <f t="shared" si="206"/>
        <v>1.17</v>
      </c>
      <c r="R616" s="2">
        <f t="shared" si="207"/>
        <v>3.26</v>
      </c>
      <c r="S616" s="64">
        <f t="shared" si="208"/>
        <v>0.12581999999999999</v>
      </c>
      <c r="T616" s="2">
        <f t="shared" si="209"/>
        <v>8.33</v>
      </c>
      <c r="U616" s="4">
        <f t="shared" si="210"/>
        <v>3</v>
      </c>
      <c r="V616" s="79">
        <f t="shared" si="211"/>
        <v>4.62</v>
      </c>
      <c r="W616" s="10">
        <f t="shared" ca="1" si="212"/>
        <v>0</v>
      </c>
      <c r="X616" s="10">
        <f t="shared" ca="1" si="213"/>
        <v>0</v>
      </c>
      <c r="Y616" s="10">
        <f t="shared" ca="1" si="214"/>
        <v>0</v>
      </c>
      <c r="Z616" s="10">
        <f t="shared" ca="1" si="215"/>
        <v>1</v>
      </c>
      <c r="AA616" s="10">
        <f t="shared" ca="1" si="216"/>
        <v>0</v>
      </c>
      <c r="AB616" s="10">
        <f t="shared" ca="1" si="217"/>
        <v>1</v>
      </c>
      <c r="AC616" s="10">
        <f t="shared" ca="1" si="218"/>
        <v>1</v>
      </c>
      <c r="AF616" s="16">
        <f t="shared" ca="1" si="219"/>
        <v>0</v>
      </c>
    </row>
    <row r="617" spans="1:32" x14ac:dyDescent="0.25">
      <c r="A617" s="7" t="s">
        <v>1941</v>
      </c>
      <c r="B617" s="7" t="s">
        <v>1928</v>
      </c>
      <c r="C617" s="10">
        <f t="shared" ca="1" si="220"/>
        <v>0</v>
      </c>
      <c r="D617" s="4">
        <v>60</v>
      </c>
      <c r="E617" s="4">
        <v>50.1</v>
      </c>
      <c r="F617" s="4">
        <v>16.100000000000001</v>
      </c>
      <c r="G617" s="4">
        <v>10</v>
      </c>
      <c r="H617" s="2"/>
      <c r="I617" s="2" t="s">
        <v>1374</v>
      </c>
      <c r="J617" s="3">
        <v>36000</v>
      </c>
      <c r="K617" s="3">
        <v>18000</v>
      </c>
      <c r="L617" s="3">
        <v>1803</v>
      </c>
      <c r="M617" s="2">
        <f t="shared" si="202"/>
        <v>26.57</v>
      </c>
      <c r="N617" s="3">
        <f t="shared" si="203"/>
        <v>128</v>
      </c>
      <c r="O617" s="4">
        <f t="shared" si="204"/>
        <v>25.9</v>
      </c>
      <c r="P617" s="2">
        <f t="shared" si="205"/>
        <v>1.89</v>
      </c>
      <c r="Q617" s="2">
        <f t="shared" si="206"/>
        <v>1.24</v>
      </c>
      <c r="R617" s="2">
        <f t="shared" si="207"/>
        <v>3.73</v>
      </c>
      <c r="S617" s="64">
        <f t="shared" si="208"/>
        <v>0.13667000000000001</v>
      </c>
      <c r="T617" s="2">
        <f t="shared" si="209"/>
        <v>9.48</v>
      </c>
      <c r="U617" s="4">
        <f t="shared" si="210"/>
        <v>3.2</v>
      </c>
      <c r="V617" s="79">
        <f t="shared" si="211"/>
        <v>4.53</v>
      </c>
      <c r="W617" s="10">
        <f t="shared" ca="1" si="212"/>
        <v>0.747</v>
      </c>
      <c r="X617" s="10">
        <f t="shared" ca="1" si="213"/>
        <v>8.8999999999999996E-2</v>
      </c>
      <c r="Y617" s="10">
        <f t="shared" ca="1" si="214"/>
        <v>0</v>
      </c>
      <c r="Z617" s="10">
        <f t="shared" ca="1" si="215"/>
        <v>1</v>
      </c>
      <c r="AA617" s="10">
        <f t="shared" ca="1" si="216"/>
        <v>0</v>
      </c>
      <c r="AB617" s="10">
        <f t="shared" ca="1" si="217"/>
        <v>0</v>
      </c>
      <c r="AC617" s="10">
        <f t="shared" ca="1" si="218"/>
        <v>1</v>
      </c>
      <c r="AF617" s="16">
        <f t="shared" ca="1" si="219"/>
        <v>0</v>
      </c>
    </row>
    <row r="618" spans="1:32" x14ac:dyDescent="0.25">
      <c r="A618" s="7" t="s">
        <v>1153</v>
      </c>
      <c r="B618" s="7" t="s">
        <v>1928</v>
      </c>
      <c r="C618" s="10">
        <f t="shared" ca="1" si="220"/>
        <v>0.255</v>
      </c>
      <c r="D618" s="4">
        <v>26.2</v>
      </c>
      <c r="E618" s="4">
        <v>22</v>
      </c>
      <c r="F618" s="4">
        <v>8.1999999999999993</v>
      </c>
      <c r="G618" s="4">
        <v>4.0999999999999996</v>
      </c>
      <c r="H618" s="5" t="s">
        <v>1061</v>
      </c>
      <c r="I618" s="5" t="s">
        <v>1374</v>
      </c>
      <c r="J618" s="3">
        <v>2900</v>
      </c>
      <c r="K618" s="3">
        <v>1400</v>
      </c>
      <c r="L618" s="3">
        <v>338</v>
      </c>
      <c r="M618" s="2">
        <f t="shared" si="202"/>
        <v>26.66</v>
      </c>
      <c r="N618" s="3">
        <f t="shared" si="203"/>
        <v>122</v>
      </c>
      <c r="O618" s="4">
        <f t="shared" si="204"/>
        <v>11.7</v>
      </c>
      <c r="P618" s="2">
        <f t="shared" si="205"/>
        <v>2.2200000000000002</v>
      </c>
      <c r="Q618" s="2">
        <f t="shared" si="206"/>
        <v>1.33</v>
      </c>
      <c r="R618" s="2">
        <f t="shared" si="207"/>
        <v>3.2</v>
      </c>
      <c r="S618" s="64">
        <f t="shared" si="208"/>
        <v>0.24689</v>
      </c>
      <c r="T618" s="2">
        <f t="shared" si="209"/>
        <v>6.29</v>
      </c>
      <c r="U618" s="4">
        <f t="shared" si="210"/>
        <v>1.5</v>
      </c>
      <c r="V618" s="79">
        <f t="shared" si="211"/>
        <v>2.97</v>
      </c>
      <c r="W618" s="10">
        <f t="shared" ca="1" si="212"/>
        <v>0.627</v>
      </c>
      <c r="X618" s="10">
        <f t="shared" ca="1" si="213"/>
        <v>0.255</v>
      </c>
      <c r="Y618" s="10">
        <f t="shared" ca="1" si="214"/>
        <v>1</v>
      </c>
      <c r="Z618" s="10">
        <f t="shared" ca="1" si="215"/>
        <v>1</v>
      </c>
      <c r="AA618" s="10">
        <f t="shared" ca="1" si="216"/>
        <v>0.5</v>
      </c>
      <c r="AB618" s="10">
        <f t="shared" ca="1" si="217"/>
        <v>1</v>
      </c>
      <c r="AC618" s="10">
        <f t="shared" ca="1" si="218"/>
        <v>1</v>
      </c>
      <c r="AF618" s="16">
        <f t="shared" ca="1" si="219"/>
        <v>0.3</v>
      </c>
    </row>
    <row r="619" spans="1:32" x14ac:dyDescent="0.25">
      <c r="A619" s="7" t="s">
        <v>578</v>
      </c>
      <c r="B619" s="7" t="s">
        <v>1928</v>
      </c>
      <c r="C619" s="10">
        <f t="shared" ca="1" si="220"/>
        <v>0</v>
      </c>
      <c r="D619" s="4">
        <v>30</v>
      </c>
      <c r="E619" s="4">
        <v>27.5</v>
      </c>
      <c r="F619" s="4">
        <v>8.5</v>
      </c>
      <c r="G619" s="4">
        <v>6.5</v>
      </c>
      <c r="H619" s="5" t="s">
        <v>1929</v>
      </c>
      <c r="I619" s="5" t="s">
        <v>1374</v>
      </c>
      <c r="J619" s="3">
        <v>3000</v>
      </c>
      <c r="K619" s="3">
        <v>1860</v>
      </c>
      <c r="L619" s="3">
        <v>511</v>
      </c>
      <c r="M619" s="2">
        <f t="shared" si="202"/>
        <v>39.409999999999997</v>
      </c>
      <c r="N619" s="3">
        <f t="shared" si="203"/>
        <v>64</v>
      </c>
      <c r="O619" s="4">
        <f t="shared" si="204"/>
        <v>9.5</v>
      </c>
      <c r="P619" s="2">
        <f t="shared" si="205"/>
        <v>2.2799999999999998</v>
      </c>
      <c r="Q619" s="2">
        <f t="shared" si="206"/>
        <v>1.51</v>
      </c>
      <c r="R619" s="2">
        <f t="shared" si="207"/>
        <v>3.53</v>
      </c>
      <c r="S619" s="64">
        <f t="shared" si="208"/>
        <v>0.34766999999999998</v>
      </c>
      <c r="T619" s="2">
        <f t="shared" si="209"/>
        <v>7.03</v>
      </c>
      <c r="U619" s="4">
        <f t="shared" si="210"/>
        <v>1.3</v>
      </c>
      <c r="V619" s="79">
        <f t="shared" si="211"/>
        <v>2.5299999999999998</v>
      </c>
      <c r="W619" s="10">
        <f t="shared" ca="1" si="212"/>
        <v>0</v>
      </c>
      <c r="X619" s="10">
        <f t="shared" ca="1" si="213"/>
        <v>1</v>
      </c>
      <c r="Y619" s="10">
        <f t="shared" ca="1" si="214"/>
        <v>1</v>
      </c>
      <c r="Z619" s="10">
        <f t="shared" ca="1" si="215"/>
        <v>1</v>
      </c>
      <c r="AA619" s="10">
        <f t="shared" ca="1" si="216"/>
        <v>0</v>
      </c>
      <c r="AB619" s="10">
        <f t="shared" ca="1" si="217"/>
        <v>0</v>
      </c>
      <c r="AC619" s="10">
        <f t="shared" ca="1" si="218"/>
        <v>1</v>
      </c>
      <c r="AF619" s="16">
        <f t="shared" ca="1" si="219"/>
        <v>0</v>
      </c>
    </row>
    <row r="620" spans="1:32" x14ac:dyDescent="0.25">
      <c r="A620" s="7" t="s">
        <v>1942</v>
      </c>
      <c r="B620" s="7" t="s">
        <v>1928</v>
      </c>
      <c r="C620" s="10">
        <f t="shared" ca="1" si="220"/>
        <v>0</v>
      </c>
      <c r="D620" s="4">
        <v>30</v>
      </c>
      <c r="E620" s="4">
        <v>26.9</v>
      </c>
      <c r="F620" s="4">
        <v>10</v>
      </c>
      <c r="G620" s="4">
        <v>5.9</v>
      </c>
      <c r="I620" s="5" t="s">
        <v>1374</v>
      </c>
      <c r="J620" s="3">
        <v>5500</v>
      </c>
      <c r="K620" s="3">
        <v>2300</v>
      </c>
      <c r="L620" s="5">
        <v>470</v>
      </c>
      <c r="M620" s="2">
        <f t="shared" si="202"/>
        <v>24.21</v>
      </c>
      <c r="N620" s="3">
        <f t="shared" si="203"/>
        <v>126</v>
      </c>
      <c r="O620" s="4">
        <f t="shared" si="204"/>
        <v>14.2</v>
      </c>
      <c r="P620" s="2">
        <f t="shared" si="205"/>
        <v>2.19</v>
      </c>
      <c r="Q620" s="2">
        <f t="shared" si="206"/>
        <v>1.26</v>
      </c>
      <c r="R620" s="2">
        <f t="shared" si="207"/>
        <v>3</v>
      </c>
      <c r="S620" s="64">
        <f t="shared" si="208"/>
        <v>0.25875999999999999</v>
      </c>
      <c r="T620" s="2">
        <f t="shared" si="209"/>
        <v>6.95</v>
      </c>
      <c r="U620" s="4">
        <f t="shared" si="210"/>
        <v>1.7</v>
      </c>
      <c r="V620" s="79">
        <f t="shared" si="211"/>
        <v>3.05</v>
      </c>
      <c r="W620" s="10">
        <f t="shared" ca="1" si="212"/>
        <v>0</v>
      </c>
      <c r="X620" s="10">
        <f t="shared" ca="1" si="213"/>
        <v>0.14399999999999999</v>
      </c>
      <c r="Y620" s="10">
        <f t="shared" ca="1" si="214"/>
        <v>0.56799999999999995</v>
      </c>
      <c r="Z620" s="10">
        <f t="shared" ca="1" si="215"/>
        <v>1</v>
      </c>
      <c r="AA620" s="10">
        <f t="shared" ca="1" si="216"/>
        <v>0</v>
      </c>
      <c r="AB620" s="10">
        <f t="shared" ca="1" si="217"/>
        <v>0.222</v>
      </c>
      <c r="AC620" s="10">
        <f t="shared" ca="1" si="218"/>
        <v>1</v>
      </c>
      <c r="AF620" s="16">
        <f t="shared" ca="1" si="219"/>
        <v>0</v>
      </c>
    </row>
    <row r="621" spans="1:32" x14ac:dyDescent="0.25">
      <c r="A621" s="7" t="s">
        <v>1943</v>
      </c>
      <c r="B621" s="7" t="s">
        <v>1379</v>
      </c>
      <c r="C621" s="10">
        <f t="shared" ca="1" si="220"/>
        <v>0</v>
      </c>
      <c r="D621" s="4">
        <v>34.5</v>
      </c>
      <c r="E621" s="4">
        <v>27.3</v>
      </c>
      <c r="F621" s="4">
        <v>11.1</v>
      </c>
      <c r="G621" s="4">
        <v>5</v>
      </c>
      <c r="I621" s="5" t="s">
        <v>1371</v>
      </c>
      <c r="J621" s="3">
        <v>16800</v>
      </c>
      <c r="K621" s="3">
        <v>6200</v>
      </c>
      <c r="L621" s="3">
        <v>634</v>
      </c>
      <c r="M621" s="2">
        <f t="shared" si="202"/>
        <v>15.52</v>
      </c>
      <c r="N621" s="3">
        <f t="shared" si="203"/>
        <v>369</v>
      </c>
      <c r="O621" s="4">
        <f t="shared" si="204"/>
        <v>35.700000000000003</v>
      </c>
      <c r="P621" s="2">
        <f t="shared" si="205"/>
        <v>1.68</v>
      </c>
      <c r="Q621" s="2">
        <f t="shared" si="206"/>
        <v>1.06</v>
      </c>
      <c r="R621" s="2">
        <f t="shared" si="207"/>
        <v>3.11</v>
      </c>
      <c r="S621" s="64">
        <f t="shared" si="208"/>
        <v>5.6890000000000003E-2</v>
      </c>
      <c r="T621" s="2">
        <f t="shared" si="209"/>
        <v>7</v>
      </c>
      <c r="U621" s="4">
        <f t="shared" si="210"/>
        <v>3.9</v>
      </c>
      <c r="V621" s="79">
        <f t="shared" si="211"/>
        <v>6.64</v>
      </c>
      <c r="W621" s="10">
        <f t="shared" ca="1" si="212"/>
        <v>0</v>
      </c>
      <c r="X621" s="10">
        <f t="shared" ca="1" si="213"/>
        <v>0</v>
      </c>
      <c r="Y621" s="10">
        <f t="shared" ca="1" si="214"/>
        <v>0</v>
      </c>
      <c r="Z621" s="10">
        <f t="shared" ca="1" si="215"/>
        <v>1</v>
      </c>
      <c r="AA621" s="10">
        <f t="shared" ca="1" si="216"/>
        <v>0</v>
      </c>
      <c r="AB621" s="10">
        <f t="shared" ca="1" si="217"/>
        <v>0.83299999999999996</v>
      </c>
      <c r="AC621" s="10">
        <f t="shared" ca="1" si="218"/>
        <v>1</v>
      </c>
      <c r="AF621" s="16">
        <f t="shared" ca="1" si="219"/>
        <v>0</v>
      </c>
    </row>
    <row r="622" spans="1:32" x14ac:dyDescent="0.25">
      <c r="A622" s="7" t="s">
        <v>1944</v>
      </c>
      <c r="B622" s="7" t="s">
        <v>1492</v>
      </c>
      <c r="C622" s="10">
        <f t="shared" ca="1" si="220"/>
        <v>0</v>
      </c>
      <c r="D622" s="4">
        <v>37.1</v>
      </c>
      <c r="E622" s="4">
        <v>31.5</v>
      </c>
      <c r="F622" s="4">
        <v>11.5</v>
      </c>
      <c r="G622" s="4">
        <v>6.5</v>
      </c>
      <c r="I622" s="5" t="s">
        <v>1374</v>
      </c>
      <c r="J622" s="3">
        <v>13670</v>
      </c>
      <c r="K622" s="3">
        <v>4630</v>
      </c>
      <c r="L622" s="3">
        <v>616</v>
      </c>
      <c r="M622" s="2">
        <f t="shared" si="202"/>
        <v>17.3</v>
      </c>
      <c r="N622" s="3">
        <f t="shared" si="203"/>
        <v>195</v>
      </c>
      <c r="O622" s="4">
        <f t="shared" si="204"/>
        <v>24.6</v>
      </c>
      <c r="P622" s="2">
        <f t="shared" si="205"/>
        <v>1.86</v>
      </c>
      <c r="Q622" s="2">
        <f t="shared" si="206"/>
        <v>1.1000000000000001</v>
      </c>
      <c r="R622" s="2">
        <f t="shared" si="207"/>
        <v>3.23</v>
      </c>
      <c r="S622" s="64">
        <f t="shared" si="208"/>
        <v>0.10797</v>
      </c>
      <c r="T622" s="2">
        <f t="shared" si="209"/>
        <v>7.52</v>
      </c>
      <c r="U622" s="4">
        <f t="shared" si="210"/>
        <v>2.9</v>
      </c>
      <c r="V622" s="79">
        <f t="shared" si="211"/>
        <v>4.8499999999999996</v>
      </c>
      <c r="W622" s="10">
        <f t="shared" ca="1" si="212"/>
        <v>0</v>
      </c>
      <c r="X622" s="10">
        <f t="shared" ca="1" si="213"/>
        <v>0</v>
      </c>
      <c r="Y622" s="10">
        <f t="shared" ca="1" si="214"/>
        <v>0</v>
      </c>
      <c r="Z622" s="10">
        <f t="shared" ca="1" si="215"/>
        <v>1</v>
      </c>
      <c r="AA622" s="10">
        <f t="shared" ca="1" si="216"/>
        <v>0</v>
      </c>
      <c r="AB622" s="10">
        <f t="shared" ca="1" si="217"/>
        <v>1</v>
      </c>
      <c r="AC622" s="10">
        <f t="shared" ca="1" si="218"/>
        <v>1</v>
      </c>
      <c r="AF622" s="16">
        <f t="shared" ca="1" si="219"/>
        <v>0</v>
      </c>
    </row>
    <row r="623" spans="1:32" x14ac:dyDescent="0.25">
      <c r="A623" s="7" t="s">
        <v>586</v>
      </c>
      <c r="B623" s="7" t="s">
        <v>1155</v>
      </c>
      <c r="C623" s="10">
        <f t="shared" ca="1" si="220"/>
        <v>0</v>
      </c>
      <c r="D623" s="4">
        <v>33.700000000000003</v>
      </c>
      <c r="E623" s="4">
        <v>29.5</v>
      </c>
      <c r="F623" s="4">
        <v>10.8</v>
      </c>
      <c r="G623" s="4">
        <v>5.6</v>
      </c>
      <c r="H623" s="5" t="s">
        <v>587</v>
      </c>
      <c r="I623" s="5" t="s">
        <v>1374</v>
      </c>
      <c r="J623" s="3">
        <v>10253</v>
      </c>
      <c r="K623" s="3">
        <v>2866</v>
      </c>
      <c r="L623" s="3">
        <v>494</v>
      </c>
      <c r="M623" s="2">
        <f t="shared" si="202"/>
        <v>16.8</v>
      </c>
      <c r="N623" s="3">
        <f t="shared" si="203"/>
        <v>178</v>
      </c>
      <c r="O623" s="4">
        <f t="shared" si="204"/>
        <v>21.7</v>
      </c>
      <c r="P623" s="2">
        <f t="shared" si="205"/>
        <v>1.92</v>
      </c>
      <c r="Q623" s="2">
        <f t="shared" si="206"/>
        <v>1.1000000000000001</v>
      </c>
      <c r="R623" s="2">
        <f t="shared" si="207"/>
        <v>3.12</v>
      </c>
      <c r="S623" s="64">
        <f t="shared" si="208"/>
        <v>0.12325999999999999</v>
      </c>
      <c r="T623" s="2">
        <f t="shared" si="209"/>
        <v>7.28</v>
      </c>
      <c r="U623" s="4">
        <f t="shared" si="210"/>
        <v>2.6</v>
      </c>
      <c r="V623" s="79">
        <f t="shared" si="211"/>
        <v>4.49</v>
      </c>
      <c r="W623" s="10">
        <f t="shared" ca="1" si="212"/>
        <v>0</v>
      </c>
      <c r="X623" s="10">
        <f t="shared" ca="1" si="213"/>
        <v>0</v>
      </c>
      <c r="Y623" s="10">
        <f t="shared" ca="1" si="214"/>
        <v>0</v>
      </c>
      <c r="Z623" s="10">
        <f t="shared" ca="1" si="215"/>
        <v>1</v>
      </c>
      <c r="AA623" s="10">
        <f t="shared" ca="1" si="216"/>
        <v>0</v>
      </c>
      <c r="AB623" s="10">
        <f t="shared" ca="1" si="217"/>
        <v>0.88900000000000001</v>
      </c>
      <c r="AC623" s="10">
        <f t="shared" ca="1" si="218"/>
        <v>1</v>
      </c>
      <c r="AF623" s="16">
        <f t="shared" ca="1" si="219"/>
        <v>0</v>
      </c>
    </row>
    <row r="624" spans="1:32" x14ac:dyDescent="0.25">
      <c r="A624" s="7" t="s">
        <v>1154</v>
      </c>
      <c r="B624" s="7" t="s">
        <v>1155</v>
      </c>
      <c r="C624" s="10">
        <f t="shared" ca="1" si="220"/>
        <v>0</v>
      </c>
      <c r="D624" s="4">
        <v>34.1</v>
      </c>
      <c r="E624" s="4">
        <v>30.5</v>
      </c>
      <c r="F624" s="4">
        <v>12.2</v>
      </c>
      <c r="G624" s="4">
        <v>6.2</v>
      </c>
      <c r="H624" s="5" t="s">
        <v>1407</v>
      </c>
      <c r="I624" s="5" t="s">
        <v>1374</v>
      </c>
      <c r="J624" s="3">
        <v>11000</v>
      </c>
      <c r="K624" s="3">
        <v>3300</v>
      </c>
      <c r="L624" s="3">
        <v>530</v>
      </c>
      <c r="M624" s="2">
        <f t="shared" si="202"/>
        <v>17.2</v>
      </c>
      <c r="N624" s="3">
        <f t="shared" si="203"/>
        <v>173</v>
      </c>
      <c r="O624" s="4">
        <f t="shared" si="204"/>
        <v>19.2</v>
      </c>
      <c r="P624" s="2">
        <f t="shared" si="205"/>
        <v>2.12</v>
      </c>
      <c r="Q624" s="2">
        <f t="shared" si="206"/>
        <v>1.1100000000000001</v>
      </c>
      <c r="R624" s="2">
        <f t="shared" si="207"/>
        <v>2.8</v>
      </c>
      <c r="S624" s="64">
        <f t="shared" si="208"/>
        <v>0.20305999999999999</v>
      </c>
      <c r="T624" s="2">
        <f t="shared" si="209"/>
        <v>7.4</v>
      </c>
      <c r="U624" s="4">
        <f t="shared" si="210"/>
        <v>2.2000000000000002</v>
      </c>
      <c r="V624" s="79">
        <f t="shared" si="211"/>
        <v>3.57</v>
      </c>
      <c r="W624" s="10">
        <f t="shared" ca="1" si="212"/>
        <v>0</v>
      </c>
      <c r="X624" s="10">
        <f t="shared" ca="1" si="213"/>
        <v>0</v>
      </c>
      <c r="Y624" s="10">
        <f t="shared" ca="1" si="214"/>
        <v>0</v>
      </c>
      <c r="Z624" s="10">
        <f t="shared" ca="1" si="215"/>
        <v>1</v>
      </c>
      <c r="AA624" s="10">
        <f t="shared" ca="1" si="216"/>
        <v>0</v>
      </c>
      <c r="AB624" s="10">
        <f t="shared" ca="1" si="217"/>
        <v>0</v>
      </c>
      <c r="AC624" s="10">
        <f t="shared" ca="1" si="218"/>
        <v>1</v>
      </c>
      <c r="AF624" s="16">
        <f t="shared" ca="1" si="219"/>
        <v>0</v>
      </c>
    </row>
    <row r="625" spans="1:32" x14ac:dyDescent="0.25">
      <c r="A625" s="7" t="s">
        <v>671</v>
      </c>
      <c r="B625" s="7" t="s">
        <v>1948</v>
      </c>
      <c r="C625" s="10">
        <f t="shared" ca="1" si="220"/>
        <v>0</v>
      </c>
      <c r="D625" s="4">
        <v>35.9</v>
      </c>
      <c r="E625" s="4">
        <v>31.8</v>
      </c>
      <c r="F625" s="4">
        <v>12.1</v>
      </c>
      <c r="G625" s="4">
        <v>6.3</v>
      </c>
      <c r="H625" s="5" t="s">
        <v>1456</v>
      </c>
      <c r="I625" s="5" t="s">
        <v>1374</v>
      </c>
      <c r="J625" s="3">
        <v>13448</v>
      </c>
      <c r="K625" s="3">
        <v>4057</v>
      </c>
      <c r="L625" s="3">
        <v>600</v>
      </c>
      <c r="M625" s="2">
        <f t="shared" si="202"/>
        <v>17.04</v>
      </c>
      <c r="N625" s="3">
        <f t="shared" si="203"/>
        <v>187</v>
      </c>
      <c r="O625" s="4">
        <f t="shared" si="204"/>
        <v>22.7</v>
      </c>
      <c r="P625" s="2">
        <f t="shared" si="205"/>
        <v>1.97</v>
      </c>
      <c r="Q625" s="2">
        <f t="shared" si="206"/>
        <v>1.1000000000000001</v>
      </c>
      <c r="R625" s="2">
        <f t="shared" si="207"/>
        <v>2.97</v>
      </c>
      <c r="S625" s="64">
        <f t="shared" si="208"/>
        <v>0.14380999999999999</v>
      </c>
      <c r="T625" s="2">
        <f t="shared" si="209"/>
        <v>7.56</v>
      </c>
      <c r="U625" s="4">
        <f t="shared" si="210"/>
        <v>2.6</v>
      </c>
      <c r="V625" s="79">
        <f t="shared" si="211"/>
        <v>4.24</v>
      </c>
      <c r="W625" s="10">
        <f t="shared" ca="1" si="212"/>
        <v>0</v>
      </c>
      <c r="X625" s="10">
        <f t="shared" ca="1" si="213"/>
        <v>0</v>
      </c>
      <c r="Y625" s="10">
        <f t="shared" ca="1" si="214"/>
        <v>0</v>
      </c>
      <c r="Z625" s="10">
        <f t="shared" ca="1" si="215"/>
        <v>1</v>
      </c>
      <c r="AA625" s="10">
        <f t="shared" ca="1" si="216"/>
        <v>0</v>
      </c>
      <c r="AB625" s="10">
        <f t="shared" ca="1" si="217"/>
        <v>5.6000000000000001E-2</v>
      </c>
      <c r="AC625" s="10">
        <f t="shared" ca="1" si="218"/>
        <v>1</v>
      </c>
      <c r="AF625" s="16">
        <f t="shared" ca="1" si="219"/>
        <v>0</v>
      </c>
    </row>
    <row r="626" spans="1:32" x14ac:dyDescent="0.25">
      <c r="A626" s="7" t="s">
        <v>1156</v>
      </c>
      <c r="B626" s="7" t="s">
        <v>298</v>
      </c>
      <c r="C626" s="10">
        <f t="shared" ca="1" si="220"/>
        <v>0</v>
      </c>
      <c r="D626" s="4">
        <v>42.1</v>
      </c>
      <c r="E626" s="4">
        <v>33.200000000000003</v>
      </c>
      <c r="F626" s="4">
        <v>13.5</v>
      </c>
      <c r="G626" s="4">
        <v>6.6</v>
      </c>
      <c r="H626" s="5" t="s">
        <v>1076</v>
      </c>
      <c r="J626" s="3">
        <v>18920</v>
      </c>
      <c r="K626" s="3">
        <v>5742</v>
      </c>
      <c r="L626" s="3">
        <v>733</v>
      </c>
      <c r="M626" s="2">
        <f t="shared" si="202"/>
        <v>16.579999999999998</v>
      </c>
      <c r="N626" s="3">
        <f t="shared" si="203"/>
        <v>231</v>
      </c>
      <c r="O626" s="4">
        <f t="shared" si="204"/>
        <v>25.5</v>
      </c>
      <c r="P626" s="2">
        <f t="shared" si="205"/>
        <v>1.96</v>
      </c>
      <c r="Q626" s="2">
        <f t="shared" si="206"/>
        <v>1.08</v>
      </c>
      <c r="R626" s="2">
        <f t="shared" si="207"/>
        <v>3.12</v>
      </c>
      <c r="S626" s="64">
        <f t="shared" si="208"/>
        <v>0.13338</v>
      </c>
      <c r="T626" s="2">
        <f t="shared" si="209"/>
        <v>7.72</v>
      </c>
      <c r="U626" s="4">
        <f t="shared" si="210"/>
        <v>2.9</v>
      </c>
      <c r="V626" s="79">
        <f t="shared" si="211"/>
        <v>4.4800000000000004</v>
      </c>
      <c r="W626" s="10">
        <f t="shared" ca="1" si="212"/>
        <v>0</v>
      </c>
      <c r="X626" s="10">
        <f t="shared" ca="1" si="213"/>
        <v>0</v>
      </c>
      <c r="Y626" s="10">
        <f t="shared" ca="1" si="214"/>
        <v>0</v>
      </c>
      <c r="Z626" s="10">
        <f t="shared" ca="1" si="215"/>
        <v>1</v>
      </c>
      <c r="AA626" s="10">
        <f t="shared" ca="1" si="216"/>
        <v>0</v>
      </c>
      <c r="AB626" s="10">
        <f t="shared" ca="1" si="217"/>
        <v>0.88900000000000001</v>
      </c>
      <c r="AC626" s="10">
        <f t="shared" ca="1" si="218"/>
        <v>1</v>
      </c>
      <c r="AF626" s="16">
        <f t="shared" ca="1" si="219"/>
        <v>0</v>
      </c>
    </row>
    <row r="627" spans="1:32" x14ac:dyDescent="0.25">
      <c r="A627" s="7" t="s">
        <v>629</v>
      </c>
      <c r="C627" s="10">
        <f t="shared" ca="1" si="220"/>
        <v>0</v>
      </c>
      <c r="D627" s="4">
        <v>43.8</v>
      </c>
      <c r="E627" s="4">
        <v>34.799999999999997</v>
      </c>
      <c r="F627" s="4">
        <v>13.9</v>
      </c>
      <c r="G627" s="4">
        <v>7</v>
      </c>
      <c r="H627" s="5" t="s">
        <v>1407</v>
      </c>
      <c r="I627" s="5" t="s">
        <v>1374</v>
      </c>
      <c r="J627" s="3">
        <v>22050</v>
      </c>
      <c r="K627" s="3">
        <v>9130</v>
      </c>
      <c r="L627" s="3">
        <v>773</v>
      </c>
      <c r="M627" s="2">
        <f t="shared" si="202"/>
        <v>15.79</v>
      </c>
      <c r="N627" s="3">
        <f t="shared" si="203"/>
        <v>234</v>
      </c>
      <c r="O627" s="4">
        <f t="shared" si="204"/>
        <v>27.3</v>
      </c>
      <c r="P627" s="2">
        <f t="shared" si="205"/>
        <v>1.92</v>
      </c>
      <c r="Q627" s="2">
        <f t="shared" si="206"/>
        <v>1.05</v>
      </c>
      <c r="R627" s="2">
        <f t="shared" si="207"/>
        <v>3.15</v>
      </c>
      <c r="S627" s="64">
        <f t="shared" si="208"/>
        <v>0.12117</v>
      </c>
      <c r="T627" s="2">
        <f t="shared" si="209"/>
        <v>7.9</v>
      </c>
      <c r="U627" s="4">
        <f t="shared" si="210"/>
        <v>3.1</v>
      </c>
      <c r="V627" s="79">
        <f t="shared" si="211"/>
        <v>4.72</v>
      </c>
      <c r="W627" s="10">
        <f t="shared" ca="1" si="212"/>
        <v>0</v>
      </c>
      <c r="X627" s="10">
        <f t="shared" ca="1" si="213"/>
        <v>0</v>
      </c>
      <c r="Y627" s="10">
        <f t="shared" ca="1" si="214"/>
        <v>0</v>
      </c>
      <c r="Z627" s="10">
        <f t="shared" ca="1" si="215"/>
        <v>1</v>
      </c>
      <c r="AA627" s="10">
        <f t="shared" ca="1" si="216"/>
        <v>0</v>
      </c>
      <c r="AB627" s="10">
        <f t="shared" ca="1" si="217"/>
        <v>1</v>
      </c>
      <c r="AC627" s="10">
        <f t="shared" ca="1" si="218"/>
        <v>1</v>
      </c>
      <c r="AF627" s="16">
        <f t="shared" ca="1" si="219"/>
        <v>0</v>
      </c>
    </row>
    <row r="628" spans="1:32" x14ac:dyDescent="0.25">
      <c r="A628" s="7" t="s">
        <v>1157</v>
      </c>
      <c r="B628" s="7" t="s">
        <v>1155</v>
      </c>
      <c r="C628" s="10">
        <f t="shared" ca="1" si="220"/>
        <v>0</v>
      </c>
      <c r="D628" s="4">
        <v>45.2</v>
      </c>
      <c r="E628" s="4">
        <v>38.4</v>
      </c>
      <c r="F628" s="4">
        <v>14.7</v>
      </c>
      <c r="G628" s="4">
        <v>5.2</v>
      </c>
      <c r="H628" s="5" t="s">
        <v>1061</v>
      </c>
      <c r="I628" s="5" t="s">
        <v>1374</v>
      </c>
      <c r="J628" s="3">
        <v>20570</v>
      </c>
      <c r="K628" s="3">
        <v>7110</v>
      </c>
      <c r="L628" s="3">
        <v>789</v>
      </c>
      <c r="M628" s="2">
        <f t="shared" si="202"/>
        <v>16.88</v>
      </c>
      <c r="N628" s="3">
        <f t="shared" si="203"/>
        <v>162</v>
      </c>
      <c r="O628" s="4">
        <f t="shared" si="204"/>
        <v>21.9</v>
      </c>
      <c r="P628" s="2">
        <f t="shared" si="205"/>
        <v>2.08</v>
      </c>
      <c r="Q628" s="2">
        <f t="shared" si="206"/>
        <v>1.08</v>
      </c>
      <c r="R628" s="2">
        <f t="shared" si="207"/>
        <v>3.07</v>
      </c>
      <c r="S628" s="64">
        <f t="shared" si="208"/>
        <v>0.18490000000000001</v>
      </c>
      <c r="T628" s="2">
        <f t="shared" si="209"/>
        <v>8.3000000000000007</v>
      </c>
      <c r="U628" s="4">
        <f t="shared" si="210"/>
        <v>2.6</v>
      </c>
      <c r="V628" s="79">
        <f t="shared" si="211"/>
        <v>3.85</v>
      </c>
      <c r="W628" s="10">
        <f t="shared" ca="1" si="212"/>
        <v>0</v>
      </c>
      <c r="X628" s="10">
        <f t="shared" ca="1" si="213"/>
        <v>0</v>
      </c>
      <c r="Y628" s="10">
        <f t="shared" ca="1" si="214"/>
        <v>0</v>
      </c>
      <c r="Z628" s="10">
        <f t="shared" ca="1" si="215"/>
        <v>1</v>
      </c>
      <c r="AA628" s="10">
        <f t="shared" ca="1" si="216"/>
        <v>0</v>
      </c>
      <c r="AB628" s="10">
        <f t="shared" ca="1" si="217"/>
        <v>0.61099999999999999</v>
      </c>
      <c r="AC628" s="10">
        <f t="shared" ca="1" si="218"/>
        <v>1</v>
      </c>
      <c r="AF628" s="16">
        <f t="shared" ca="1" si="219"/>
        <v>0</v>
      </c>
    </row>
    <row r="629" spans="1:32" x14ac:dyDescent="0.25">
      <c r="A629" s="7" t="s">
        <v>1158</v>
      </c>
      <c r="B629" s="7" t="s">
        <v>1492</v>
      </c>
      <c r="C629" s="10">
        <f t="shared" ca="1" si="220"/>
        <v>0</v>
      </c>
      <c r="D629" s="4">
        <v>47.2</v>
      </c>
      <c r="E629" s="4">
        <v>38.4</v>
      </c>
      <c r="F629" s="4">
        <v>14.6</v>
      </c>
      <c r="G629" s="4">
        <v>5.2</v>
      </c>
      <c r="H629" s="5" t="s">
        <v>1407</v>
      </c>
      <c r="I629" s="5" t="s">
        <v>1374</v>
      </c>
      <c r="J629" s="3">
        <v>27560</v>
      </c>
      <c r="K629" s="3">
        <v>11192</v>
      </c>
      <c r="L629" s="3">
        <v>965</v>
      </c>
      <c r="M629" s="2">
        <f t="shared" si="202"/>
        <v>16.989999999999998</v>
      </c>
      <c r="N629" s="3">
        <f t="shared" si="203"/>
        <v>217</v>
      </c>
      <c r="O629" s="4">
        <f t="shared" si="204"/>
        <v>29.2</v>
      </c>
      <c r="P629" s="2">
        <f t="shared" si="205"/>
        <v>1.87</v>
      </c>
      <c r="Q629" s="2">
        <f t="shared" si="206"/>
        <v>1.07</v>
      </c>
      <c r="R629" s="2">
        <f t="shared" si="207"/>
        <v>3.23</v>
      </c>
      <c r="S629" s="64">
        <f t="shared" si="208"/>
        <v>0.1072</v>
      </c>
      <c r="T629" s="2">
        <f t="shared" si="209"/>
        <v>8.3000000000000007</v>
      </c>
      <c r="U629" s="4">
        <f t="shared" si="210"/>
        <v>3.4</v>
      </c>
      <c r="V629" s="79">
        <f t="shared" si="211"/>
        <v>5.05</v>
      </c>
      <c r="W629" s="10">
        <f t="shared" ca="1" si="212"/>
        <v>0</v>
      </c>
      <c r="X629" s="10">
        <f t="shared" ca="1" si="213"/>
        <v>0</v>
      </c>
      <c r="Y629" s="10">
        <f t="shared" ca="1" si="214"/>
        <v>0</v>
      </c>
      <c r="Z629" s="10">
        <f t="shared" ca="1" si="215"/>
        <v>1</v>
      </c>
      <c r="AA629" s="10">
        <f t="shared" ca="1" si="216"/>
        <v>0</v>
      </c>
      <c r="AB629" s="10">
        <f t="shared" ca="1" si="217"/>
        <v>1</v>
      </c>
      <c r="AC629" s="10">
        <f t="shared" ca="1" si="218"/>
        <v>1</v>
      </c>
      <c r="AF629" s="16">
        <f t="shared" ca="1" si="219"/>
        <v>0</v>
      </c>
    </row>
    <row r="630" spans="1:32" x14ac:dyDescent="0.25">
      <c r="A630" s="7" t="s">
        <v>1945</v>
      </c>
      <c r="B630" s="7" t="s">
        <v>1466</v>
      </c>
      <c r="C630" s="10">
        <f t="shared" ca="1" si="220"/>
        <v>0</v>
      </c>
      <c r="D630" s="4">
        <v>50.5</v>
      </c>
      <c r="E630" s="4">
        <v>42.4</v>
      </c>
      <c r="F630" s="4">
        <v>15.9</v>
      </c>
      <c r="G630" s="4">
        <v>6.6</v>
      </c>
      <c r="H630" s="2"/>
      <c r="I630" s="2" t="s">
        <v>1374</v>
      </c>
      <c r="J630" s="3">
        <v>30800</v>
      </c>
      <c r="K630" s="3">
        <v>9900</v>
      </c>
      <c r="L630" s="3">
        <v>1342</v>
      </c>
      <c r="M630" s="2">
        <f t="shared" si="202"/>
        <v>21.94</v>
      </c>
      <c r="N630" s="3">
        <f t="shared" si="203"/>
        <v>180</v>
      </c>
      <c r="O630" s="4">
        <f t="shared" si="204"/>
        <v>26.7</v>
      </c>
      <c r="P630" s="2">
        <f t="shared" si="205"/>
        <v>1.96</v>
      </c>
      <c r="Q630" s="2">
        <f t="shared" si="206"/>
        <v>1.1599999999999999</v>
      </c>
      <c r="R630" s="2">
        <f t="shared" si="207"/>
        <v>3.18</v>
      </c>
      <c r="S630" s="64">
        <f t="shared" si="208"/>
        <v>0.1434</v>
      </c>
      <c r="T630" s="2">
        <f t="shared" si="209"/>
        <v>8.73</v>
      </c>
      <c r="U630" s="4">
        <f t="shared" si="210"/>
        <v>3.1</v>
      </c>
      <c r="V630" s="79">
        <f t="shared" si="211"/>
        <v>4.41</v>
      </c>
      <c r="W630" s="10">
        <f t="shared" ca="1" si="212"/>
        <v>0</v>
      </c>
      <c r="X630" s="10">
        <f t="shared" ca="1" si="213"/>
        <v>0</v>
      </c>
      <c r="Y630" s="10">
        <f t="shared" ca="1" si="214"/>
        <v>0</v>
      </c>
      <c r="Z630" s="10">
        <f t="shared" ca="1" si="215"/>
        <v>1</v>
      </c>
      <c r="AA630" s="10">
        <f t="shared" ca="1" si="216"/>
        <v>0</v>
      </c>
      <c r="AB630" s="10">
        <f t="shared" ca="1" si="217"/>
        <v>1</v>
      </c>
      <c r="AC630" s="10">
        <f t="shared" ca="1" si="218"/>
        <v>1</v>
      </c>
      <c r="AF630" s="16">
        <f t="shared" ca="1" si="219"/>
        <v>0</v>
      </c>
    </row>
    <row r="631" spans="1:32" x14ac:dyDescent="0.25">
      <c r="A631" s="7" t="s">
        <v>1159</v>
      </c>
      <c r="B631" s="7" t="s">
        <v>1466</v>
      </c>
      <c r="C631" s="10">
        <f t="shared" ca="1" si="220"/>
        <v>0</v>
      </c>
      <c r="D631" s="4">
        <v>50.5</v>
      </c>
      <c r="E631" s="4">
        <v>41.7</v>
      </c>
      <c r="F631" s="4">
        <v>15.1</v>
      </c>
      <c r="G631" s="4">
        <v>5.0999999999999996</v>
      </c>
      <c r="H631" s="5" t="s">
        <v>1061</v>
      </c>
      <c r="I631" s="5" t="s">
        <v>1374</v>
      </c>
      <c r="J631" s="3">
        <v>33000</v>
      </c>
      <c r="K631" s="3">
        <v>12320</v>
      </c>
      <c r="L631" s="3">
        <v>971</v>
      </c>
      <c r="M631" s="2">
        <f t="shared" si="202"/>
        <v>15.16</v>
      </c>
      <c r="N631" s="3">
        <f t="shared" si="203"/>
        <v>203</v>
      </c>
      <c r="O631" s="4">
        <f t="shared" si="204"/>
        <v>31</v>
      </c>
      <c r="P631" s="2">
        <f t="shared" si="205"/>
        <v>1.82</v>
      </c>
      <c r="Q631" s="2">
        <f t="shared" si="206"/>
        <v>1.03</v>
      </c>
      <c r="R631" s="2">
        <f t="shared" si="207"/>
        <v>3.34</v>
      </c>
      <c r="S631" s="64">
        <f t="shared" si="208"/>
        <v>9.9739999999999995E-2</v>
      </c>
      <c r="T631" s="2">
        <f t="shared" si="209"/>
        <v>8.65</v>
      </c>
      <c r="U631" s="4">
        <f t="shared" si="210"/>
        <v>3.6</v>
      </c>
      <c r="V631" s="79">
        <f t="shared" si="211"/>
        <v>5.26</v>
      </c>
      <c r="W631" s="10">
        <f t="shared" ca="1" si="212"/>
        <v>0</v>
      </c>
      <c r="X631" s="10">
        <f t="shared" ca="1" si="213"/>
        <v>0</v>
      </c>
      <c r="Y631" s="10">
        <f t="shared" ca="1" si="214"/>
        <v>0</v>
      </c>
      <c r="Z631" s="10">
        <f t="shared" ca="1" si="215"/>
        <v>1</v>
      </c>
      <c r="AA631" s="10">
        <f t="shared" ca="1" si="216"/>
        <v>0</v>
      </c>
      <c r="AB631" s="10">
        <f t="shared" ca="1" si="217"/>
        <v>0.88900000000000001</v>
      </c>
      <c r="AC631" s="10">
        <f t="shared" ca="1" si="218"/>
        <v>1</v>
      </c>
      <c r="AF631" s="16">
        <f t="shared" ca="1" si="219"/>
        <v>0</v>
      </c>
    </row>
    <row r="632" spans="1:32" x14ac:dyDescent="0.25">
      <c r="A632" s="7" t="s">
        <v>637</v>
      </c>
      <c r="C632" s="10">
        <f t="shared" ca="1" si="220"/>
        <v>0</v>
      </c>
      <c r="D632" s="4">
        <v>31.9</v>
      </c>
      <c r="E632" s="4">
        <v>25.9</v>
      </c>
      <c r="F632" s="4">
        <v>10.5</v>
      </c>
      <c r="G632" s="4">
        <v>5.7</v>
      </c>
      <c r="H632" s="5" t="s">
        <v>1456</v>
      </c>
      <c r="I632" s="5" t="s">
        <v>1374</v>
      </c>
      <c r="J632" s="3">
        <v>7000</v>
      </c>
      <c r="K632" s="3">
        <v>2500</v>
      </c>
      <c r="L632" s="3">
        <v>546</v>
      </c>
      <c r="M632" s="2">
        <f t="shared" si="202"/>
        <v>23.95</v>
      </c>
      <c r="N632" s="3">
        <f t="shared" si="203"/>
        <v>180</v>
      </c>
      <c r="O632" s="4">
        <f t="shared" si="204"/>
        <v>17</v>
      </c>
      <c r="P632" s="2">
        <f t="shared" si="205"/>
        <v>2.12</v>
      </c>
      <c r="Q632" s="2">
        <f t="shared" si="206"/>
        <v>1.25</v>
      </c>
      <c r="R632" s="2">
        <f t="shared" si="207"/>
        <v>3.04</v>
      </c>
      <c r="S632" s="64">
        <f t="shared" si="208"/>
        <v>0.20030999999999999</v>
      </c>
      <c r="T632" s="2">
        <f t="shared" si="209"/>
        <v>6.82</v>
      </c>
      <c r="U632" s="4">
        <f t="shared" si="210"/>
        <v>2</v>
      </c>
      <c r="V632" s="79">
        <f t="shared" si="211"/>
        <v>3.5</v>
      </c>
      <c r="W632" s="10">
        <f t="shared" ca="1" si="212"/>
        <v>0</v>
      </c>
      <c r="X632" s="10">
        <f t="shared" ca="1" si="213"/>
        <v>0</v>
      </c>
      <c r="Y632" s="10">
        <f t="shared" ca="1" si="214"/>
        <v>0</v>
      </c>
      <c r="Z632" s="10">
        <f t="shared" ca="1" si="215"/>
        <v>1</v>
      </c>
      <c r="AA632" s="10">
        <f t="shared" ca="1" si="216"/>
        <v>0</v>
      </c>
      <c r="AB632" s="10">
        <f t="shared" ca="1" si="217"/>
        <v>0.44400000000000001</v>
      </c>
      <c r="AC632" s="10">
        <f t="shared" ca="1" si="218"/>
        <v>1</v>
      </c>
      <c r="AF632" s="16">
        <f t="shared" ca="1" si="219"/>
        <v>0</v>
      </c>
    </row>
    <row r="633" spans="1:32" x14ac:dyDescent="0.25">
      <c r="A633" s="7" t="s">
        <v>1946</v>
      </c>
      <c r="B633" s="7" t="s">
        <v>1492</v>
      </c>
      <c r="C633" s="10">
        <f t="shared" ca="1" si="220"/>
        <v>0</v>
      </c>
      <c r="D633" s="4">
        <v>47.2</v>
      </c>
      <c r="E633" s="4">
        <v>38.4</v>
      </c>
      <c r="F633" s="4">
        <v>14.6</v>
      </c>
      <c r="G633" s="4">
        <v>6.9</v>
      </c>
      <c r="I633" s="5" t="s">
        <v>1374</v>
      </c>
      <c r="J633" s="3">
        <v>26455</v>
      </c>
      <c r="K633" s="3">
        <v>9634</v>
      </c>
      <c r="L633" s="3">
        <v>963</v>
      </c>
      <c r="M633" s="2">
        <f t="shared" si="202"/>
        <v>17.420000000000002</v>
      </c>
      <c r="N633" s="3">
        <f t="shared" si="203"/>
        <v>209</v>
      </c>
      <c r="O633" s="4">
        <f t="shared" si="204"/>
        <v>28</v>
      </c>
      <c r="P633" s="2">
        <f t="shared" si="205"/>
        <v>1.9</v>
      </c>
      <c r="Q633" s="2">
        <f t="shared" si="206"/>
        <v>1.08</v>
      </c>
      <c r="R633" s="2">
        <f t="shared" si="207"/>
        <v>3.23</v>
      </c>
      <c r="S633" s="64">
        <f t="shared" si="208"/>
        <v>0.11379</v>
      </c>
      <c r="T633" s="2">
        <f t="shared" si="209"/>
        <v>8.3000000000000007</v>
      </c>
      <c r="U633" s="4">
        <f t="shared" si="210"/>
        <v>3.3</v>
      </c>
      <c r="V633" s="79">
        <f t="shared" si="211"/>
        <v>4.9000000000000004</v>
      </c>
      <c r="W633" s="10">
        <f t="shared" ca="1" si="212"/>
        <v>0</v>
      </c>
      <c r="X633" s="10">
        <f t="shared" ca="1" si="213"/>
        <v>0</v>
      </c>
      <c r="Y633" s="10">
        <f t="shared" ca="1" si="214"/>
        <v>0</v>
      </c>
      <c r="Z633" s="10">
        <f t="shared" ca="1" si="215"/>
        <v>1</v>
      </c>
      <c r="AA633" s="10">
        <f t="shared" ca="1" si="216"/>
        <v>0</v>
      </c>
      <c r="AB633" s="10">
        <f t="shared" ca="1" si="217"/>
        <v>1</v>
      </c>
      <c r="AC633" s="10">
        <f t="shared" ca="1" si="218"/>
        <v>1</v>
      </c>
      <c r="AF633" s="16">
        <f t="shared" ca="1" si="219"/>
        <v>0</v>
      </c>
    </row>
    <row r="634" spans="1:32" x14ac:dyDescent="0.25">
      <c r="A634" s="7" t="s">
        <v>1947</v>
      </c>
      <c r="B634" s="7" t="s">
        <v>1948</v>
      </c>
      <c r="C634" s="10">
        <f t="shared" ca="1" si="220"/>
        <v>0</v>
      </c>
      <c r="D634" s="4">
        <v>37.4</v>
      </c>
      <c r="E634" s="4">
        <v>31.9</v>
      </c>
      <c r="F634" s="4">
        <v>12.8</v>
      </c>
      <c r="G634" s="4">
        <v>6.1</v>
      </c>
      <c r="I634" s="5" t="s">
        <v>1374</v>
      </c>
      <c r="J634" s="3">
        <v>13230</v>
      </c>
      <c r="K634" s="3">
        <v>4300</v>
      </c>
      <c r="L634" s="3">
        <v>597</v>
      </c>
      <c r="M634" s="2">
        <f t="shared" si="202"/>
        <v>17.14</v>
      </c>
      <c r="N634" s="3">
        <f t="shared" si="203"/>
        <v>182</v>
      </c>
      <c r="O634" s="4">
        <f t="shared" si="204"/>
        <v>20.399999999999999</v>
      </c>
      <c r="P634" s="2">
        <f t="shared" si="205"/>
        <v>2.09</v>
      </c>
      <c r="Q634" s="2">
        <f t="shared" si="206"/>
        <v>1.1000000000000001</v>
      </c>
      <c r="R634" s="2">
        <f t="shared" si="207"/>
        <v>2.92</v>
      </c>
      <c r="S634" s="64">
        <f t="shared" si="208"/>
        <v>0.18176</v>
      </c>
      <c r="T634" s="2">
        <f t="shared" si="209"/>
        <v>7.57</v>
      </c>
      <c r="U634" s="4">
        <f t="shared" si="210"/>
        <v>2.4</v>
      </c>
      <c r="V634" s="79">
        <f t="shared" si="211"/>
        <v>3.81</v>
      </c>
      <c r="W634" s="10">
        <f t="shared" ca="1" si="212"/>
        <v>0</v>
      </c>
      <c r="X634" s="10">
        <f t="shared" ca="1" si="213"/>
        <v>0</v>
      </c>
      <c r="Y634" s="10">
        <f t="shared" ca="1" si="214"/>
        <v>0</v>
      </c>
      <c r="Z634" s="10">
        <f t="shared" ca="1" si="215"/>
        <v>1</v>
      </c>
      <c r="AA634" s="10">
        <f t="shared" ca="1" si="216"/>
        <v>0</v>
      </c>
      <c r="AB634" s="10">
        <f t="shared" ca="1" si="217"/>
        <v>0</v>
      </c>
      <c r="AC634" s="10">
        <f t="shared" ca="1" si="218"/>
        <v>1</v>
      </c>
      <c r="AF634" s="16">
        <f t="shared" ca="1" si="219"/>
        <v>0</v>
      </c>
    </row>
    <row r="635" spans="1:32" x14ac:dyDescent="0.25">
      <c r="A635" s="57" t="s">
        <v>1949</v>
      </c>
      <c r="B635" s="57" t="s">
        <v>1492</v>
      </c>
      <c r="C635" s="10">
        <f t="shared" ca="1" si="220"/>
        <v>0</v>
      </c>
      <c r="D635" s="25">
        <f>13.25*3.2808</f>
        <v>43.5</v>
      </c>
      <c r="E635" s="25">
        <f>11.35*3.2808</f>
        <v>37.200000000000003</v>
      </c>
      <c r="F635" s="25">
        <f>4.4*3.2808</f>
        <v>14.4</v>
      </c>
      <c r="G635" s="25">
        <f>2.25*3.2808</f>
        <v>7.4</v>
      </c>
      <c r="H635" s="26"/>
      <c r="I635" s="26" t="s">
        <v>1374</v>
      </c>
      <c r="J635" s="27">
        <v>25352</v>
      </c>
      <c r="K635" s="27">
        <v>9039</v>
      </c>
      <c r="L635" s="27">
        <v>921</v>
      </c>
      <c r="M635" s="2">
        <f t="shared" si="202"/>
        <v>17.14</v>
      </c>
      <c r="N635" s="3">
        <f t="shared" si="203"/>
        <v>220</v>
      </c>
      <c r="O635" s="4">
        <f t="shared" si="204"/>
        <v>28.7</v>
      </c>
      <c r="P635" s="2">
        <f t="shared" si="205"/>
        <v>1.9</v>
      </c>
      <c r="Q635" s="2">
        <f t="shared" si="206"/>
        <v>1.08</v>
      </c>
      <c r="R635" s="2">
        <f t="shared" si="207"/>
        <v>3.02</v>
      </c>
      <c r="S635" s="64">
        <f t="shared" si="208"/>
        <v>0.11892999999999999</v>
      </c>
      <c r="T635" s="2">
        <f t="shared" si="209"/>
        <v>8.17</v>
      </c>
      <c r="U635" s="4">
        <f t="shared" si="210"/>
        <v>3.2</v>
      </c>
      <c r="V635" s="79">
        <f t="shared" si="211"/>
        <v>4.79</v>
      </c>
      <c r="W635" s="10">
        <f t="shared" ca="1" si="212"/>
        <v>0</v>
      </c>
      <c r="X635" s="10">
        <f t="shared" ca="1" si="213"/>
        <v>0</v>
      </c>
      <c r="Y635" s="10">
        <f t="shared" ca="1" si="214"/>
        <v>0</v>
      </c>
      <c r="Z635" s="10">
        <f t="shared" ca="1" si="215"/>
        <v>1</v>
      </c>
      <c r="AA635" s="10">
        <f t="shared" ca="1" si="216"/>
        <v>0</v>
      </c>
      <c r="AB635" s="10">
        <f t="shared" ca="1" si="217"/>
        <v>0.33300000000000002</v>
      </c>
      <c r="AC635" s="10">
        <f t="shared" ca="1" si="218"/>
        <v>1</v>
      </c>
      <c r="AF635" s="16">
        <f t="shared" ca="1" si="219"/>
        <v>0</v>
      </c>
    </row>
    <row r="636" spans="1:32" x14ac:dyDescent="0.25">
      <c r="A636" s="57" t="s">
        <v>1950</v>
      </c>
      <c r="B636" s="57" t="s">
        <v>1492</v>
      </c>
      <c r="C636" s="10">
        <f t="shared" ca="1" si="220"/>
        <v>0</v>
      </c>
      <c r="D636" s="25">
        <f>(13.25+0.7)*3.2808</f>
        <v>45.8</v>
      </c>
      <c r="E636" s="25">
        <f>(11.35+0.35)*3.2808</f>
        <v>38.4</v>
      </c>
      <c r="F636" s="25">
        <f>4.4*3.2808</f>
        <v>14.4</v>
      </c>
      <c r="G636" s="25">
        <f>2.25*3.2808</f>
        <v>7.4</v>
      </c>
      <c r="H636" s="26"/>
      <c r="I636" s="26" t="s">
        <v>1374</v>
      </c>
      <c r="J636" s="27">
        <f>25352+500</f>
        <v>25852</v>
      </c>
      <c r="K636" s="27">
        <v>9039</v>
      </c>
      <c r="L636" s="27">
        <v>921</v>
      </c>
      <c r="M636" s="2">
        <f t="shared" si="202"/>
        <v>16.920000000000002</v>
      </c>
      <c r="N636" s="3">
        <f t="shared" si="203"/>
        <v>204</v>
      </c>
      <c r="O636" s="4">
        <f t="shared" si="204"/>
        <v>28.2</v>
      </c>
      <c r="P636" s="2">
        <f t="shared" si="205"/>
        <v>1.88</v>
      </c>
      <c r="Q636" s="2">
        <f t="shared" si="206"/>
        <v>1.07</v>
      </c>
      <c r="R636" s="2">
        <f t="shared" si="207"/>
        <v>3.18</v>
      </c>
      <c r="S636" s="64">
        <f t="shared" si="208"/>
        <v>0.11183</v>
      </c>
      <c r="T636" s="2">
        <f t="shared" si="209"/>
        <v>8.3000000000000007</v>
      </c>
      <c r="U636" s="4">
        <f t="shared" si="210"/>
        <v>3.3</v>
      </c>
      <c r="V636" s="79">
        <f t="shared" si="211"/>
        <v>4.93</v>
      </c>
      <c r="W636" s="10">
        <f t="shared" ca="1" si="212"/>
        <v>0</v>
      </c>
      <c r="X636" s="10">
        <f t="shared" ca="1" si="213"/>
        <v>0</v>
      </c>
      <c r="Y636" s="10">
        <f t="shared" ca="1" si="214"/>
        <v>0</v>
      </c>
      <c r="Z636" s="10">
        <f t="shared" ca="1" si="215"/>
        <v>1</v>
      </c>
      <c r="AA636" s="10">
        <f t="shared" ca="1" si="216"/>
        <v>0</v>
      </c>
      <c r="AB636" s="10">
        <f t="shared" ca="1" si="217"/>
        <v>1</v>
      </c>
      <c r="AC636" s="10">
        <f t="shared" ca="1" si="218"/>
        <v>1</v>
      </c>
      <c r="AF636" s="16">
        <f t="shared" ca="1" si="219"/>
        <v>0</v>
      </c>
    </row>
    <row r="637" spans="1:32" x14ac:dyDescent="0.25">
      <c r="A637" s="7" t="s">
        <v>673</v>
      </c>
      <c r="B637" s="7" t="s">
        <v>298</v>
      </c>
      <c r="C637" s="10">
        <f t="shared" ca="1" si="220"/>
        <v>0</v>
      </c>
      <c r="D637" s="4">
        <v>42</v>
      </c>
      <c r="E637" s="4">
        <v>33.4</v>
      </c>
      <c r="F637" s="4">
        <v>13.5</v>
      </c>
      <c r="G637" s="4">
        <v>6.6</v>
      </c>
      <c r="H637" s="5" t="s">
        <v>1456</v>
      </c>
      <c r="I637" s="5" t="s">
        <v>1374</v>
      </c>
      <c r="J637" s="3">
        <v>18519</v>
      </c>
      <c r="K637" s="3">
        <v>5754</v>
      </c>
      <c r="L637" s="3">
        <v>850</v>
      </c>
      <c r="M637" s="2">
        <f t="shared" si="202"/>
        <v>19.5</v>
      </c>
      <c r="N637" s="3">
        <f t="shared" si="203"/>
        <v>222</v>
      </c>
      <c r="O637" s="4">
        <f t="shared" si="204"/>
        <v>24.8</v>
      </c>
      <c r="P637" s="2">
        <f t="shared" si="205"/>
        <v>1.97</v>
      </c>
      <c r="Q637" s="2">
        <f t="shared" si="206"/>
        <v>1.1399999999999999</v>
      </c>
      <c r="R637" s="2">
        <f t="shared" si="207"/>
        <v>3.11</v>
      </c>
      <c r="S637" s="64">
        <f t="shared" si="208"/>
        <v>0.13338</v>
      </c>
      <c r="T637" s="2">
        <f t="shared" si="209"/>
        <v>7.74</v>
      </c>
      <c r="U637" s="4">
        <f t="shared" si="210"/>
        <v>2.9</v>
      </c>
      <c r="V637" s="79">
        <f t="shared" si="211"/>
        <v>4.4800000000000004</v>
      </c>
      <c r="W637" s="10">
        <f t="shared" ca="1" si="212"/>
        <v>0</v>
      </c>
      <c r="X637" s="10">
        <f t="shared" ca="1" si="213"/>
        <v>0</v>
      </c>
      <c r="Y637" s="10">
        <f t="shared" ca="1" si="214"/>
        <v>0</v>
      </c>
      <c r="Z637" s="10">
        <f t="shared" ca="1" si="215"/>
        <v>1</v>
      </c>
      <c r="AA637" s="10">
        <f t="shared" ca="1" si="216"/>
        <v>0</v>
      </c>
      <c r="AB637" s="10">
        <f t="shared" ca="1" si="217"/>
        <v>0.83299999999999996</v>
      </c>
      <c r="AC637" s="10">
        <f t="shared" ca="1" si="218"/>
        <v>1</v>
      </c>
      <c r="AF637" s="16">
        <f t="shared" ca="1" si="219"/>
        <v>0</v>
      </c>
    </row>
    <row r="638" spans="1:32" x14ac:dyDescent="0.25">
      <c r="A638" s="7" t="s">
        <v>794</v>
      </c>
      <c r="B638" s="7" t="s">
        <v>1948</v>
      </c>
      <c r="C638" s="10">
        <f t="shared" ca="1" si="220"/>
        <v>0</v>
      </c>
      <c r="D638" s="4">
        <v>37.299999999999997</v>
      </c>
      <c r="E638" s="4">
        <v>31.8</v>
      </c>
      <c r="F638" s="4">
        <v>12.1</v>
      </c>
      <c r="G638" s="4">
        <v>6.3</v>
      </c>
      <c r="H638" s="5" t="s">
        <v>1456</v>
      </c>
      <c r="I638" s="5" t="s">
        <v>1374</v>
      </c>
      <c r="J638" s="3">
        <v>13448</v>
      </c>
      <c r="K638" s="3">
        <v>4057</v>
      </c>
      <c r="L638" s="3">
        <v>633</v>
      </c>
      <c r="M638" s="2">
        <f t="shared" si="202"/>
        <v>17.97</v>
      </c>
      <c r="N638" s="3">
        <f t="shared" si="203"/>
        <v>187</v>
      </c>
      <c r="O638" s="4">
        <f t="shared" si="204"/>
        <v>22.5</v>
      </c>
      <c r="P638" s="2">
        <f t="shared" si="205"/>
        <v>1.97</v>
      </c>
      <c r="Q638" s="2">
        <f t="shared" si="206"/>
        <v>1.1200000000000001</v>
      </c>
      <c r="R638" s="2">
        <f t="shared" si="207"/>
        <v>3.08</v>
      </c>
      <c r="S638" s="64">
        <f t="shared" si="208"/>
        <v>0.14380999999999999</v>
      </c>
      <c r="T638" s="2">
        <f t="shared" si="209"/>
        <v>7.56</v>
      </c>
      <c r="U638" s="4">
        <f t="shared" si="210"/>
        <v>2.6</v>
      </c>
      <c r="V638" s="79">
        <f t="shared" si="211"/>
        <v>4.24</v>
      </c>
      <c r="W638" s="10">
        <f t="shared" ca="1" si="212"/>
        <v>0</v>
      </c>
      <c r="X638" s="10">
        <f t="shared" ca="1" si="213"/>
        <v>0</v>
      </c>
      <c r="Y638" s="10">
        <f t="shared" ca="1" si="214"/>
        <v>0</v>
      </c>
      <c r="Z638" s="10">
        <f t="shared" ca="1" si="215"/>
        <v>1</v>
      </c>
      <c r="AA638" s="10">
        <f t="shared" ca="1" si="216"/>
        <v>0</v>
      </c>
      <c r="AB638" s="10">
        <f t="shared" ca="1" si="217"/>
        <v>0.66700000000000004</v>
      </c>
      <c r="AC638" s="10">
        <f t="shared" ca="1" si="218"/>
        <v>1</v>
      </c>
      <c r="AF638" s="16">
        <f t="shared" ca="1" si="219"/>
        <v>0</v>
      </c>
    </row>
    <row r="639" spans="1:32" x14ac:dyDescent="0.25">
      <c r="A639" s="7" t="s">
        <v>1013</v>
      </c>
      <c r="B639" s="7" t="s">
        <v>293</v>
      </c>
      <c r="C639" s="10">
        <f t="shared" ca="1" si="220"/>
        <v>0</v>
      </c>
      <c r="D639" s="4">
        <v>43.3</v>
      </c>
      <c r="E639" s="4">
        <v>37.4</v>
      </c>
      <c r="F639" s="4">
        <v>13.5</v>
      </c>
      <c r="G639" s="4">
        <v>6.5</v>
      </c>
      <c r="H639" s="5" t="s">
        <v>1624</v>
      </c>
      <c r="I639" s="5" t="s">
        <v>1374</v>
      </c>
      <c r="J639" s="3">
        <v>20503</v>
      </c>
      <c r="K639" s="3">
        <v>6515</v>
      </c>
      <c r="L639" s="3">
        <v>936</v>
      </c>
      <c r="M639" s="2">
        <f t="shared" si="202"/>
        <v>20.07</v>
      </c>
      <c r="N639" s="3">
        <f t="shared" si="203"/>
        <v>175</v>
      </c>
      <c r="O639" s="4">
        <f t="shared" si="204"/>
        <v>25.3</v>
      </c>
      <c r="P639" s="2">
        <f t="shared" si="205"/>
        <v>1.91</v>
      </c>
      <c r="Q639" s="2">
        <f t="shared" si="206"/>
        <v>1.1399999999999999</v>
      </c>
      <c r="R639" s="2">
        <f t="shared" si="207"/>
        <v>3.21</v>
      </c>
      <c r="S639" s="64">
        <f t="shared" si="208"/>
        <v>0.12463</v>
      </c>
      <c r="T639" s="2">
        <f t="shared" si="209"/>
        <v>8.19</v>
      </c>
      <c r="U639" s="4">
        <f t="shared" si="210"/>
        <v>3</v>
      </c>
      <c r="V639" s="79">
        <f t="shared" si="211"/>
        <v>4.63</v>
      </c>
      <c r="W639" s="10">
        <f t="shared" ca="1" si="212"/>
        <v>0</v>
      </c>
      <c r="X639" s="10">
        <f t="shared" ca="1" si="213"/>
        <v>0</v>
      </c>
      <c r="Y639" s="10">
        <f t="shared" ca="1" si="214"/>
        <v>0</v>
      </c>
      <c r="Z639" s="10">
        <f t="shared" ca="1" si="215"/>
        <v>1</v>
      </c>
      <c r="AA639" s="10">
        <f t="shared" ca="1" si="216"/>
        <v>0</v>
      </c>
      <c r="AB639" s="10">
        <f t="shared" ca="1" si="217"/>
        <v>1</v>
      </c>
      <c r="AC639" s="10">
        <f t="shared" ca="1" si="218"/>
        <v>1</v>
      </c>
      <c r="AF639" s="16">
        <f t="shared" ca="1" si="219"/>
        <v>0</v>
      </c>
    </row>
    <row r="640" spans="1:32" x14ac:dyDescent="0.25">
      <c r="A640" s="7" t="s">
        <v>1160</v>
      </c>
      <c r="B640" s="7" t="s">
        <v>1155</v>
      </c>
      <c r="C640" s="10">
        <f t="shared" ca="1" si="220"/>
        <v>0</v>
      </c>
      <c r="D640" s="4">
        <v>46.4</v>
      </c>
      <c r="E640" s="4">
        <v>38.4</v>
      </c>
      <c r="F640" s="4">
        <v>14.7</v>
      </c>
      <c r="G640" s="4">
        <v>6.6</v>
      </c>
      <c r="H640" s="5" t="s">
        <v>1076</v>
      </c>
      <c r="J640" s="3">
        <v>20570</v>
      </c>
      <c r="K640" s="3">
        <v>7110</v>
      </c>
      <c r="L640" s="3">
        <v>790</v>
      </c>
      <c r="M640" s="2">
        <f t="shared" si="202"/>
        <v>16.899999999999999</v>
      </c>
      <c r="N640" s="3">
        <f t="shared" si="203"/>
        <v>162</v>
      </c>
      <c r="O640" s="4">
        <f t="shared" si="204"/>
        <v>21.7</v>
      </c>
      <c r="P640" s="2">
        <f t="shared" si="205"/>
        <v>2.08</v>
      </c>
      <c r="Q640" s="2">
        <f t="shared" si="206"/>
        <v>1.08</v>
      </c>
      <c r="R640" s="2">
        <f t="shared" si="207"/>
        <v>3.16</v>
      </c>
      <c r="S640" s="64">
        <f t="shared" si="208"/>
        <v>0.18490000000000001</v>
      </c>
      <c r="T640" s="2">
        <f t="shared" si="209"/>
        <v>8.3000000000000007</v>
      </c>
      <c r="U640" s="4">
        <f t="shared" si="210"/>
        <v>2.6</v>
      </c>
      <c r="V640" s="79">
        <f t="shared" si="211"/>
        <v>3.85</v>
      </c>
      <c r="W640" s="10">
        <f t="shared" ca="1" si="212"/>
        <v>0</v>
      </c>
      <c r="X640" s="10">
        <f t="shared" ca="1" si="213"/>
        <v>0</v>
      </c>
      <c r="Y640" s="10">
        <f t="shared" ca="1" si="214"/>
        <v>0</v>
      </c>
      <c r="Z640" s="10">
        <f t="shared" ca="1" si="215"/>
        <v>1</v>
      </c>
      <c r="AA640" s="10">
        <f t="shared" ca="1" si="216"/>
        <v>0</v>
      </c>
      <c r="AB640" s="10">
        <f t="shared" ca="1" si="217"/>
        <v>1</v>
      </c>
      <c r="AC640" s="10">
        <f t="shared" ca="1" si="218"/>
        <v>1</v>
      </c>
      <c r="AF640" s="16">
        <f t="shared" ca="1" si="219"/>
        <v>0</v>
      </c>
    </row>
    <row r="641" spans="1:32" x14ac:dyDescent="0.25">
      <c r="A641" s="7" t="s">
        <v>1161</v>
      </c>
      <c r="B641" s="7" t="s">
        <v>1466</v>
      </c>
      <c r="C641" s="10">
        <f t="shared" ca="1" si="220"/>
        <v>0</v>
      </c>
      <c r="D641" s="4">
        <v>50.5</v>
      </c>
      <c r="E641" s="4">
        <v>41.7</v>
      </c>
      <c r="F641" s="4">
        <v>15.1</v>
      </c>
      <c r="G641" s="4">
        <v>5.0999999999999996</v>
      </c>
      <c r="J641" s="3">
        <v>33000</v>
      </c>
      <c r="K641" s="3">
        <v>12320</v>
      </c>
      <c r="L641" s="3">
        <v>1122</v>
      </c>
      <c r="M641" s="2">
        <f t="shared" si="202"/>
        <v>17.52</v>
      </c>
      <c r="N641" s="3">
        <f t="shared" si="203"/>
        <v>203</v>
      </c>
      <c r="O641" s="4">
        <f t="shared" si="204"/>
        <v>31</v>
      </c>
      <c r="P641" s="2">
        <f t="shared" si="205"/>
        <v>1.82</v>
      </c>
      <c r="Q641" s="2">
        <f t="shared" si="206"/>
        <v>1.08</v>
      </c>
      <c r="R641" s="2">
        <f t="shared" si="207"/>
        <v>3.34</v>
      </c>
      <c r="S641" s="64">
        <f t="shared" si="208"/>
        <v>9.9739999999999995E-2</v>
      </c>
      <c r="T641" s="2">
        <f t="shared" si="209"/>
        <v>8.65</v>
      </c>
      <c r="U641" s="4">
        <f t="shared" si="210"/>
        <v>3.6</v>
      </c>
      <c r="V641" s="79">
        <f t="shared" si="211"/>
        <v>5.26</v>
      </c>
      <c r="W641" s="10">
        <f t="shared" ca="1" si="212"/>
        <v>0</v>
      </c>
      <c r="X641" s="10">
        <f t="shared" ca="1" si="213"/>
        <v>0</v>
      </c>
      <c r="Y641" s="10">
        <f t="shared" ca="1" si="214"/>
        <v>0</v>
      </c>
      <c r="Z641" s="10">
        <f t="shared" ca="1" si="215"/>
        <v>1</v>
      </c>
      <c r="AA641" s="10">
        <f t="shared" ca="1" si="216"/>
        <v>0</v>
      </c>
      <c r="AB641" s="10">
        <f t="shared" ca="1" si="217"/>
        <v>0.88900000000000001</v>
      </c>
      <c r="AC641" s="10">
        <f t="shared" ca="1" si="218"/>
        <v>1</v>
      </c>
      <c r="AF641" s="16">
        <f t="shared" ca="1" si="219"/>
        <v>0</v>
      </c>
    </row>
    <row r="642" spans="1:32" x14ac:dyDescent="0.25">
      <c r="A642" s="7" t="s">
        <v>672</v>
      </c>
      <c r="B642" s="7" t="s">
        <v>293</v>
      </c>
      <c r="C642" s="10">
        <f t="shared" ref="C642:C673" ca="1" si="221">MIN(W642,Z642,Y642,X642,AA642,AC642,AB642)</f>
        <v>0</v>
      </c>
      <c r="D642" s="4">
        <v>40</v>
      </c>
      <c r="E642" s="4">
        <v>33.299999999999997</v>
      </c>
      <c r="F642" s="4">
        <v>12.9</v>
      </c>
      <c r="G642" s="4">
        <v>6.3</v>
      </c>
      <c r="H642" s="5" t="s">
        <v>1456</v>
      </c>
      <c r="I642" s="5" t="s">
        <v>1374</v>
      </c>
      <c r="J642" s="3">
        <v>16094</v>
      </c>
      <c r="K642" s="3">
        <v>5291</v>
      </c>
      <c r="L642" s="3">
        <v>750</v>
      </c>
      <c r="M642" s="2">
        <f t="shared" si="202"/>
        <v>18.89</v>
      </c>
      <c r="N642" s="3">
        <f t="shared" si="203"/>
        <v>195</v>
      </c>
      <c r="O642" s="4">
        <f t="shared" si="204"/>
        <v>23.4</v>
      </c>
      <c r="P642" s="2">
        <f t="shared" si="205"/>
        <v>1.98</v>
      </c>
      <c r="Q642" s="2">
        <f t="shared" si="206"/>
        <v>1.1299999999999999</v>
      </c>
      <c r="R642" s="2">
        <f t="shared" si="207"/>
        <v>3.1</v>
      </c>
      <c r="S642" s="64">
        <f t="shared" si="208"/>
        <v>0.14507999999999999</v>
      </c>
      <c r="T642" s="2">
        <f t="shared" si="209"/>
        <v>7.73</v>
      </c>
      <c r="U642" s="4">
        <f t="shared" si="210"/>
        <v>2.7</v>
      </c>
      <c r="V642" s="79">
        <f t="shared" si="211"/>
        <v>4.2699999999999996</v>
      </c>
      <c r="W642" s="10">
        <f t="shared" ca="1" si="212"/>
        <v>0</v>
      </c>
      <c r="X642" s="10">
        <f t="shared" ca="1" si="213"/>
        <v>0</v>
      </c>
      <c r="Y642" s="10">
        <f t="shared" ca="1" si="214"/>
        <v>0</v>
      </c>
      <c r="Z642" s="10">
        <f t="shared" ca="1" si="215"/>
        <v>1</v>
      </c>
      <c r="AA642" s="10">
        <f t="shared" ca="1" si="216"/>
        <v>0</v>
      </c>
      <c r="AB642" s="10">
        <f t="shared" ca="1" si="217"/>
        <v>0.77800000000000002</v>
      </c>
      <c r="AC642" s="10">
        <f t="shared" ca="1" si="218"/>
        <v>1</v>
      </c>
      <c r="AF642" s="16">
        <f t="shared" ca="1" si="219"/>
        <v>0</v>
      </c>
    </row>
    <row r="643" spans="1:32" x14ac:dyDescent="0.25">
      <c r="A643" s="7" t="s">
        <v>502</v>
      </c>
      <c r="B643" s="7" t="s">
        <v>1952</v>
      </c>
      <c r="C643" s="10">
        <f t="shared" ca="1" si="221"/>
        <v>0</v>
      </c>
      <c r="D643" s="4">
        <v>33</v>
      </c>
      <c r="E643" s="4">
        <v>26.6</v>
      </c>
      <c r="F643" s="4">
        <v>10.9</v>
      </c>
      <c r="G643" s="4">
        <v>6.2</v>
      </c>
      <c r="H643" s="5" t="s">
        <v>1456</v>
      </c>
      <c r="I643" s="5" t="s">
        <v>1461</v>
      </c>
      <c r="J643" s="3">
        <v>13227</v>
      </c>
      <c r="K643" s="3">
        <v>4629</v>
      </c>
      <c r="L643" s="3">
        <v>521</v>
      </c>
      <c r="M643" s="2">
        <f t="shared" si="202"/>
        <v>14.96</v>
      </c>
      <c r="N643" s="3">
        <f t="shared" si="203"/>
        <v>314</v>
      </c>
      <c r="O643" s="4">
        <f t="shared" si="204"/>
        <v>29.8</v>
      </c>
      <c r="P643" s="2">
        <f t="shared" si="205"/>
        <v>1.78</v>
      </c>
      <c r="Q643" s="2">
        <f t="shared" si="206"/>
        <v>1.05</v>
      </c>
      <c r="R643" s="2">
        <f t="shared" si="207"/>
        <v>3.03</v>
      </c>
      <c r="S643" s="64">
        <f t="shared" si="208"/>
        <v>7.7499999999999999E-2</v>
      </c>
      <c r="T643" s="2">
        <f t="shared" si="209"/>
        <v>6.91</v>
      </c>
      <c r="U643" s="4">
        <f t="shared" si="210"/>
        <v>3.3</v>
      </c>
      <c r="V643" s="79">
        <f t="shared" si="211"/>
        <v>5.67</v>
      </c>
      <c r="W643" s="10">
        <f t="shared" ca="1" si="212"/>
        <v>0</v>
      </c>
      <c r="X643" s="10">
        <f t="shared" ca="1" si="213"/>
        <v>0</v>
      </c>
      <c r="Y643" s="10">
        <f t="shared" ca="1" si="214"/>
        <v>0</v>
      </c>
      <c r="Z643" s="10">
        <f t="shared" ca="1" si="215"/>
        <v>1</v>
      </c>
      <c r="AA643" s="10">
        <f t="shared" ca="1" si="216"/>
        <v>0</v>
      </c>
      <c r="AB643" s="10">
        <f t="shared" ca="1" si="217"/>
        <v>0.38900000000000001</v>
      </c>
      <c r="AC643" s="10">
        <f t="shared" ca="1" si="218"/>
        <v>1</v>
      </c>
      <c r="AF643" s="16">
        <f t="shared" ca="1" si="219"/>
        <v>0</v>
      </c>
    </row>
    <row r="644" spans="1:32" x14ac:dyDescent="0.25">
      <c r="A644" s="7" t="s">
        <v>1951</v>
      </c>
      <c r="B644" s="7" t="s">
        <v>1952</v>
      </c>
      <c r="C644" s="10">
        <f t="shared" ca="1" si="221"/>
        <v>0</v>
      </c>
      <c r="D644" s="4">
        <v>39.700000000000003</v>
      </c>
      <c r="E644" s="4">
        <v>32.9</v>
      </c>
      <c r="F644" s="4">
        <v>12.7</v>
      </c>
      <c r="G644" s="4">
        <v>7.1</v>
      </c>
      <c r="I644" s="5" t="s">
        <v>1374</v>
      </c>
      <c r="J644" s="3">
        <v>17710</v>
      </c>
      <c r="K644" s="3">
        <v>7700</v>
      </c>
      <c r="L644" s="3">
        <v>752</v>
      </c>
      <c r="M644" s="2">
        <f t="shared" si="202"/>
        <v>17.78</v>
      </c>
      <c r="N644" s="3">
        <f t="shared" si="203"/>
        <v>222</v>
      </c>
      <c r="O644" s="4">
        <f t="shared" si="204"/>
        <v>26.5</v>
      </c>
      <c r="P644" s="2">
        <f t="shared" si="205"/>
        <v>1.89</v>
      </c>
      <c r="Q644" s="2">
        <f t="shared" si="206"/>
        <v>1.1000000000000001</v>
      </c>
      <c r="R644" s="2">
        <f t="shared" si="207"/>
        <v>3.13</v>
      </c>
      <c r="S644" s="64">
        <f t="shared" si="208"/>
        <v>0.10783</v>
      </c>
      <c r="T644" s="2">
        <f t="shared" si="209"/>
        <v>7.69</v>
      </c>
      <c r="U644" s="4">
        <f t="shared" si="210"/>
        <v>3.1</v>
      </c>
      <c r="V644" s="79">
        <f t="shared" si="211"/>
        <v>4.9400000000000004</v>
      </c>
      <c r="W644" s="10">
        <f t="shared" ca="1" si="212"/>
        <v>0</v>
      </c>
      <c r="X644" s="10">
        <f t="shared" ca="1" si="213"/>
        <v>0</v>
      </c>
      <c r="Y644" s="10">
        <f t="shared" ca="1" si="214"/>
        <v>0</v>
      </c>
      <c r="Z644" s="10">
        <f t="shared" ca="1" si="215"/>
        <v>1</v>
      </c>
      <c r="AA644" s="10">
        <f t="shared" ca="1" si="216"/>
        <v>0</v>
      </c>
      <c r="AB644" s="10">
        <f t="shared" ca="1" si="217"/>
        <v>0.94399999999999995</v>
      </c>
      <c r="AC644" s="10">
        <f t="shared" ca="1" si="218"/>
        <v>1</v>
      </c>
      <c r="AF644" s="16">
        <f t="shared" ca="1" si="219"/>
        <v>0</v>
      </c>
    </row>
    <row r="645" spans="1:32" x14ac:dyDescent="0.25">
      <c r="A645" s="7" t="s">
        <v>1953</v>
      </c>
      <c r="B645" s="7" t="s">
        <v>1952</v>
      </c>
      <c r="C645" s="10">
        <f t="shared" ca="1" si="221"/>
        <v>0</v>
      </c>
      <c r="D645" s="4">
        <v>47.8</v>
      </c>
      <c r="E645" s="4">
        <v>40.1</v>
      </c>
      <c r="F645" s="4">
        <v>14.5</v>
      </c>
      <c r="G645" s="4">
        <v>5.9</v>
      </c>
      <c r="H645" s="2"/>
      <c r="I645" s="2" t="s">
        <v>1374</v>
      </c>
      <c r="J645" s="3">
        <v>36400</v>
      </c>
      <c r="K645" s="3">
        <v>15700</v>
      </c>
      <c r="L645" s="3">
        <v>1121</v>
      </c>
      <c r="M645" s="2">
        <f t="shared" si="202"/>
        <v>16.399999999999999</v>
      </c>
      <c r="N645" s="3">
        <f t="shared" si="203"/>
        <v>252</v>
      </c>
      <c r="O645" s="4">
        <f t="shared" si="204"/>
        <v>37.700000000000003</v>
      </c>
      <c r="P645" s="2">
        <f t="shared" si="205"/>
        <v>1.69</v>
      </c>
      <c r="Q645" s="2">
        <f t="shared" si="206"/>
        <v>1.05</v>
      </c>
      <c r="R645" s="2">
        <f t="shared" si="207"/>
        <v>3.3</v>
      </c>
      <c r="S645" s="64">
        <f t="shared" si="208"/>
        <v>6.9639999999999994E-2</v>
      </c>
      <c r="T645" s="2">
        <f t="shared" si="209"/>
        <v>8.49</v>
      </c>
      <c r="U645" s="4">
        <f t="shared" si="210"/>
        <v>4.2</v>
      </c>
      <c r="V645" s="79">
        <f t="shared" si="211"/>
        <v>6.26</v>
      </c>
      <c r="W645" s="10">
        <f t="shared" ca="1" si="212"/>
        <v>0</v>
      </c>
      <c r="X645" s="10">
        <f t="shared" ca="1" si="213"/>
        <v>0</v>
      </c>
      <c r="Y645" s="10">
        <f t="shared" ca="1" si="214"/>
        <v>0</v>
      </c>
      <c r="Z645" s="10">
        <f t="shared" ca="1" si="215"/>
        <v>1</v>
      </c>
      <c r="AA645" s="10">
        <f t="shared" ca="1" si="216"/>
        <v>0</v>
      </c>
      <c r="AB645" s="10">
        <f t="shared" ca="1" si="217"/>
        <v>1</v>
      </c>
      <c r="AC645" s="10">
        <f t="shared" ca="1" si="218"/>
        <v>1</v>
      </c>
      <c r="AF645" s="16">
        <f t="shared" ca="1" si="219"/>
        <v>0</v>
      </c>
    </row>
    <row r="646" spans="1:32" x14ac:dyDescent="0.25">
      <c r="A646" s="7" t="s">
        <v>1954</v>
      </c>
      <c r="B646" s="7" t="s">
        <v>1955</v>
      </c>
      <c r="C646" s="10">
        <f t="shared" ca="1" si="221"/>
        <v>0</v>
      </c>
      <c r="D646" s="4">
        <v>34.700000000000003</v>
      </c>
      <c r="E646" s="4">
        <v>27.7</v>
      </c>
      <c r="F646" s="4">
        <v>12.7</v>
      </c>
      <c r="G646" s="4">
        <v>3.3</v>
      </c>
      <c r="H646" s="3" t="s">
        <v>1956</v>
      </c>
      <c r="I646" s="3" t="s">
        <v>1957</v>
      </c>
      <c r="J646" s="5">
        <v>14110</v>
      </c>
      <c r="K646" s="5">
        <v>5070</v>
      </c>
      <c r="L646" s="3">
        <v>549</v>
      </c>
      <c r="M646" s="2">
        <f t="shared" si="202"/>
        <v>15.1</v>
      </c>
      <c r="N646" s="3">
        <f t="shared" si="203"/>
        <v>296</v>
      </c>
      <c r="O646" s="4">
        <f t="shared" si="204"/>
        <v>24.8</v>
      </c>
      <c r="P646" s="2">
        <f t="shared" si="205"/>
        <v>2.0299999999999998</v>
      </c>
      <c r="Q646" s="2">
        <f t="shared" si="206"/>
        <v>1.05</v>
      </c>
      <c r="R646" s="2">
        <f t="shared" si="207"/>
        <v>2.73</v>
      </c>
      <c r="S646" s="64">
        <f t="shared" si="208"/>
        <v>0.14215</v>
      </c>
      <c r="T646" s="2">
        <f t="shared" si="209"/>
        <v>7.05</v>
      </c>
      <c r="U646" s="4">
        <f t="shared" si="210"/>
        <v>2.7</v>
      </c>
      <c r="V646" s="79">
        <f t="shared" si="211"/>
        <v>4.3</v>
      </c>
      <c r="W646" s="10">
        <f t="shared" ca="1" si="212"/>
        <v>0</v>
      </c>
      <c r="X646" s="10">
        <f t="shared" ca="1" si="213"/>
        <v>0</v>
      </c>
      <c r="Y646" s="10">
        <f t="shared" ca="1" si="214"/>
        <v>0</v>
      </c>
      <c r="Z646" s="10">
        <f t="shared" ca="1" si="215"/>
        <v>1</v>
      </c>
      <c r="AA646" s="10">
        <f t="shared" ca="1" si="216"/>
        <v>0</v>
      </c>
      <c r="AB646" s="10">
        <f t="shared" ca="1" si="217"/>
        <v>0</v>
      </c>
      <c r="AC646" s="10">
        <f t="shared" ca="1" si="218"/>
        <v>1</v>
      </c>
      <c r="AF646" s="16">
        <f t="shared" ca="1" si="219"/>
        <v>0</v>
      </c>
    </row>
    <row r="647" spans="1:32" x14ac:dyDescent="0.25">
      <c r="A647" s="7" t="s">
        <v>1958</v>
      </c>
      <c r="B647" s="7" t="s">
        <v>1955</v>
      </c>
      <c r="C647" s="10">
        <f t="shared" ca="1" si="221"/>
        <v>0</v>
      </c>
      <c r="D647" s="4">
        <v>39.200000000000003</v>
      </c>
      <c r="E647" s="4">
        <v>33.299999999999997</v>
      </c>
      <c r="F647" s="4">
        <v>13.7</v>
      </c>
      <c r="G647" s="4">
        <v>3.6</v>
      </c>
      <c r="H647" s="3" t="s">
        <v>1606</v>
      </c>
      <c r="I647" s="3" t="s">
        <v>1957</v>
      </c>
      <c r="J647" s="5">
        <v>20944</v>
      </c>
      <c r="K647" s="5">
        <v>6614</v>
      </c>
      <c r="L647" s="3">
        <v>840</v>
      </c>
      <c r="M647" s="2">
        <f t="shared" ref="M647:M707" si="222">L647/(J647/64)^0.666</f>
        <v>17.760000000000002</v>
      </c>
      <c r="N647" s="3">
        <f t="shared" ref="N647:N707" si="223">(J647/2240)/(0.01*E647)^3</f>
        <v>253</v>
      </c>
      <c r="O647" s="4">
        <f t="shared" ref="O647:O707" si="224">J647/(0.65*(0.7*E647+0.3*D647)*F647^1.33)</f>
        <v>28.3</v>
      </c>
      <c r="P647" s="2">
        <f t="shared" ref="P647:P707" si="225">F647/(J647/(0.9*64))^0.333</f>
        <v>1.92</v>
      </c>
      <c r="Q647" s="2">
        <f t="shared" ref="Q647:Q707" si="226">(1.88*E647^0.5*L647^0.333/J647^0.25)/T647</f>
        <v>1.1000000000000001</v>
      </c>
      <c r="R647" s="2">
        <f t="shared" ref="R647:R707" si="227">D647/F647</f>
        <v>2.86</v>
      </c>
      <c r="S647" s="64">
        <f t="shared" ref="S647:S707" si="228">(((2*3.14)/U647)^2*((F647/2)-1.5)*(10*3.14/180)/32.2)</f>
        <v>0.11895</v>
      </c>
      <c r="T647" s="2">
        <f t="shared" ref="T647:T707" si="229">1.34*(E647^0.5)</f>
        <v>7.73</v>
      </c>
      <c r="U647" s="4">
        <f t="shared" ref="U647:U707" si="230">2*PI()*(((J647^1.744/35.5)/(0.04*32.2*E647*64*(0.82*F647)^3))^0.5)</f>
        <v>3.1</v>
      </c>
      <c r="V647" s="79">
        <f t="shared" ref="V647:V707" si="231">U647*(32.2/F647)^0.5</f>
        <v>4.75</v>
      </c>
      <c r="W647" s="10">
        <f t="shared" ref="W647:W707" ca="1" si="232">sddoc(M647,AJ$15,AJ$16,AJ$17,AJ$18)</f>
        <v>0</v>
      </c>
      <c r="X647" s="10">
        <f t="shared" ref="X647:X707" ca="1" si="233">dldoc(N647,AJ$36,AJ$37,AJ$38,AJ$39)</f>
        <v>0</v>
      </c>
      <c r="Y647" s="10">
        <f t="shared" ref="Y647:Y707" ca="1" si="234">cfdoc(O647,AJ$29,AJ$30,AJ$31,AJ$32)</f>
        <v>0</v>
      </c>
      <c r="Z647" s="10">
        <f t="shared" ref="Z647:Z707" ca="1" si="235">crdoc(P647,AJ$24,AJ$25)</f>
        <v>1</v>
      </c>
      <c r="AA647" s="10">
        <f t="shared" ref="AA647:AA707" ca="1" si="236">vmvhdoc(Q647,AJ$43,AJ$44,AJ$45,AJ$46)</f>
        <v>0</v>
      </c>
      <c r="AB647" s="10">
        <f t="shared" ref="AB647:AB707" ca="1" si="237">lbdoc(R647,AJ$57,AJ$58,AJ$59,AJ$60)</f>
        <v>0</v>
      </c>
      <c r="AC647" s="10">
        <f t="shared" ref="AC647:AC707" ca="1" si="238">aceldoc(S647,AJ$52,AJ$53)</f>
        <v>1</v>
      </c>
      <c r="AF647" s="16">
        <f t="shared" ref="AF647:AF707" ca="1" si="239">C647</f>
        <v>0</v>
      </c>
    </row>
    <row r="648" spans="1:32" x14ac:dyDescent="0.25">
      <c r="A648" s="7" t="s">
        <v>962</v>
      </c>
      <c r="B648" s="7" t="s">
        <v>874</v>
      </c>
      <c r="C648" s="10">
        <f t="shared" ca="1" si="221"/>
        <v>0</v>
      </c>
      <c r="D648" s="4">
        <v>40</v>
      </c>
      <c r="E648" s="4">
        <v>38</v>
      </c>
      <c r="F648" s="4">
        <v>15.3</v>
      </c>
      <c r="G648" s="4">
        <v>2.9</v>
      </c>
      <c r="H648" s="5" t="s">
        <v>963</v>
      </c>
      <c r="I648" s="5" t="s">
        <v>964</v>
      </c>
      <c r="J648" s="3">
        <v>20000</v>
      </c>
      <c r="L648" s="3">
        <v>640</v>
      </c>
      <c r="M648" s="2">
        <f t="shared" si="222"/>
        <v>13.95</v>
      </c>
      <c r="N648" s="3">
        <f t="shared" si="223"/>
        <v>163</v>
      </c>
      <c r="O648" s="4">
        <f t="shared" si="224"/>
        <v>21.2</v>
      </c>
      <c r="P648" s="2">
        <f t="shared" si="225"/>
        <v>2.1800000000000002</v>
      </c>
      <c r="Q648" s="2">
        <f t="shared" si="226"/>
        <v>1.01</v>
      </c>
      <c r="R648" s="2">
        <f t="shared" si="227"/>
        <v>2.61</v>
      </c>
      <c r="S648" s="64">
        <f t="shared" si="228"/>
        <v>0.22813</v>
      </c>
      <c r="T648" s="2">
        <f t="shared" si="229"/>
        <v>8.26</v>
      </c>
      <c r="U648" s="4">
        <f t="shared" si="230"/>
        <v>2.4</v>
      </c>
      <c r="V648" s="79">
        <f t="shared" si="231"/>
        <v>3.48</v>
      </c>
      <c r="W648" s="10">
        <f t="shared" ca="1" si="232"/>
        <v>0</v>
      </c>
      <c r="X648" s="10">
        <f t="shared" ca="1" si="233"/>
        <v>0</v>
      </c>
      <c r="Y648" s="10">
        <f t="shared" ca="1" si="234"/>
        <v>0</v>
      </c>
      <c r="Z648" s="10">
        <f t="shared" ca="1" si="235"/>
        <v>1</v>
      </c>
      <c r="AA648" s="10">
        <f t="shared" ca="1" si="236"/>
        <v>0</v>
      </c>
      <c r="AB648" s="10">
        <f t="shared" ca="1" si="237"/>
        <v>0</v>
      </c>
      <c r="AC648" s="10">
        <f t="shared" ca="1" si="238"/>
        <v>1</v>
      </c>
      <c r="AF648" s="16">
        <f t="shared" ca="1" si="239"/>
        <v>0</v>
      </c>
    </row>
    <row r="649" spans="1:32" x14ac:dyDescent="0.25">
      <c r="A649" s="7" t="s">
        <v>1959</v>
      </c>
      <c r="B649" s="7" t="s">
        <v>1960</v>
      </c>
      <c r="C649" s="10">
        <f t="shared" ca="1" si="221"/>
        <v>0</v>
      </c>
      <c r="D649" s="4">
        <v>43</v>
      </c>
      <c r="E649" s="4">
        <v>29</v>
      </c>
      <c r="F649" s="4">
        <v>11</v>
      </c>
      <c r="G649" s="4">
        <v>6.1</v>
      </c>
      <c r="H649" s="2"/>
      <c r="I649" s="2" t="s">
        <v>1374</v>
      </c>
      <c r="J649" s="3">
        <v>19000</v>
      </c>
      <c r="K649" s="3">
        <v>7750</v>
      </c>
      <c r="L649" s="3">
        <v>791</v>
      </c>
      <c r="M649" s="2">
        <f t="shared" si="222"/>
        <v>17.84</v>
      </c>
      <c r="N649" s="3">
        <f t="shared" si="223"/>
        <v>348</v>
      </c>
      <c r="O649" s="4">
        <f t="shared" si="224"/>
        <v>36.299999999999997</v>
      </c>
      <c r="P649" s="2">
        <f t="shared" si="225"/>
        <v>1.6</v>
      </c>
      <c r="Q649" s="2">
        <f t="shared" si="226"/>
        <v>1.1000000000000001</v>
      </c>
      <c r="R649" s="2">
        <f t="shared" si="227"/>
        <v>3.91</v>
      </c>
      <c r="S649" s="64">
        <f t="shared" si="228"/>
        <v>4.6219999999999997E-2</v>
      </c>
      <c r="T649" s="2">
        <f t="shared" si="229"/>
        <v>7.22</v>
      </c>
      <c r="U649" s="4">
        <f t="shared" si="230"/>
        <v>4.3</v>
      </c>
      <c r="V649" s="79">
        <f t="shared" si="231"/>
        <v>7.36</v>
      </c>
      <c r="W649" s="10">
        <f t="shared" ca="1" si="232"/>
        <v>0</v>
      </c>
      <c r="X649" s="10">
        <f t="shared" ca="1" si="233"/>
        <v>0</v>
      </c>
      <c r="Y649" s="10">
        <f t="shared" ca="1" si="234"/>
        <v>0</v>
      </c>
      <c r="Z649" s="10">
        <f t="shared" ca="1" si="235"/>
        <v>1</v>
      </c>
      <c r="AA649" s="10">
        <f t="shared" ca="1" si="236"/>
        <v>0</v>
      </c>
      <c r="AB649" s="10">
        <f t="shared" ca="1" si="237"/>
        <v>0</v>
      </c>
      <c r="AC649" s="10">
        <f t="shared" ca="1" si="238"/>
        <v>1</v>
      </c>
      <c r="AF649" s="16">
        <f t="shared" ca="1" si="239"/>
        <v>0</v>
      </c>
    </row>
    <row r="650" spans="1:32" x14ac:dyDescent="0.25">
      <c r="A650" s="7" t="s">
        <v>1961</v>
      </c>
      <c r="B650" s="7" t="s">
        <v>1960</v>
      </c>
      <c r="C650" s="10">
        <f t="shared" ca="1" si="221"/>
        <v>0</v>
      </c>
      <c r="D650" s="4">
        <v>50.8</v>
      </c>
      <c r="E650" s="4">
        <v>34.5</v>
      </c>
      <c r="F650" s="4">
        <v>13</v>
      </c>
      <c r="G650" s="4">
        <v>6.9</v>
      </c>
      <c r="H650" s="2"/>
      <c r="I650" s="2" t="s">
        <v>1374</v>
      </c>
      <c r="J650" s="3">
        <v>29000</v>
      </c>
      <c r="K650" s="3">
        <v>9000</v>
      </c>
      <c r="L650" s="3">
        <v>987</v>
      </c>
      <c r="M650" s="2">
        <f t="shared" si="222"/>
        <v>16.8</v>
      </c>
      <c r="N650" s="3">
        <f t="shared" si="223"/>
        <v>315</v>
      </c>
      <c r="O650" s="4">
        <f t="shared" si="224"/>
        <v>37.4</v>
      </c>
      <c r="P650" s="2">
        <f t="shared" si="225"/>
        <v>1.64</v>
      </c>
      <c r="Q650" s="2">
        <f t="shared" si="226"/>
        <v>1.07</v>
      </c>
      <c r="R650" s="2">
        <f t="shared" si="227"/>
        <v>3.91</v>
      </c>
      <c r="S650" s="64">
        <f t="shared" si="228"/>
        <v>5.518E-2</v>
      </c>
      <c r="T650" s="2">
        <f t="shared" si="229"/>
        <v>7.87</v>
      </c>
      <c r="U650" s="4">
        <f t="shared" si="230"/>
        <v>4.4000000000000004</v>
      </c>
      <c r="V650" s="79">
        <f t="shared" si="231"/>
        <v>6.92</v>
      </c>
      <c r="W650" s="10">
        <f t="shared" ca="1" si="232"/>
        <v>0</v>
      </c>
      <c r="X650" s="10">
        <f t="shared" ca="1" si="233"/>
        <v>0</v>
      </c>
      <c r="Y650" s="10">
        <f t="shared" ca="1" si="234"/>
        <v>0</v>
      </c>
      <c r="Z650" s="10">
        <f t="shared" ca="1" si="235"/>
        <v>1</v>
      </c>
      <c r="AA650" s="10">
        <f t="shared" ca="1" si="236"/>
        <v>0</v>
      </c>
      <c r="AB650" s="10">
        <f t="shared" ca="1" si="237"/>
        <v>0</v>
      </c>
      <c r="AC650" s="10">
        <f t="shared" ca="1" si="238"/>
        <v>1</v>
      </c>
      <c r="AF650" s="16">
        <f t="shared" ca="1" si="239"/>
        <v>0</v>
      </c>
    </row>
    <row r="651" spans="1:32" x14ac:dyDescent="0.25">
      <c r="A651" s="7" t="s">
        <v>1962</v>
      </c>
      <c r="B651" s="7" t="s">
        <v>1726</v>
      </c>
      <c r="C651" s="10">
        <f t="shared" ca="1" si="221"/>
        <v>0</v>
      </c>
      <c r="D651" s="4">
        <v>47.2</v>
      </c>
      <c r="E651" s="4">
        <v>38.200000000000003</v>
      </c>
      <c r="F651" s="4">
        <v>14</v>
      </c>
      <c r="G651" s="4">
        <v>6.5</v>
      </c>
      <c r="H651" s="5" t="s">
        <v>1407</v>
      </c>
      <c r="I651" s="5" t="s">
        <v>1374</v>
      </c>
      <c r="J651" s="3">
        <v>39800</v>
      </c>
      <c r="K651" s="3">
        <v>15900</v>
      </c>
      <c r="L651" s="3">
        <v>1045</v>
      </c>
      <c r="M651" s="2">
        <f t="shared" si="222"/>
        <v>14.4</v>
      </c>
      <c r="N651" s="3">
        <f t="shared" si="223"/>
        <v>319</v>
      </c>
      <c r="O651" s="4">
        <f t="shared" si="224"/>
        <v>44.8</v>
      </c>
      <c r="P651" s="2">
        <f t="shared" si="225"/>
        <v>1.59</v>
      </c>
      <c r="Q651" s="2">
        <f t="shared" si="226"/>
        <v>1.01</v>
      </c>
      <c r="R651" s="2">
        <f t="shared" si="227"/>
        <v>3.37</v>
      </c>
      <c r="S651" s="64">
        <f t="shared" si="228"/>
        <v>4.7E-2</v>
      </c>
      <c r="T651" s="2">
        <f t="shared" si="229"/>
        <v>8.2799999999999994</v>
      </c>
      <c r="U651" s="4">
        <f t="shared" si="230"/>
        <v>5</v>
      </c>
      <c r="V651" s="79">
        <f t="shared" si="231"/>
        <v>7.58</v>
      </c>
      <c r="W651" s="10">
        <f t="shared" ca="1" si="232"/>
        <v>0</v>
      </c>
      <c r="X651" s="10">
        <f t="shared" ca="1" si="233"/>
        <v>0</v>
      </c>
      <c r="Y651" s="10">
        <f t="shared" ca="1" si="234"/>
        <v>0</v>
      </c>
      <c r="Z651" s="10">
        <f t="shared" ca="1" si="235"/>
        <v>1</v>
      </c>
      <c r="AA651" s="10">
        <f t="shared" ca="1" si="236"/>
        <v>0</v>
      </c>
      <c r="AB651" s="10">
        <f t="shared" ca="1" si="237"/>
        <v>0.72199999999999998</v>
      </c>
      <c r="AC651" s="10">
        <f t="shared" ca="1" si="238"/>
        <v>1</v>
      </c>
      <c r="AF651" s="16">
        <f t="shared" ca="1" si="239"/>
        <v>0</v>
      </c>
    </row>
    <row r="652" spans="1:32" x14ac:dyDescent="0.25">
      <c r="A652" s="7" t="s">
        <v>1162</v>
      </c>
      <c r="B652" s="7" t="s">
        <v>1726</v>
      </c>
      <c r="C652" s="10">
        <f t="shared" ca="1" si="221"/>
        <v>0</v>
      </c>
      <c r="D652" s="4">
        <v>51.3</v>
      </c>
      <c r="E652" s="4">
        <v>41.6</v>
      </c>
      <c r="F652" s="4">
        <v>14.2</v>
      </c>
      <c r="G652" s="4">
        <v>7</v>
      </c>
      <c r="H652" s="5" t="s">
        <v>1407</v>
      </c>
      <c r="I652" s="5" t="s">
        <v>1374</v>
      </c>
      <c r="J652" s="3">
        <v>42800</v>
      </c>
      <c r="K652" s="3">
        <v>20000</v>
      </c>
      <c r="L652" s="3">
        <v>1231</v>
      </c>
      <c r="M652" s="2">
        <f t="shared" si="222"/>
        <v>16.170000000000002</v>
      </c>
      <c r="N652" s="3">
        <f t="shared" si="223"/>
        <v>265</v>
      </c>
      <c r="O652" s="4">
        <f t="shared" si="224"/>
        <v>43.4</v>
      </c>
      <c r="P652" s="2">
        <f t="shared" si="225"/>
        <v>1.57</v>
      </c>
      <c r="Q652" s="2">
        <f t="shared" si="226"/>
        <v>1.04</v>
      </c>
      <c r="R652" s="2">
        <f t="shared" si="227"/>
        <v>3.61</v>
      </c>
      <c r="S652" s="64">
        <f t="shared" si="228"/>
        <v>4.786E-2</v>
      </c>
      <c r="T652" s="2">
        <f t="shared" si="229"/>
        <v>8.64</v>
      </c>
      <c r="U652" s="4">
        <f t="shared" si="230"/>
        <v>5</v>
      </c>
      <c r="V652" s="79">
        <f t="shared" si="231"/>
        <v>7.53</v>
      </c>
      <c r="W652" s="10">
        <f t="shared" ca="1" si="232"/>
        <v>0</v>
      </c>
      <c r="X652" s="10">
        <f t="shared" ca="1" si="233"/>
        <v>0</v>
      </c>
      <c r="Y652" s="10">
        <f t="shared" ca="1" si="234"/>
        <v>0</v>
      </c>
      <c r="Z652" s="10">
        <f t="shared" ca="1" si="235"/>
        <v>1</v>
      </c>
      <c r="AA652" s="10">
        <f t="shared" ca="1" si="236"/>
        <v>0</v>
      </c>
      <c r="AB652" s="10">
        <f t="shared" ca="1" si="237"/>
        <v>0</v>
      </c>
      <c r="AC652" s="10">
        <f t="shared" ca="1" si="238"/>
        <v>1</v>
      </c>
      <c r="AF652" s="16">
        <f t="shared" ca="1" si="239"/>
        <v>0</v>
      </c>
    </row>
    <row r="653" spans="1:32" x14ac:dyDescent="0.25">
      <c r="A653" s="7" t="s">
        <v>1163</v>
      </c>
      <c r="B653" s="7" t="s">
        <v>1726</v>
      </c>
      <c r="C653" s="10">
        <f t="shared" ca="1" si="221"/>
        <v>0</v>
      </c>
      <c r="D653" s="4">
        <v>65.2</v>
      </c>
      <c r="E653" s="4">
        <v>53.1</v>
      </c>
      <c r="F653" s="4">
        <v>17</v>
      </c>
      <c r="G653" s="4">
        <v>7.8</v>
      </c>
      <c r="H653" s="5" t="s">
        <v>1386</v>
      </c>
      <c r="J653" s="3">
        <v>85500</v>
      </c>
      <c r="K653" s="3">
        <v>32000</v>
      </c>
      <c r="L653" s="3">
        <v>1916</v>
      </c>
      <c r="M653" s="2">
        <f t="shared" si="222"/>
        <v>15.87</v>
      </c>
      <c r="N653" s="3">
        <f t="shared" si="223"/>
        <v>255</v>
      </c>
      <c r="O653" s="4">
        <f t="shared" si="224"/>
        <v>53.5</v>
      </c>
      <c r="P653" s="2">
        <f t="shared" si="225"/>
        <v>1.49</v>
      </c>
      <c r="Q653" s="2">
        <f t="shared" si="226"/>
        <v>1.02</v>
      </c>
      <c r="R653" s="2">
        <f t="shared" si="227"/>
        <v>3.84</v>
      </c>
      <c r="S653" s="64">
        <f t="shared" si="228"/>
        <v>4.0189999999999997E-2</v>
      </c>
      <c r="T653" s="2">
        <f t="shared" si="229"/>
        <v>9.76</v>
      </c>
      <c r="U653" s="4">
        <f t="shared" si="230"/>
        <v>6.1</v>
      </c>
      <c r="V653" s="79">
        <f t="shared" si="231"/>
        <v>8.4</v>
      </c>
      <c r="W653" s="10">
        <f t="shared" ca="1" si="232"/>
        <v>0</v>
      </c>
      <c r="X653" s="10">
        <f t="shared" ca="1" si="233"/>
        <v>0</v>
      </c>
      <c r="Y653" s="10">
        <f t="shared" ca="1" si="234"/>
        <v>0</v>
      </c>
      <c r="Z653" s="10">
        <f t="shared" ca="1" si="235"/>
        <v>1</v>
      </c>
      <c r="AA653" s="10">
        <f t="shared" ca="1" si="236"/>
        <v>0</v>
      </c>
      <c r="AB653" s="10">
        <f t="shared" ca="1" si="237"/>
        <v>0</v>
      </c>
      <c r="AC653" s="10">
        <f t="shared" ca="1" si="238"/>
        <v>1</v>
      </c>
      <c r="AF653" s="16">
        <f t="shared" ca="1" si="239"/>
        <v>0</v>
      </c>
    </row>
    <row r="654" spans="1:32" x14ac:dyDescent="0.25">
      <c r="A654" s="7" t="s">
        <v>1963</v>
      </c>
      <c r="B654" s="7" t="s">
        <v>1964</v>
      </c>
      <c r="C654" s="10">
        <f t="shared" ca="1" si="221"/>
        <v>0</v>
      </c>
      <c r="D654" s="4">
        <v>38.5</v>
      </c>
      <c r="E654" s="4">
        <v>33.799999999999997</v>
      </c>
      <c r="F654" s="4">
        <v>12.5</v>
      </c>
      <c r="G654" s="4">
        <v>2.9</v>
      </c>
      <c r="H654" s="5" t="s">
        <v>1965</v>
      </c>
      <c r="I654" s="5" t="s">
        <v>1374</v>
      </c>
      <c r="J654" s="3">
        <v>17680</v>
      </c>
      <c r="K654" s="3">
        <v>6680</v>
      </c>
      <c r="L654" s="3">
        <v>654</v>
      </c>
      <c r="M654" s="2">
        <f t="shared" si="222"/>
        <v>15.48</v>
      </c>
      <c r="N654" s="3">
        <f t="shared" si="223"/>
        <v>204</v>
      </c>
      <c r="O654" s="4">
        <f t="shared" si="224"/>
        <v>26.9</v>
      </c>
      <c r="P654" s="2">
        <f t="shared" si="225"/>
        <v>1.86</v>
      </c>
      <c r="Q654" s="2">
        <f t="shared" si="226"/>
        <v>1.05</v>
      </c>
      <c r="R654" s="2">
        <f t="shared" si="227"/>
        <v>3.08</v>
      </c>
      <c r="S654" s="64">
        <f t="shared" si="228"/>
        <v>0.10561</v>
      </c>
      <c r="T654" s="2">
        <f t="shared" si="229"/>
        <v>7.79</v>
      </c>
      <c r="U654" s="4">
        <f t="shared" si="230"/>
        <v>3.1</v>
      </c>
      <c r="V654" s="79">
        <f t="shared" si="231"/>
        <v>4.9800000000000004</v>
      </c>
      <c r="W654" s="10">
        <f t="shared" ca="1" si="232"/>
        <v>0</v>
      </c>
      <c r="X654" s="10">
        <f t="shared" ca="1" si="233"/>
        <v>0</v>
      </c>
      <c r="Y654" s="10">
        <f t="shared" ca="1" si="234"/>
        <v>0</v>
      </c>
      <c r="Z654" s="10">
        <f t="shared" ca="1" si="235"/>
        <v>1</v>
      </c>
      <c r="AA654" s="10">
        <f t="shared" ca="1" si="236"/>
        <v>0</v>
      </c>
      <c r="AB654" s="10">
        <f t="shared" ca="1" si="237"/>
        <v>0.66700000000000004</v>
      </c>
      <c r="AC654" s="10">
        <f t="shared" ca="1" si="238"/>
        <v>1</v>
      </c>
      <c r="AF654" s="16">
        <f t="shared" ca="1" si="239"/>
        <v>0</v>
      </c>
    </row>
    <row r="655" spans="1:32" x14ac:dyDescent="0.25">
      <c r="A655" s="7" t="s">
        <v>1164</v>
      </c>
      <c r="B655" s="7" t="s">
        <v>1964</v>
      </c>
      <c r="C655" s="10">
        <f t="shared" ca="1" si="221"/>
        <v>0</v>
      </c>
      <c r="D655" s="4">
        <v>38.5</v>
      </c>
      <c r="E655" s="4">
        <v>33.799999999999997</v>
      </c>
      <c r="F655" s="4">
        <v>12.5</v>
      </c>
      <c r="G655" s="4">
        <v>5.0999999999999996</v>
      </c>
      <c r="H655" s="5" t="s">
        <v>1407</v>
      </c>
      <c r="I655" s="5" t="s">
        <v>1374</v>
      </c>
      <c r="J655" s="3">
        <v>15470</v>
      </c>
      <c r="K655" s="3">
        <v>5400</v>
      </c>
      <c r="L655" s="3">
        <v>654</v>
      </c>
      <c r="M655" s="2">
        <f t="shared" si="222"/>
        <v>16.920000000000002</v>
      </c>
      <c r="N655" s="3">
        <f t="shared" si="223"/>
        <v>179</v>
      </c>
      <c r="O655" s="4">
        <f t="shared" si="224"/>
        <v>23.5</v>
      </c>
      <c r="P655" s="2">
        <f t="shared" si="225"/>
        <v>1.94</v>
      </c>
      <c r="Q655" s="2">
        <f t="shared" si="226"/>
        <v>1.0900000000000001</v>
      </c>
      <c r="R655" s="2">
        <f t="shared" si="227"/>
        <v>3.08</v>
      </c>
      <c r="S655" s="64">
        <f t="shared" si="228"/>
        <v>0.13922000000000001</v>
      </c>
      <c r="T655" s="2">
        <f t="shared" si="229"/>
        <v>7.79</v>
      </c>
      <c r="U655" s="4">
        <f t="shared" si="230"/>
        <v>2.7</v>
      </c>
      <c r="V655" s="79">
        <f t="shared" si="231"/>
        <v>4.33</v>
      </c>
      <c r="W655" s="10">
        <f t="shared" ca="1" si="232"/>
        <v>0</v>
      </c>
      <c r="X655" s="10">
        <f t="shared" ca="1" si="233"/>
        <v>0</v>
      </c>
      <c r="Y655" s="10">
        <f t="shared" ca="1" si="234"/>
        <v>0</v>
      </c>
      <c r="Z655" s="10">
        <f t="shared" ca="1" si="235"/>
        <v>1</v>
      </c>
      <c r="AA655" s="10">
        <f t="shared" ca="1" si="236"/>
        <v>0</v>
      </c>
      <c r="AB655" s="10">
        <f t="shared" ca="1" si="237"/>
        <v>0.66700000000000004</v>
      </c>
      <c r="AC655" s="10">
        <f t="shared" ca="1" si="238"/>
        <v>1</v>
      </c>
      <c r="AF655" s="16">
        <f t="shared" ca="1" si="239"/>
        <v>0</v>
      </c>
    </row>
    <row r="656" spans="1:32" x14ac:dyDescent="0.25">
      <c r="A656" s="7" t="s">
        <v>1165</v>
      </c>
      <c r="B656" s="7" t="s">
        <v>1379</v>
      </c>
      <c r="C656" s="10">
        <f t="shared" ca="1" si="221"/>
        <v>0</v>
      </c>
      <c r="D656" s="4">
        <v>26.3</v>
      </c>
      <c r="E656" s="4">
        <v>24.2</v>
      </c>
      <c r="F656" s="4">
        <v>8.5</v>
      </c>
      <c r="G656" s="4">
        <v>1.6</v>
      </c>
      <c r="H656" s="5" t="s">
        <v>1090</v>
      </c>
      <c r="J656" s="3">
        <v>3250</v>
      </c>
      <c r="K656" s="3">
        <v>1350</v>
      </c>
      <c r="L656" s="3">
        <v>285</v>
      </c>
      <c r="M656" s="2">
        <f t="shared" si="222"/>
        <v>20.84</v>
      </c>
      <c r="N656" s="3">
        <f t="shared" si="223"/>
        <v>102</v>
      </c>
      <c r="O656" s="4">
        <f t="shared" si="224"/>
        <v>11.7</v>
      </c>
      <c r="P656" s="2">
        <f t="shared" si="225"/>
        <v>2.2200000000000002</v>
      </c>
      <c r="Q656" s="2">
        <f t="shared" si="226"/>
        <v>1.22</v>
      </c>
      <c r="R656" s="2">
        <f t="shared" si="227"/>
        <v>3.09</v>
      </c>
      <c r="S656" s="64">
        <f t="shared" si="228"/>
        <v>0.26113999999999998</v>
      </c>
      <c r="T656" s="2">
        <f t="shared" si="229"/>
        <v>6.59</v>
      </c>
      <c r="U656" s="4">
        <f t="shared" si="230"/>
        <v>1.5</v>
      </c>
      <c r="V656" s="79">
        <f t="shared" si="231"/>
        <v>2.92</v>
      </c>
      <c r="W656" s="10">
        <f t="shared" ca="1" si="232"/>
        <v>0</v>
      </c>
      <c r="X656" s="10">
        <f t="shared" ca="1" si="233"/>
        <v>0.80900000000000005</v>
      </c>
      <c r="Y656" s="10">
        <f t="shared" ca="1" si="234"/>
        <v>1</v>
      </c>
      <c r="Z656" s="10">
        <f t="shared" ca="1" si="235"/>
        <v>1</v>
      </c>
      <c r="AA656" s="10">
        <f t="shared" ca="1" si="236"/>
        <v>0</v>
      </c>
      <c r="AB656" s="10">
        <f t="shared" ca="1" si="237"/>
        <v>0.72199999999999998</v>
      </c>
      <c r="AC656" s="10">
        <f t="shared" ca="1" si="238"/>
        <v>1</v>
      </c>
      <c r="AF656" s="16">
        <f t="shared" ca="1" si="239"/>
        <v>0</v>
      </c>
    </row>
    <row r="657" spans="1:32" x14ac:dyDescent="0.25">
      <c r="A657" s="7" t="s">
        <v>1966</v>
      </c>
      <c r="B657" s="7" t="s">
        <v>1795</v>
      </c>
      <c r="C657" s="10">
        <f t="shared" ca="1" si="221"/>
        <v>0</v>
      </c>
      <c r="D657" s="4">
        <v>39.5</v>
      </c>
      <c r="E657" s="4">
        <v>33</v>
      </c>
      <c r="F657" s="4">
        <v>13</v>
      </c>
      <c r="G657" s="4">
        <v>6.4</v>
      </c>
      <c r="H657" s="3"/>
      <c r="I657" s="5" t="s">
        <v>1374</v>
      </c>
      <c r="J657" s="5">
        <v>19842</v>
      </c>
      <c r="K657" s="56">
        <v>8532</v>
      </c>
      <c r="L657" s="3">
        <v>719</v>
      </c>
      <c r="M657" s="2">
        <f t="shared" si="222"/>
        <v>15.76</v>
      </c>
      <c r="N657" s="3">
        <f t="shared" si="223"/>
        <v>246</v>
      </c>
      <c r="O657" s="4">
        <f t="shared" si="224"/>
        <v>28.8</v>
      </c>
      <c r="P657" s="2">
        <f t="shared" si="225"/>
        <v>1.86</v>
      </c>
      <c r="Q657" s="2">
        <f t="shared" si="226"/>
        <v>1.06</v>
      </c>
      <c r="R657" s="2">
        <f t="shared" si="227"/>
        <v>3.04</v>
      </c>
      <c r="S657" s="64">
        <f t="shared" si="228"/>
        <v>0.10433000000000001</v>
      </c>
      <c r="T657" s="2">
        <f t="shared" si="229"/>
        <v>7.7</v>
      </c>
      <c r="U657" s="4">
        <f t="shared" si="230"/>
        <v>3.2</v>
      </c>
      <c r="V657" s="79">
        <f t="shared" si="231"/>
        <v>5.04</v>
      </c>
      <c r="W657" s="10">
        <f t="shared" ca="1" si="232"/>
        <v>0</v>
      </c>
      <c r="X657" s="10">
        <f t="shared" ca="1" si="233"/>
        <v>0</v>
      </c>
      <c r="Y657" s="10">
        <f t="shared" ca="1" si="234"/>
        <v>0</v>
      </c>
      <c r="Z657" s="10">
        <f t="shared" ca="1" si="235"/>
        <v>1</v>
      </c>
      <c r="AA657" s="10">
        <f t="shared" ca="1" si="236"/>
        <v>0</v>
      </c>
      <c r="AB657" s="10">
        <f t="shared" ca="1" si="237"/>
        <v>0.44400000000000001</v>
      </c>
      <c r="AC657" s="10">
        <f t="shared" ca="1" si="238"/>
        <v>1</v>
      </c>
      <c r="AF657" s="16">
        <f t="shared" ca="1" si="239"/>
        <v>0</v>
      </c>
    </row>
    <row r="658" spans="1:32" x14ac:dyDescent="0.25">
      <c r="A658" s="7" t="s">
        <v>847</v>
      </c>
      <c r="C658" s="10">
        <f t="shared" ca="1" si="221"/>
        <v>0</v>
      </c>
      <c r="D658" s="4">
        <v>51.3</v>
      </c>
      <c r="E658" s="4">
        <v>48</v>
      </c>
      <c r="F658" s="4">
        <v>15</v>
      </c>
      <c r="G658" s="4">
        <v>6.5</v>
      </c>
      <c r="J658" s="3">
        <v>26400</v>
      </c>
      <c r="K658" s="3">
        <v>9000</v>
      </c>
      <c r="L658" s="3">
        <v>1055</v>
      </c>
      <c r="M658" s="2">
        <f t="shared" si="222"/>
        <v>19.12</v>
      </c>
      <c r="N658" s="3">
        <f t="shared" si="223"/>
        <v>107</v>
      </c>
      <c r="O658" s="4">
        <f t="shared" si="224"/>
        <v>22.6</v>
      </c>
      <c r="P658" s="2">
        <f t="shared" si="225"/>
        <v>1.95</v>
      </c>
      <c r="Q658" s="2">
        <f t="shared" si="226"/>
        <v>1.1200000000000001</v>
      </c>
      <c r="R658" s="2">
        <f t="shared" si="227"/>
        <v>3.42</v>
      </c>
      <c r="S658" s="64">
        <f t="shared" si="228"/>
        <v>0.16350999999999999</v>
      </c>
      <c r="T658" s="2">
        <f t="shared" si="229"/>
        <v>9.2799999999999994</v>
      </c>
      <c r="U658" s="4">
        <f t="shared" si="230"/>
        <v>2.8</v>
      </c>
      <c r="V658" s="79">
        <f t="shared" si="231"/>
        <v>4.0999999999999996</v>
      </c>
      <c r="W658" s="10">
        <f t="shared" ca="1" si="232"/>
        <v>0</v>
      </c>
      <c r="X658" s="10">
        <f t="shared" ca="1" si="233"/>
        <v>0.67</v>
      </c>
      <c r="Y658" s="10">
        <f t="shared" ca="1" si="234"/>
        <v>0</v>
      </c>
      <c r="Z658" s="10">
        <f t="shared" ca="1" si="235"/>
        <v>1</v>
      </c>
      <c r="AA658" s="10">
        <f t="shared" ca="1" si="236"/>
        <v>0</v>
      </c>
      <c r="AB658" s="10">
        <f t="shared" ca="1" si="237"/>
        <v>0.44400000000000001</v>
      </c>
      <c r="AC658" s="10">
        <f t="shared" ca="1" si="238"/>
        <v>1</v>
      </c>
      <c r="AF658" s="16">
        <f t="shared" ca="1" si="239"/>
        <v>0</v>
      </c>
    </row>
    <row r="659" spans="1:32" x14ac:dyDescent="0.25">
      <c r="A659" s="7" t="s">
        <v>260</v>
      </c>
      <c r="B659" s="7" t="s">
        <v>261</v>
      </c>
      <c r="C659" s="10">
        <f t="shared" ca="1" si="221"/>
        <v>0</v>
      </c>
      <c r="D659" s="4">
        <v>55.8</v>
      </c>
      <c r="E659" s="4">
        <v>49.3</v>
      </c>
      <c r="F659" s="4">
        <v>16.5</v>
      </c>
      <c r="G659" s="4">
        <v>9</v>
      </c>
      <c r="H659" s="5" t="s">
        <v>1456</v>
      </c>
      <c r="I659" s="5" t="s">
        <v>1374</v>
      </c>
      <c r="J659" s="3">
        <v>33000</v>
      </c>
      <c r="L659" s="3">
        <v>1440</v>
      </c>
      <c r="M659" s="2">
        <f t="shared" si="222"/>
        <v>22.49</v>
      </c>
      <c r="N659" s="3">
        <f t="shared" si="223"/>
        <v>123</v>
      </c>
      <c r="O659" s="4">
        <f t="shared" si="224"/>
        <v>23.8</v>
      </c>
      <c r="P659" s="2">
        <f t="shared" si="225"/>
        <v>1.99</v>
      </c>
      <c r="Q659" s="2">
        <f t="shared" si="226"/>
        <v>1.17</v>
      </c>
      <c r="R659" s="2">
        <f t="shared" si="227"/>
        <v>3.38</v>
      </c>
      <c r="S659" s="64">
        <f t="shared" si="228"/>
        <v>0.17149</v>
      </c>
      <c r="T659" s="2">
        <f t="shared" si="229"/>
        <v>9.41</v>
      </c>
      <c r="U659" s="4">
        <f t="shared" si="230"/>
        <v>2.9</v>
      </c>
      <c r="V659" s="79">
        <f t="shared" si="231"/>
        <v>4.05</v>
      </c>
      <c r="W659" s="10">
        <f t="shared" ca="1" si="232"/>
        <v>0</v>
      </c>
      <c r="X659" s="10">
        <f t="shared" ca="1" si="233"/>
        <v>0.22700000000000001</v>
      </c>
      <c r="Y659" s="10">
        <f t="shared" ca="1" si="234"/>
        <v>0</v>
      </c>
      <c r="Z659" s="10">
        <f t="shared" ca="1" si="235"/>
        <v>1</v>
      </c>
      <c r="AA659" s="10">
        <f t="shared" ca="1" si="236"/>
        <v>0</v>
      </c>
      <c r="AB659" s="10">
        <f t="shared" ca="1" si="237"/>
        <v>0.66700000000000004</v>
      </c>
      <c r="AC659" s="10">
        <f t="shared" ca="1" si="238"/>
        <v>1</v>
      </c>
      <c r="AF659" s="16">
        <f t="shared" ca="1" si="239"/>
        <v>0</v>
      </c>
    </row>
    <row r="660" spans="1:32" x14ac:dyDescent="0.25">
      <c r="A660" s="7" t="s">
        <v>1967</v>
      </c>
      <c r="B660" s="7" t="s">
        <v>1377</v>
      </c>
      <c r="C660" s="10">
        <f t="shared" ca="1" si="221"/>
        <v>0</v>
      </c>
      <c r="D660" s="4">
        <v>44.3</v>
      </c>
      <c r="E660" s="4">
        <v>35.4</v>
      </c>
      <c r="F660" s="4">
        <v>12.7</v>
      </c>
      <c r="G660" s="4">
        <v>6.3</v>
      </c>
      <c r="H660" s="5" t="s">
        <v>1968</v>
      </c>
      <c r="I660" s="5" t="s">
        <v>1374</v>
      </c>
      <c r="J660" s="3">
        <v>28000</v>
      </c>
      <c r="K660" s="3">
        <v>11310</v>
      </c>
      <c r="L660" s="3">
        <v>927</v>
      </c>
      <c r="M660" s="2">
        <f t="shared" si="222"/>
        <v>16.149999999999999</v>
      </c>
      <c r="N660" s="3">
        <f t="shared" si="223"/>
        <v>282</v>
      </c>
      <c r="O660" s="4">
        <f t="shared" si="224"/>
        <v>38.5</v>
      </c>
      <c r="P660" s="2">
        <f t="shared" si="225"/>
        <v>1.62</v>
      </c>
      <c r="Q660" s="2">
        <f t="shared" si="226"/>
        <v>1.06</v>
      </c>
      <c r="R660" s="2">
        <f t="shared" si="227"/>
        <v>3.49</v>
      </c>
      <c r="S660" s="64">
        <f t="shared" si="228"/>
        <v>5.3530000000000001E-2</v>
      </c>
      <c r="T660" s="2">
        <f t="shared" si="229"/>
        <v>7.97</v>
      </c>
      <c r="U660" s="4">
        <f t="shared" si="230"/>
        <v>4.4000000000000004</v>
      </c>
      <c r="V660" s="79">
        <f t="shared" si="231"/>
        <v>7.01</v>
      </c>
      <c r="W660" s="10">
        <f t="shared" ca="1" si="232"/>
        <v>0</v>
      </c>
      <c r="X660" s="10">
        <f t="shared" ca="1" si="233"/>
        <v>0</v>
      </c>
      <c r="Y660" s="10">
        <f t="shared" ca="1" si="234"/>
        <v>0</v>
      </c>
      <c r="Z660" s="10">
        <f t="shared" ca="1" si="235"/>
        <v>1</v>
      </c>
      <c r="AA660" s="10">
        <f t="shared" ca="1" si="236"/>
        <v>0</v>
      </c>
      <c r="AB660" s="10">
        <f t="shared" ca="1" si="237"/>
        <v>5.6000000000000001E-2</v>
      </c>
      <c r="AC660" s="10">
        <f t="shared" ca="1" si="238"/>
        <v>1</v>
      </c>
      <c r="AF660" s="16">
        <f t="shared" ca="1" si="239"/>
        <v>0</v>
      </c>
    </row>
    <row r="661" spans="1:32" x14ac:dyDescent="0.25">
      <c r="A661" s="7" t="s">
        <v>1969</v>
      </c>
      <c r="B661" s="7" t="s">
        <v>1970</v>
      </c>
      <c r="C661" s="10">
        <f t="shared" ca="1" si="221"/>
        <v>0</v>
      </c>
      <c r="D661" s="4">
        <v>45.3</v>
      </c>
      <c r="E661" s="4">
        <v>37.799999999999997</v>
      </c>
      <c r="F661" s="4">
        <v>13.4</v>
      </c>
      <c r="G661" s="4">
        <v>8.5</v>
      </c>
      <c r="H661" s="5" t="s">
        <v>1061</v>
      </c>
      <c r="I661" s="5" t="s">
        <v>1374</v>
      </c>
      <c r="J661" s="3">
        <v>18900</v>
      </c>
      <c r="K661" s="3">
        <v>7560</v>
      </c>
      <c r="L661" s="3">
        <v>1020</v>
      </c>
      <c r="M661" s="2">
        <f t="shared" si="222"/>
        <v>23.09</v>
      </c>
      <c r="N661" s="3">
        <f t="shared" si="223"/>
        <v>156</v>
      </c>
      <c r="O661" s="4">
        <f t="shared" si="224"/>
        <v>23</v>
      </c>
      <c r="P661" s="2">
        <f t="shared" si="225"/>
        <v>1.95</v>
      </c>
      <c r="Q661" s="2">
        <f t="shared" si="226"/>
        <v>1.2</v>
      </c>
      <c r="R661" s="2">
        <f t="shared" si="227"/>
        <v>3.38</v>
      </c>
      <c r="S661" s="64">
        <f t="shared" si="228"/>
        <v>0.14171</v>
      </c>
      <c r="T661" s="2">
        <f t="shared" si="229"/>
        <v>8.24</v>
      </c>
      <c r="U661" s="4">
        <f t="shared" si="230"/>
        <v>2.8</v>
      </c>
      <c r="V661" s="79">
        <f t="shared" si="231"/>
        <v>4.34</v>
      </c>
      <c r="W661" s="10">
        <f t="shared" ca="1" si="232"/>
        <v>0</v>
      </c>
      <c r="X661" s="10">
        <f t="shared" ca="1" si="233"/>
        <v>0</v>
      </c>
      <c r="Y661" s="10">
        <f t="shared" ca="1" si="234"/>
        <v>0</v>
      </c>
      <c r="Z661" s="10">
        <f t="shared" ca="1" si="235"/>
        <v>1</v>
      </c>
      <c r="AA661" s="10">
        <f t="shared" ca="1" si="236"/>
        <v>0</v>
      </c>
      <c r="AB661" s="10">
        <f t="shared" ca="1" si="237"/>
        <v>0.66700000000000004</v>
      </c>
      <c r="AC661" s="10">
        <f t="shared" ca="1" si="238"/>
        <v>1</v>
      </c>
      <c r="AF661" s="16">
        <f t="shared" ca="1" si="239"/>
        <v>0</v>
      </c>
    </row>
    <row r="662" spans="1:32" x14ac:dyDescent="0.25">
      <c r="A662" s="7" t="s">
        <v>1166</v>
      </c>
      <c r="B662" s="7" t="s">
        <v>1970</v>
      </c>
      <c r="C662" s="10">
        <f t="shared" ca="1" si="221"/>
        <v>0</v>
      </c>
      <c r="D662" s="4">
        <v>60.8</v>
      </c>
      <c r="E662" s="4">
        <v>50</v>
      </c>
      <c r="F662" s="4">
        <v>16.5</v>
      </c>
      <c r="G662" s="4">
        <v>6.3</v>
      </c>
      <c r="H662" s="5" t="s">
        <v>1058</v>
      </c>
      <c r="J662" s="3">
        <v>50000</v>
      </c>
      <c r="K662" s="3">
        <v>22500</v>
      </c>
      <c r="L662" s="3">
        <v>1800</v>
      </c>
      <c r="M662" s="2">
        <f t="shared" si="222"/>
        <v>21.31</v>
      </c>
      <c r="N662" s="3">
        <f t="shared" si="223"/>
        <v>179</v>
      </c>
      <c r="O662" s="4">
        <f t="shared" si="224"/>
        <v>34.700000000000003</v>
      </c>
      <c r="P662" s="2">
        <f t="shared" si="225"/>
        <v>1.73</v>
      </c>
      <c r="Q662" s="2">
        <f t="shared" si="226"/>
        <v>1.1399999999999999</v>
      </c>
      <c r="R662" s="2">
        <f t="shared" si="227"/>
        <v>3.68</v>
      </c>
      <c r="S662" s="64">
        <f t="shared" si="228"/>
        <v>8.5790000000000005E-2</v>
      </c>
      <c r="T662" s="2">
        <f t="shared" si="229"/>
        <v>9.48</v>
      </c>
      <c r="U662" s="4">
        <f t="shared" si="230"/>
        <v>4.0999999999999996</v>
      </c>
      <c r="V662" s="79">
        <f t="shared" si="231"/>
        <v>5.73</v>
      </c>
      <c r="W662" s="10">
        <f t="shared" ca="1" si="232"/>
        <v>0</v>
      </c>
      <c r="X662" s="10">
        <f t="shared" ca="1" si="233"/>
        <v>0</v>
      </c>
      <c r="Y662" s="10">
        <f t="shared" ca="1" si="234"/>
        <v>0</v>
      </c>
      <c r="Z662" s="10">
        <f t="shared" ca="1" si="235"/>
        <v>1</v>
      </c>
      <c r="AA662" s="10">
        <f t="shared" ca="1" si="236"/>
        <v>0</v>
      </c>
      <c r="AB662" s="10">
        <f t="shared" ca="1" si="237"/>
        <v>0</v>
      </c>
      <c r="AC662" s="10">
        <f t="shared" ca="1" si="238"/>
        <v>1</v>
      </c>
      <c r="AF662" s="16">
        <f t="shared" ca="1" si="239"/>
        <v>0</v>
      </c>
    </row>
    <row r="663" spans="1:32" x14ac:dyDescent="0.25">
      <c r="A663" s="7" t="s">
        <v>1971</v>
      </c>
      <c r="B663" s="7" t="s">
        <v>1970</v>
      </c>
      <c r="C663" s="10">
        <f t="shared" ca="1" si="221"/>
        <v>0</v>
      </c>
      <c r="D663" s="4">
        <v>65.8</v>
      </c>
      <c r="E663" s="4">
        <v>55</v>
      </c>
      <c r="F663" s="4">
        <v>17.2</v>
      </c>
      <c r="G663" s="4">
        <v>8</v>
      </c>
      <c r="H663" s="5" t="s">
        <v>1061</v>
      </c>
      <c r="I663" s="5" t="s">
        <v>1374</v>
      </c>
      <c r="J663" s="3">
        <v>57000</v>
      </c>
      <c r="K663" s="3">
        <v>24500</v>
      </c>
      <c r="L663" s="3">
        <v>1959</v>
      </c>
      <c r="M663" s="2">
        <f t="shared" si="222"/>
        <v>21.26</v>
      </c>
      <c r="N663" s="3">
        <f t="shared" si="223"/>
        <v>153</v>
      </c>
      <c r="O663" s="4">
        <f t="shared" si="224"/>
        <v>34.200000000000003</v>
      </c>
      <c r="P663" s="2">
        <f t="shared" si="225"/>
        <v>1.73</v>
      </c>
      <c r="Q663" s="2">
        <f t="shared" si="226"/>
        <v>1.1299999999999999</v>
      </c>
      <c r="R663" s="2">
        <f t="shared" si="227"/>
        <v>3.83</v>
      </c>
      <c r="S663" s="64">
        <f t="shared" si="228"/>
        <v>9.0240000000000001E-2</v>
      </c>
      <c r="T663" s="2">
        <f t="shared" si="229"/>
        <v>9.94</v>
      </c>
      <c r="U663" s="4">
        <f t="shared" si="230"/>
        <v>4.0999999999999996</v>
      </c>
      <c r="V663" s="79">
        <f t="shared" si="231"/>
        <v>5.61</v>
      </c>
      <c r="W663" s="10">
        <f t="shared" ca="1" si="232"/>
        <v>0</v>
      </c>
      <c r="X663" s="10">
        <f t="shared" ca="1" si="233"/>
        <v>0</v>
      </c>
      <c r="Y663" s="10">
        <f t="shared" ca="1" si="234"/>
        <v>0</v>
      </c>
      <c r="Z663" s="10">
        <f t="shared" ca="1" si="235"/>
        <v>1</v>
      </c>
      <c r="AA663" s="10">
        <f t="shared" ca="1" si="236"/>
        <v>0</v>
      </c>
      <c r="AB663" s="10">
        <f t="shared" ca="1" si="237"/>
        <v>0</v>
      </c>
      <c r="AC663" s="10">
        <f t="shared" ca="1" si="238"/>
        <v>1</v>
      </c>
      <c r="AF663" s="16">
        <f t="shared" ca="1" si="239"/>
        <v>0</v>
      </c>
    </row>
    <row r="664" spans="1:32" x14ac:dyDescent="0.25">
      <c r="A664" s="7" t="s">
        <v>1167</v>
      </c>
      <c r="B664" s="7" t="s">
        <v>1510</v>
      </c>
      <c r="C664" s="10">
        <f t="shared" ca="1" si="221"/>
        <v>0</v>
      </c>
      <c r="D664" s="4">
        <v>76</v>
      </c>
      <c r="E664" s="4">
        <v>68.099999999999994</v>
      </c>
      <c r="F664" s="4">
        <v>19.8</v>
      </c>
      <c r="G664" s="4">
        <v>8.6</v>
      </c>
      <c r="H664" s="5" t="s">
        <v>1061</v>
      </c>
      <c r="I664" s="5" t="s">
        <v>1374</v>
      </c>
      <c r="J664" s="3">
        <v>107609</v>
      </c>
      <c r="K664" s="3">
        <v>35000</v>
      </c>
      <c r="L664" s="3">
        <v>2584</v>
      </c>
      <c r="M664" s="2">
        <f t="shared" si="222"/>
        <v>18.37</v>
      </c>
      <c r="N664" s="3">
        <f t="shared" si="223"/>
        <v>152</v>
      </c>
      <c r="O664" s="4">
        <f t="shared" si="224"/>
        <v>44.3</v>
      </c>
      <c r="P664" s="2">
        <f t="shared" si="225"/>
        <v>1.61</v>
      </c>
      <c r="Q664" s="2">
        <f t="shared" si="226"/>
        <v>1.06</v>
      </c>
      <c r="R664" s="2">
        <f t="shared" si="227"/>
        <v>3.84</v>
      </c>
      <c r="S664" s="64">
        <f t="shared" si="228"/>
        <v>6.3890000000000002E-2</v>
      </c>
      <c r="T664" s="2">
        <f t="shared" si="229"/>
        <v>11.06</v>
      </c>
      <c r="U664" s="4">
        <f t="shared" si="230"/>
        <v>5.3</v>
      </c>
      <c r="V664" s="79">
        <f t="shared" si="231"/>
        <v>6.76</v>
      </c>
      <c r="W664" s="10">
        <f t="shared" ca="1" si="232"/>
        <v>0</v>
      </c>
      <c r="X664" s="10">
        <f t="shared" ca="1" si="233"/>
        <v>0</v>
      </c>
      <c r="Y664" s="10">
        <f t="shared" ca="1" si="234"/>
        <v>0</v>
      </c>
      <c r="Z664" s="10">
        <f t="shared" ca="1" si="235"/>
        <v>1</v>
      </c>
      <c r="AA664" s="10">
        <f t="shared" ca="1" si="236"/>
        <v>0</v>
      </c>
      <c r="AB664" s="10">
        <f t="shared" ca="1" si="237"/>
        <v>0</v>
      </c>
      <c r="AC664" s="10">
        <f t="shared" ca="1" si="238"/>
        <v>1</v>
      </c>
      <c r="AF664" s="16">
        <f t="shared" ca="1" si="239"/>
        <v>0</v>
      </c>
    </row>
    <row r="665" spans="1:32" x14ac:dyDescent="0.25">
      <c r="A665" s="7" t="s">
        <v>1168</v>
      </c>
      <c r="B665" s="7" t="s">
        <v>1169</v>
      </c>
      <c r="C665" s="10">
        <f t="shared" ca="1" si="221"/>
        <v>0</v>
      </c>
      <c r="D665" s="4">
        <v>26</v>
      </c>
      <c r="E665" s="4">
        <v>20</v>
      </c>
      <c r="F665" s="4">
        <v>7.5</v>
      </c>
      <c r="G665" s="4">
        <v>4.2</v>
      </c>
      <c r="H665" s="5" t="s">
        <v>1386</v>
      </c>
      <c r="J665" s="3">
        <v>4630</v>
      </c>
      <c r="K665" s="3">
        <v>0</v>
      </c>
      <c r="L665" s="3">
        <v>302</v>
      </c>
      <c r="M665" s="2">
        <f t="shared" si="222"/>
        <v>17.440000000000001</v>
      </c>
      <c r="N665" s="3">
        <f t="shared" si="223"/>
        <v>258</v>
      </c>
      <c r="O665" s="4">
        <f t="shared" si="224"/>
        <v>22.4</v>
      </c>
      <c r="P665" s="2">
        <f t="shared" si="225"/>
        <v>1.74</v>
      </c>
      <c r="Q665" s="2">
        <f t="shared" si="226"/>
        <v>1.1399999999999999</v>
      </c>
      <c r="R665" s="2">
        <f t="shared" si="227"/>
        <v>3.47</v>
      </c>
      <c r="S665" s="64">
        <f t="shared" si="228"/>
        <v>6.5939999999999999E-2</v>
      </c>
      <c r="T665" s="2">
        <f t="shared" si="229"/>
        <v>5.99</v>
      </c>
      <c r="U665" s="4">
        <f t="shared" si="230"/>
        <v>2.7</v>
      </c>
      <c r="V665" s="79">
        <f t="shared" si="231"/>
        <v>5.59</v>
      </c>
      <c r="W665" s="10">
        <f t="shared" ca="1" si="232"/>
        <v>0</v>
      </c>
      <c r="X665" s="10">
        <f t="shared" ca="1" si="233"/>
        <v>0</v>
      </c>
      <c r="Y665" s="10">
        <f t="shared" ca="1" si="234"/>
        <v>0</v>
      </c>
      <c r="Z665" s="10">
        <f t="shared" ca="1" si="235"/>
        <v>1</v>
      </c>
      <c r="AA665" s="10">
        <f t="shared" ca="1" si="236"/>
        <v>0</v>
      </c>
      <c r="AB665" s="10">
        <f t="shared" ca="1" si="237"/>
        <v>0.16700000000000001</v>
      </c>
      <c r="AC665" s="10">
        <f t="shared" ca="1" si="238"/>
        <v>1</v>
      </c>
      <c r="AF665" s="16">
        <f t="shared" ca="1" si="239"/>
        <v>0</v>
      </c>
    </row>
    <row r="666" spans="1:32" x14ac:dyDescent="0.25">
      <c r="A666" s="7" t="s">
        <v>1170</v>
      </c>
      <c r="B666" s="7" t="s">
        <v>1171</v>
      </c>
      <c r="C666" s="10">
        <f t="shared" ca="1" si="221"/>
        <v>0</v>
      </c>
      <c r="D666" s="4">
        <v>30.8</v>
      </c>
      <c r="E666" s="4">
        <v>28.1</v>
      </c>
      <c r="F666" s="4">
        <v>11</v>
      </c>
      <c r="G666" s="4">
        <v>4.2</v>
      </c>
      <c r="H666" s="5" t="s">
        <v>1072</v>
      </c>
      <c r="I666" s="5" t="s">
        <v>1374</v>
      </c>
      <c r="J666" s="3">
        <v>8501</v>
      </c>
      <c r="L666" s="3">
        <v>454</v>
      </c>
      <c r="M666" s="2">
        <f t="shared" si="222"/>
        <v>17.5</v>
      </c>
      <c r="N666" s="3">
        <f t="shared" si="223"/>
        <v>171</v>
      </c>
      <c r="O666" s="4">
        <f t="shared" si="224"/>
        <v>18.600000000000001</v>
      </c>
      <c r="P666" s="2">
        <f t="shared" si="225"/>
        <v>2.08</v>
      </c>
      <c r="Q666" s="2">
        <f t="shared" si="226"/>
        <v>1.1200000000000001</v>
      </c>
      <c r="R666" s="2">
        <f t="shared" si="227"/>
        <v>2.8</v>
      </c>
      <c r="S666" s="64">
        <f t="shared" si="228"/>
        <v>0.17657999999999999</v>
      </c>
      <c r="T666" s="2">
        <f t="shared" si="229"/>
        <v>7.1</v>
      </c>
      <c r="U666" s="4">
        <f t="shared" si="230"/>
        <v>2.2000000000000002</v>
      </c>
      <c r="V666" s="79">
        <f t="shared" si="231"/>
        <v>3.76</v>
      </c>
      <c r="W666" s="10">
        <f t="shared" ca="1" si="232"/>
        <v>0</v>
      </c>
      <c r="X666" s="10">
        <f t="shared" ca="1" si="233"/>
        <v>0</v>
      </c>
      <c r="Y666" s="10">
        <f t="shared" ca="1" si="234"/>
        <v>0</v>
      </c>
      <c r="Z666" s="10">
        <f t="shared" ca="1" si="235"/>
        <v>1</v>
      </c>
      <c r="AA666" s="10">
        <f t="shared" ca="1" si="236"/>
        <v>0</v>
      </c>
      <c r="AB666" s="10">
        <f t="shared" ca="1" si="237"/>
        <v>0</v>
      </c>
      <c r="AC666" s="10">
        <f t="shared" ca="1" si="238"/>
        <v>1</v>
      </c>
      <c r="AF666" s="16">
        <f t="shared" ca="1" si="239"/>
        <v>0</v>
      </c>
    </row>
    <row r="667" spans="1:32" x14ac:dyDescent="0.25">
      <c r="A667" s="7" t="s">
        <v>1172</v>
      </c>
      <c r="B667" s="7" t="s">
        <v>1173</v>
      </c>
      <c r="C667" s="10">
        <f t="shared" ca="1" si="221"/>
        <v>0</v>
      </c>
      <c r="D667" s="4">
        <v>40.200000000000003</v>
      </c>
      <c r="E667" s="4">
        <v>35.299999999999997</v>
      </c>
      <c r="F667" s="4">
        <v>13.4</v>
      </c>
      <c r="G667" s="4">
        <v>4</v>
      </c>
      <c r="J667" s="3">
        <v>20000</v>
      </c>
      <c r="K667" s="3">
        <v>7000</v>
      </c>
      <c r="L667" s="3">
        <v>773</v>
      </c>
      <c r="M667" s="2">
        <f t="shared" si="222"/>
        <v>16.850000000000001</v>
      </c>
      <c r="N667" s="3">
        <f t="shared" si="223"/>
        <v>203</v>
      </c>
      <c r="O667" s="4">
        <f t="shared" si="224"/>
        <v>26.5</v>
      </c>
      <c r="P667" s="2">
        <f t="shared" si="225"/>
        <v>1.91</v>
      </c>
      <c r="Q667" s="2">
        <f t="shared" si="226"/>
        <v>1.08</v>
      </c>
      <c r="R667" s="2">
        <f t="shared" si="227"/>
        <v>3</v>
      </c>
      <c r="S667" s="64">
        <f t="shared" si="228"/>
        <v>0.12345</v>
      </c>
      <c r="T667" s="2">
        <f t="shared" si="229"/>
        <v>7.96</v>
      </c>
      <c r="U667" s="4">
        <f t="shared" si="230"/>
        <v>3</v>
      </c>
      <c r="V667" s="79">
        <f t="shared" si="231"/>
        <v>4.6500000000000004</v>
      </c>
      <c r="W667" s="10">
        <f t="shared" ca="1" si="232"/>
        <v>0</v>
      </c>
      <c r="X667" s="10">
        <f t="shared" ca="1" si="233"/>
        <v>0</v>
      </c>
      <c r="Y667" s="10">
        <f t="shared" ca="1" si="234"/>
        <v>0</v>
      </c>
      <c r="Z667" s="10">
        <f t="shared" ca="1" si="235"/>
        <v>1</v>
      </c>
      <c r="AA667" s="10">
        <f t="shared" ca="1" si="236"/>
        <v>0</v>
      </c>
      <c r="AB667" s="10">
        <f t="shared" ca="1" si="237"/>
        <v>0.222</v>
      </c>
      <c r="AC667" s="10">
        <f t="shared" ca="1" si="238"/>
        <v>1</v>
      </c>
      <c r="AF667" s="16">
        <f t="shared" ca="1" si="239"/>
        <v>0</v>
      </c>
    </row>
    <row r="668" spans="1:32" x14ac:dyDescent="0.25">
      <c r="A668" s="7" t="s">
        <v>1972</v>
      </c>
      <c r="B668" s="7" t="s">
        <v>1973</v>
      </c>
      <c r="C668" s="10">
        <f t="shared" ca="1" si="221"/>
        <v>0</v>
      </c>
      <c r="D668" s="4">
        <v>42.5</v>
      </c>
      <c r="E668" s="4">
        <v>33.299999999999997</v>
      </c>
      <c r="F668" s="4">
        <v>14</v>
      </c>
      <c r="G668" s="4">
        <v>4.9000000000000004</v>
      </c>
      <c r="I668" s="5" t="s">
        <v>1374</v>
      </c>
      <c r="J668" s="3">
        <v>23000</v>
      </c>
      <c r="K668" s="3">
        <v>7600</v>
      </c>
      <c r="L668" s="5">
        <v>845</v>
      </c>
      <c r="M668" s="2">
        <f t="shared" si="222"/>
        <v>16.78</v>
      </c>
      <c r="N668" s="3">
        <f t="shared" si="223"/>
        <v>278</v>
      </c>
      <c r="O668" s="4">
        <f t="shared" si="224"/>
        <v>29.3</v>
      </c>
      <c r="P668" s="2">
        <f t="shared" si="225"/>
        <v>1.9</v>
      </c>
      <c r="Q668" s="2">
        <f t="shared" si="226"/>
        <v>1.08</v>
      </c>
      <c r="R668" s="2">
        <f t="shared" si="227"/>
        <v>3.04</v>
      </c>
      <c r="S668" s="64">
        <f t="shared" si="228"/>
        <v>0.10791000000000001</v>
      </c>
      <c r="T668" s="2">
        <f t="shared" si="229"/>
        <v>7.73</v>
      </c>
      <c r="U668" s="4">
        <f t="shared" si="230"/>
        <v>3.3</v>
      </c>
      <c r="V668" s="79">
        <f t="shared" si="231"/>
        <v>5</v>
      </c>
      <c r="W668" s="10">
        <f t="shared" ca="1" si="232"/>
        <v>0</v>
      </c>
      <c r="X668" s="10">
        <f t="shared" ca="1" si="233"/>
        <v>0</v>
      </c>
      <c r="Y668" s="10">
        <f t="shared" ca="1" si="234"/>
        <v>0</v>
      </c>
      <c r="Z668" s="10">
        <f t="shared" ca="1" si="235"/>
        <v>1</v>
      </c>
      <c r="AA668" s="10">
        <f t="shared" ca="1" si="236"/>
        <v>0</v>
      </c>
      <c r="AB668" s="10">
        <f t="shared" ca="1" si="237"/>
        <v>0.44400000000000001</v>
      </c>
      <c r="AC668" s="10">
        <f t="shared" ca="1" si="238"/>
        <v>1</v>
      </c>
      <c r="AF668" s="16">
        <f t="shared" ca="1" si="239"/>
        <v>0</v>
      </c>
    </row>
    <row r="669" spans="1:32" x14ac:dyDescent="0.25">
      <c r="A669" s="7" t="s">
        <v>1174</v>
      </c>
      <c r="B669" s="7" t="s">
        <v>1175</v>
      </c>
      <c r="C669" s="10">
        <f t="shared" ca="1" si="221"/>
        <v>0</v>
      </c>
      <c r="D669" s="4">
        <v>42.5</v>
      </c>
      <c r="E669" s="4">
        <v>38</v>
      </c>
      <c r="F669" s="4">
        <v>14</v>
      </c>
      <c r="G669" s="4">
        <v>4.0999999999999996</v>
      </c>
      <c r="J669" s="3">
        <v>23800</v>
      </c>
      <c r="K669" s="3">
        <v>7600</v>
      </c>
      <c r="L669" s="3">
        <v>838</v>
      </c>
      <c r="M669" s="2">
        <f t="shared" si="222"/>
        <v>16.27</v>
      </c>
      <c r="N669" s="3">
        <f t="shared" si="223"/>
        <v>194</v>
      </c>
      <c r="O669" s="4">
        <f t="shared" si="224"/>
        <v>27.8</v>
      </c>
      <c r="P669" s="2">
        <f t="shared" si="225"/>
        <v>1.88</v>
      </c>
      <c r="Q669" s="2">
        <f t="shared" si="226"/>
        <v>1.06</v>
      </c>
      <c r="R669" s="2">
        <f t="shared" si="227"/>
        <v>3.04</v>
      </c>
      <c r="S669" s="64">
        <f t="shared" si="228"/>
        <v>0.11476</v>
      </c>
      <c r="T669" s="2">
        <f t="shared" si="229"/>
        <v>8.26</v>
      </c>
      <c r="U669" s="4">
        <f t="shared" si="230"/>
        <v>3.2</v>
      </c>
      <c r="V669" s="79">
        <f t="shared" si="231"/>
        <v>4.8499999999999996</v>
      </c>
      <c r="W669" s="10">
        <f t="shared" ca="1" si="232"/>
        <v>0</v>
      </c>
      <c r="X669" s="10">
        <f t="shared" ca="1" si="233"/>
        <v>0</v>
      </c>
      <c r="Y669" s="10">
        <f t="shared" ca="1" si="234"/>
        <v>0</v>
      </c>
      <c r="Z669" s="10">
        <f t="shared" ca="1" si="235"/>
        <v>1</v>
      </c>
      <c r="AA669" s="10">
        <f t="shared" ca="1" si="236"/>
        <v>0</v>
      </c>
      <c r="AB669" s="10">
        <f t="shared" ca="1" si="237"/>
        <v>0.44400000000000001</v>
      </c>
      <c r="AC669" s="10">
        <f t="shared" ca="1" si="238"/>
        <v>1</v>
      </c>
      <c r="AF669" s="16">
        <f t="shared" ca="1" si="239"/>
        <v>0</v>
      </c>
    </row>
    <row r="670" spans="1:32" x14ac:dyDescent="0.25">
      <c r="A670" s="7" t="s">
        <v>628</v>
      </c>
      <c r="C670" s="10">
        <f t="shared" ca="1" si="221"/>
        <v>0</v>
      </c>
      <c r="D670" s="4">
        <v>72</v>
      </c>
      <c r="E670" s="4">
        <v>50</v>
      </c>
      <c r="F670" s="4">
        <v>18</v>
      </c>
      <c r="G670" s="4">
        <v>4.2</v>
      </c>
      <c r="J670" s="3">
        <v>100000</v>
      </c>
      <c r="L670" s="3">
        <v>3000</v>
      </c>
      <c r="M670" s="2">
        <f t="shared" si="222"/>
        <v>22.39</v>
      </c>
      <c r="N670" s="3">
        <f t="shared" si="223"/>
        <v>357</v>
      </c>
      <c r="O670" s="4">
        <f t="shared" si="224"/>
        <v>58.2</v>
      </c>
      <c r="P670" s="2">
        <f t="shared" si="225"/>
        <v>1.5</v>
      </c>
      <c r="Q670" s="2">
        <f t="shared" si="226"/>
        <v>1.1299999999999999</v>
      </c>
      <c r="R670" s="2">
        <f t="shared" si="227"/>
        <v>4</v>
      </c>
      <c r="S670" s="64">
        <f t="shared" si="228"/>
        <v>3.6790000000000003E-2</v>
      </c>
      <c r="T670" s="2">
        <f t="shared" si="229"/>
        <v>9.48</v>
      </c>
      <c r="U670" s="4">
        <f t="shared" si="230"/>
        <v>6.6</v>
      </c>
      <c r="V670" s="79">
        <f t="shared" si="231"/>
        <v>8.83</v>
      </c>
      <c r="W670" s="10">
        <f t="shared" ca="1" si="232"/>
        <v>0</v>
      </c>
      <c r="X670" s="10">
        <f t="shared" ca="1" si="233"/>
        <v>0</v>
      </c>
      <c r="Y670" s="10">
        <f t="shared" ca="1" si="234"/>
        <v>0</v>
      </c>
      <c r="Z670" s="10">
        <f t="shared" ca="1" si="235"/>
        <v>1</v>
      </c>
      <c r="AA670" s="10">
        <f t="shared" ca="1" si="236"/>
        <v>0</v>
      </c>
      <c r="AB670" s="10">
        <f t="shared" ca="1" si="237"/>
        <v>0</v>
      </c>
      <c r="AC670" s="10">
        <f t="shared" ca="1" si="238"/>
        <v>1</v>
      </c>
      <c r="AF670" s="16">
        <f t="shared" ca="1" si="239"/>
        <v>0</v>
      </c>
    </row>
    <row r="671" spans="1:32" x14ac:dyDescent="0.25">
      <c r="A671" s="7" t="s">
        <v>1974</v>
      </c>
      <c r="B671" s="7" t="s">
        <v>1382</v>
      </c>
      <c r="C671" s="10">
        <f t="shared" ca="1" si="221"/>
        <v>0</v>
      </c>
      <c r="D671" s="115">
        <v>38</v>
      </c>
      <c r="E671" s="4">
        <v>31</v>
      </c>
      <c r="F671" s="4">
        <v>11.8</v>
      </c>
      <c r="G671" s="4">
        <v>4.5</v>
      </c>
      <c r="H671" s="5" t="s">
        <v>1399</v>
      </c>
      <c r="I671" s="5" t="s">
        <v>1374</v>
      </c>
      <c r="J671" s="3">
        <v>20600</v>
      </c>
      <c r="K671" s="3">
        <v>8400</v>
      </c>
      <c r="L671" s="3">
        <v>744</v>
      </c>
      <c r="M671" s="2">
        <f t="shared" si="222"/>
        <v>15.9</v>
      </c>
      <c r="N671" s="3">
        <f t="shared" si="223"/>
        <v>309</v>
      </c>
      <c r="O671" s="4">
        <f t="shared" si="224"/>
        <v>35.9</v>
      </c>
      <c r="P671" s="2">
        <f t="shared" si="225"/>
        <v>1.67</v>
      </c>
      <c r="Q671" s="2">
        <f t="shared" si="226"/>
        <v>1.06</v>
      </c>
      <c r="R671" s="2">
        <f t="shared" si="227"/>
        <v>3.22</v>
      </c>
      <c r="S671" s="64">
        <f t="shared" si="228"/>
        <v>5.876E-2</v>
      </c>
      <c r="T671" s="2">
        <f t="shared" si="229"/>
        <v>7.46</v>
      </c>
      <c r="U671" s="4">
        <f t="shared" si="230"/>
        <v>4</v>
      </c>
      <c r="V671" s="79">
        <f t="shared" si="231"/>
        <v>6.61</v>
      </c>
      <c r="W671" s="10">
        <f t="shared" ca="1" si="232"/>
        <v>0</v>
      </c>
      <c r="X671" s="10">
        <f t="shared" ca="1" si="233"/>
        <v>0</v>
      </c>
      <c r="Y671" s="10">
        <f t="shared" ca="1" si="234"/>
        <v>0</v>
      </c>
      <c r="Z671" s="10">
        <f t="shared" ca="1" si="235"/>
        <v>1</v>
      </c>
      <c r="AA671" s="10">
        <f t="shared" ca="1" si="236"/>
        <v>0</v>
      </c>
      <c r="AB671" s="10">
        <f t="shared" ca="1" si="237"/>
        <v>1</v>
      </c>
      <c r="AC671" s="10">
        <f t="shared" ca="1" si="238"/>
        <v>1</v>
      </c>
      <c r="AF671" s="16">
        <f t="shared" ca="1" si="239"/>
        <v>0</v>
      </c>
    </row>
    <row r="672" spans="1:32" x14ac:dyDescent="0.25">
      <c r="A672" s="7" t="s">
        <v>1975</v>
      </c>
      <c r="B672" s="7" t="s">
        <v>1382</v>
      </c>
      <c r="C672" s="10">
        <f t="shared" ca="1" si="221"/>
        <v>0</v>
      </c>
      <c r="D672" s="4">
        <v>42.8</v>
      </c>
      <c r="E672" s="4">
        <v>31.2</v>
      </c>
      <c r="F672" s="4">
        <v>12.5</v>
      </c>
      <c r="G672" s="4">
        <v>7</v>
      </c>
      <c r="H672" s="2"/>
      <c r="I672" s="2" t="s">
        <v>1374</v>
      </c>
      <c r="J672" s="3">
        <v>24000</v>
      </c>
      <c r="K672" s="3">
        <v>8500</v>
      </c>
      <c r="L672" s="3">
        <v>818</v>
      </c>
      <c r="M672" s="2">
        <f t="shared" si="222"/>
        <v>15.79</v>
      </c>
      <c r="N672" s="3">
        <f t="shared" si="223"/>
        <v>353</v>
      </c>
      <c r="O672" s="4">
        <f t="shared" si="224"/>
        <v>37</v>
      </c>
      <c r="P672" s="2">
        <f t="shared" si="225"/>
        <v>1.68</v>
      </c>
      <c r="Q672" s="2">
        <f t="shared" si="226"/>
        <v>1.05</v>
      </c>
      <c r="R672" s="2">
        <f t="shared" si="227"/>
        <v>3.42</v>
      </c>
      <c r="S672" s="64">
        <f t="shared" si="228"/>
        <v>5.7529999999999998E-2</v>
      </c>
      <c r="T672" s="2">
        <f t="shared" si="229"/>
        <v>7.48</v>
      </c>
      <c r="U672" s="4">
        <f t="shared" si="230"/>
        <v>4.2</v>
      </c>
      <c r="V672" s="79">
        <f t="shared" si="231"/>
        <v>6.74</v>
      </c>
      <c r="W672" s="10">
        <f t="shared" ca="1" si="232"/>
        <v>0</v>
      </c>
      <c r="X672" s="10">
        <f t="shared" ca="1" si="233"/>
        <v>0</v>
      </c>
      <c r="Y672" s="10">
        <f t="shared" ca="1" si="234"/>
        <v>0</v>
      </c>
      <c r="Z672" s="10">
        <f t="shared" ca="1" si="235"/>
        <v>1</v>
      </c>
      <c r="AA672" s="10">
        <f t="shared" ca="1" si="236"/>
        <v>0</v>
      </c>
      <c r="AB672" s="10">
        <f t="shared" ca="1" si="237"/>
        <v>0.44400000000000001</v>
      </c>
      <c r="AC672" s="10">
        <f t="shared" ca="1" si="238"/>
        <v>1</v>
      </c>
      <c r="AF672" s="16">
        <f t="shared" ca="1" si="239"/>
        <v>0</v>
      </c>
    </row>
    <row r="673" spans="1:32" x14ac:dyDescent="0.25">
      <c r="A673" s="7" t="s">
        <v>1976</v>
      </c>
      <c r="B673" s="7" t="s">
        <v>1382</v>
      </c>
      <c r="C673" s="10">
        <f t="shared" ca="1" si="221"/>
        <v>0</v>
      </c>
      <c r="D673" s="4">
        <v>50.6</v>
      </c>
      <c r="E673" s="4">
        <v>41</v>
      </c>
      <c r="F673" s="4">
        <v>15.2</v>
      </c>
      <c r="G673" s="4">
        <v>4.5999999999999996</v>
      </c>
      <c r="H673" s="5" t="s">
        <v>1399</v>
      </c>
      <c r="I673" s="5" t="s">
        <v>1374</v>
      </c>
      <c r="J673" s="3">
        <v>45750</v>
      </c>
      <c r="K673" s="3">
        <v>18000</v>
      </c>
      <c r="L673" s="5">
        <v>1219</v>
      </c>
      <c r="M673" s="2">
        <f t="shared" si="222"/>
        <v>15.31</v>
      </c>
      <c r="N673" s="3">
        <f t="shared" si="223"/>
        <v>296</v>
      </c>
      <c r="O673" s="4">
        <f t="shared" si="224"/>
        <v>43</v>
      </c>
      <c r="P673" s="2">
        <f t="shared" si="225"/>
        <v>1.64</v>
      </c>
      <c r="Q673" s="2">
        <f t="shared" si="226"/>
        <v>1.02</v>
      </c>
      <c r="R673" s="2">
        <f t="shared" si="227"/>
        <v>3.33</v>
      </c>
      <c r="S673" s="64">
        <f t="shared" si="228"/>
        <v>5.6570000000000002E-2</v>
      </c>
      <c r="T673" s="2">
        <f t="shared" si="229"/>
        <v>8.58</v>
      </c>
      <c r="U673" s="4">
        <f t="shared" si="230"/>
        <v>4.8</v>
      </c>
      <c r="V673" s="79">
        <f t="shared" si="231"/>
        <v>6.99</v>
      </c>
      <c r="W673" s="10">
        <f t="shared" ca="1" si="232"/>
        <v>0</v>
      </c>
      <c r="X673" s="10">
        <f t="shared" ca="1" si="233"/>
        <v>0</v>
      </c>
      <c r="Y673" s="10">
        <f t="shared" ca="1" si="234"/>
        <v>0</v>
      </c>
      <c r="Z673" s="10">
        <f t="shared" ca="1" si="235"/>
        <v>1</v>
      </c>
      <c r="AA673" s="10">
        <f t="shared" ca="1" si="236"/>
        <v>0</v>
      </c>
      <c r="AB673" s="10">
        <f t="shared" ca="1" si="237"/>
        <v>0.94399999999999995</v>
      </c>
      <c r="AC673" s="10">
        <f t="shared" ca="1" si="238"/>
        <v>1</v>
      </c>
      <c r="AF673" s="16">
        <f t="shared" ca="1" si="239"/>
        <v>0</v>
      </c>
    </row>
    <row r="674" spans="1:32" x14ac:dyDescent="0.25">
      <c r="A674" s="7" t="s">
        <v>1176</v>
      </c>
      <c r="B674" s="7" t="s">
        <v>1382</v>
      </c>
      <c r="C674" s="10">
        <f t="shared" ref="C674:C701" ca="1" si="240">MIN(W674,Z674,Y674,X674,AA674,AC674,AB674)</f>
        <v>0</v>
      </c>
      <c r="D674" s="4">
        <v>53.7</v>
      </c>
      <c r="E674" s="4">
        <v>42.2</v>
      </c>
      <c r="F674" s="4">
        <v>15.1</v>
      </c>
      <c r="G674" s="4">
        <v>5.5</v>
      </c>
      <c r="H674" s="5" t="s">
        <v>1058</v>
      </c>
      <c r="J674" s="3">
        <v>43200</v>
      </c>
      <c r="K674" s="3">
        <v>18000</v>
      </c>
      <c r="L674" s="3">
        <v>1278</v>
      </c>
      <c r="M674" s="2">
        <f t="shared" si="222"/>
        <v>16.68</v>
      </c>
      <c r="N674" s="3">
        <f t="shared" si="223"/>
        <v>257</v>
      </c>
      <c r="O674" s="4">
        <f t="shared" si="224"/>
        <v>39.4</v>
      </c>
      <c r="P674" s="2">
        <f t="shared" si="225"/>
        <v>1.67</v>
      </c>
      <c r="Q674" s="2">
        <f t="shared" si="226"/>
        <v>1.05</v>
      </c>
      <c r="R674" s="2">
        <f t="shared" si="227"/>
        <v>3.56</v>
      </c>
      <c r="S674" s="64">
        <f t="shared" si="228"/>
        <v>6.3829999999999998E-2</v>
      </c>
      <c r="T674" s="2">
        <f t="shared" si="229"/>
        <v>8.6999999999999993</v>
      </c>
      <c r="U674" s="4">
        <f t="shared" si="230"/>
        <v>4.5</v>
      </c>
      <c r="V674" s="79">
        <f t="shared" si="231"/>
        <v>6.57</v>
      </c>
      <c r="W674" s="10">
        <f t="shared" ca="1" si="232"/>
        <v>0</v>
      </c>
      <c r="X674" s="10">
        <f t="shared" ca="1" si="233"/>
        <v>0</v>
      </c>
      <c r="Y674" s="10">
        <f t="shared" ca="1" si="234"/>
        <v>0</v>
      </c>
      <c r="Z674" s="10">
        <f t="shared" ca="1" si="235"/>
        <v>1</v>
      </c>
      <c r="AA674" s="10">
        <f t="shared" ca="1" si="236"/>
        <v>0</v>
      </c>
      <c r="AB674" s="10">
        <f t="shared" ca="1" si="237"/>
        <v>0</v>
      </c>
      <c r="AC674" s="10">
        <f t="shared" ca="1" si="238"/>
        <v>1</v>
      </c>
      <c r="AF674" s="16">
        <f t="shared" ca="1" si="239"/>
        <v>0</v>
      </c>
    </row>
    <row r="675" spans="1:32" x14ac:dyDescent="0.25">
      <c r="A675" s="7" t="s">
        <v>1177</v>
      </c>
      <c r="B675" s="7" t="s">
        <v>1382</v>
      </c>
      <c r="C675" s="10">
        <f t="shared" ca="1" si="240"/>
        <v>0</v>
      </c>
      <c r="D675" s="4">
        <v>60.4</v>
      </c>
      <c r="E675" s="4">
        <v>47.8</v>
      </c>
      <c r="F675" s="4">
        <v>16.2</v>
      </c>
      <c r="G675" s="4">
        <v>4</v>
      </c>
      <c r="H675" s="5" t="s">
        <v>1058</v>
      </c>
      <c r="J675" s="3">
        <v>70500</v>
      </c>
      <c r="K675" s="3">
        <v>0</v>
      </c>
      <c r="L675" s="3">
        <v>1508</v>
      </c>
      <c r="M675" s="2">
        <f t="shared" si="222"/>
        <v>14.2</v>
      </c>
      <c r="N675" s="3">
        <f t="shared" si="223"/>
        <v>288</v>
      </c>
      <c r="O675" s="4">
        <f t="shared" si="224"/>
        <v>51.8</v>
      </c>
      <c r="P675" s="2">
        <f t="shared" si="225"/>
        <v>1.52</v>
      </c>
      <c r="Q675" s="2">
        <f t="shared" si="226"/>
        <v>0.99</v>
      </c>
      <c r="R675" s="2">
        <f t="shared" si="227"/>
        <v>3.73</v>
      </c>
      <c r="S675" s="64">
        <f t="shared" si="228"/>
        <v>4.0509999999999997E-2</v>
      </c>
      <c r="T675" s="2">
        <f t="shared" si="229"/>
        <v>9.26</v>
      </c>
      <c r="U675" s="4">
        <f t="shared" si="230"/>
        <v>5.9</v>
      </c>
      <c r="V675" s="79">
        <f t="shared" si="231"/>
        <v>8.32</v>
      </c>
      <c r="W675" s="10">
        <f t="shared" ca="1" si="232"/>
        <v>0</v>
      </c>
      <c r="X675" s="10">
        <f t="shared" ca="1" si="233"/>
        <v>0</v>
      </c>
      <c r="Y675" s="10">
        <f t="shared" ca="1" si="234"/>
        <v>0</v>
      </c>
      <c r="Z675" s="10">
        <f t="shared" ca="1" si="235"/>
        <v>1</v>
      </c>
      <c r="AA675" s="10">
        <f t="shared" ca="1" si="236"/>
        <v>0</v>
      </c>
      <c r="AB675" s="10">
        <f t="shared" ca="1" si="237"/>
        <v>0</v>
      </c>
      <c r="AC675" s="10">
        <f t="shared" ca="1" si="238"/>
        <v>1</v>
      </c>
      <c r="AF675" s="16">
        <f t="shared" ca="1" si="239"/>
        <v>0</v>
      </c>
    </row>
    <row r="676" spans="1:32" x14ac:dyDescent="0.25">
      <c r="A676" s="7" t="s">
        <v>1178</v>
      </c>
      <c r="B676" s="7" t="s">
        <v>1382</v>
      </c>
      <c r="C676" s="10">
        <f t="shared" ca="1" si="240"/>
        <v>0</v>
      </c>
      <c r="D676" s="4">
        <v>67.5</v>
      </c>
      <c r="E676" s="4">
        <v>52.2</v>
      </c>
      <c r="F676" s="4">
        <v>18.3</v>
      </c>
      <c r="G676" s="4">
        <v>6.8</v>
      </c>
      <c r="H676" s="5" t="s">
        <v>1058</v>
      </c>
      <c r="J676" s="3">
        <v>112000</v>
      </c>
      <c r="K676" s="3">
        <v>32000</v>
      </c>
      <c r="L676" s="3">
        <v>2067</v>
      </c>
      <c r="M676" s="2">
        <f t="shared" si="222"/>
        <v>14.3</v>
      </c>
      <c r="N676" s="3">
        <f t="shared" si="223"/>
        <v>352</v>
      </c>
      <c r="O676" s="4">
        <f t="shared" si="224"/>
        <v>63.5</v>
      </c>
      <c r="P676" s="2">
        <f t="shared" si="225"/>
        <v>1.47</v>
      </c>
      <c r="Q676" s="2">
        <f t="shared" si="226"/>
        <v>0.97</v>
      </c>
      <c r="R676" s="2">
        <f t="shared" si="227"/>
        <v>3.69</v>
      </c>
      <c r="S676" s="64">
        <f t="shared" si="228"/>
        <v>3.3360000000000001E-2</v>
      </c>
      <c r="T676" s="2">
        <f t="shared" si="229"/>
        <v>9.68</v>
      </c>
      <c r="U676" s="4">
        <f t="shared" si="230"/>
        <v>7</v>
      </c>
      <c r="V676" s="79">
        <f t="shared" si="231"/>
        <v>9.2899999999999991</v>
      </c>
      <c r="W676" s="10">
        <f t="shared" ca="1" si="232"/>
        <v>0</v>
      </c>
      <c r="X676" s="10">
        <f t="shared" ca="1" si="233"/>
        <v>0</v>
      </c>
      <c r="Y676" s="10">
        <f t="shared" ca="1" si="234"/>
        <v>0</v>
      </c>
      <c r="Z676" s="10">
        <f t="shared" ca="1" si="235"/>
        <v>1</v>
      </c>
      <c r="AA676" s="10">
        <f t="shared" ca="1" si="236"/>
        <v>0</v>
      </c>
      <c r="AB676" s="10">
        <f t="shared" ca="1" si="237"/>
        <v>0</v>
      </c>
      <c r="AC676" s="10">
        <f t="shared" ca="1" si="238"/>
        <v>1</v>
      </c>
      <c r="AF676" s="16">
        <f t="shared" ca="1" si="239"/>
        <v>0</v>
      </c>
    </row>
    <row r="677" spans="1:32" x14ac:dyDescent="0.25">
      <c r="A677" s="7" t="s">
        <v>848</v>
      </c>
      <c r="C677" s="10">
        <f t="shared" ca="1" si="240"/>
        <v>0</v>
      </c>
      <c r="D677" s="4">
        <v>56</v>
      </c>
      <c r="E677" s="4">
        <v>42</v>
      </c>
      <c r="F677" s="4">
        <v>14</v>
      </c>
      <c r="G677" s="4">
        <v>8</v>
      </c>
      <c r="J677" s="3">
        <v>44000</v>
      </c>
      <c r="K677" s="3">
        <v>20000</v>
      </c>
      <c r="L677" s="3">
        <v>1210</v>
      </c>
      <c r="M677" s="2">
        <f t="shared" si="222"/>
        <v>15.6</v>
      </c>
      <c r="N677" s="3">
        <f t="shared" si="223"/>
        <v>265</v>
      </c>
      <c r="O677" s="4">
        <f t="shared" si="224"/>
        <v>43.8</v>
      </c>
      <c r="P677" s="2">
        <f t="shared" si="225"/>
        <v>1.53</v>
      </c>
      <c r="Q677" s="2">
        <f t="shared" si="226"/>
        <v>1.03</v>
      </c>
      <c r="R677" s="2">
        <f t="shared" si="227"/>
        <v>4</v>
      </c>
      <c r="S677" s="64">
        <f t="shared" si="228"/>
        <v>4.3459999999999999E-2</v>
      </c>
      <c r="T677" s="2">
        <f t="shared" si="229"/>
        <v>8.68</v>
      </c>
      <c r="U677" s="4">
        <f t="shared" si="230"/>
        <v>5.2</v>
      </c>
      <c r="V677" s="79">
        <f t="shared" si="231"/>
        <v>7.89</v>
      </c>
      <c r="W677" s="10">
        <f t="shared" ca="1" si="232"/>
        <v>0</v>
      </c>
      <c r="X677" s="10">
        <f t="shared" ca="1" si="233"/>
        <v>0</v>
      </c>
      <c r="Y677" s="10">
        <f t="shared" ca="1" si="234"/>
        <v>0</v>
      </c>
      <c r="Z677" s="10">
        <f t="shared" ca="1" si="235"/>
        <v>1</v>
      </c>
      <c r="AA677" s="10">
        <f t="shared" ca="1" si="236"/>
        <v>0</v>
      </c>
      <c r="AB677" s="10">
        <f t="shared" ca="1" si="237"/>
        <v>0</v>
      </c>
      <c r="AC677" s="10">
        <f t="shared" ca="1" si="238"/>
        <v>1</v>
      </c>
      <c r="AF677" s="16">
        <f t="shared" ca="1" si="239"/>
        <v>0</v>
      </c>
    </row>
    <row r="678" spans="1:32" x14ac:dyDescent="0.25">
      <c r="A678" s="7" t="s">
        <v>1179</v>
      </c>
      <c r="B678" s="7" t="s">
        <v>1180</v>
      </c>
      <c r="C678" s="10">
        <f t="shared" ca="1" si="240"/>
        <v>0</v>
      </c>
      <c r="D678" s="4">
        <v>35</v>
      </c>
      <c r="E678" s="4">
        <v>32.5</v>
      </c>
      <c r="F678" s="4">
        <v>18.100000000000001</v>
      </c>
      <c r="G678" s="4">
        <v>2</v>
      </c>
      <c r="H678" s="5" t="s">
        <v>1407</v>
      </c>
      <c r="I678" s="5" t="s">
        <v>1374</v>
      </c>
      <c r="J678" s="3">
        <v>7800</v>
      </c>
      <c r="K678" s="3">
        <v>0</v>
      </c>
      <c r="L678" s="3">
        <v>675</v>
      </c>
      <c r="M678" s="2">
        <f t="shared" si="222"/>
        <v>27.55</v>
      </c>
      <c r="N678" s="3">
        <f t="shared" si="223"/>
        <v>101</v>
      </c>
      <c r="O678" s="4">
        <f t="shared" si="224"/>
        <v>7.7</v>
      </c>
      <c r="P678" s="2">
        <f t="shared" si="225"/>
        <v>3.53</v>
      </c>
      <c r="Q678" s="2">
        <f t="shared" si="226"/>
        <v>1.31</v>
      </c>
      <c r="R678" s="2">
        <f t="shared" si="227"/>
        <v>1.93</v>
      </c>
      <c r="S678" s="64">
        <f t="shared" si="228"/>
        <v>1.9915099999999999</v>
      </c>
      <c r="T678" s="2">
        <f t="shared" si="229"/>
        <v>7.64</v>
      </c>
      <c r="U678" s="4">
        <f t="shared" si="230"/>
        <v>0.9</v>
      </c>
      <c r="V678" s="79">
        <f t="shared" si="231"/>
        <v>1.2</v>
      </c>
      <c r="W678" s="10">
        <f t="shared" ca="1" si="232"/>
        <v>0</v>
      </c>
      <c r="X678" s="10">
        <f t="shared" ca="1" si="233"/>
        <v>0.83699999999999997</v>
      </c>
      <c r="Y678" s="10">
        <f t="shared" ca="1" si="234"/>
        <v>0.95499999999999996</v>
      </c>
      <c r="Z678" s="10">
        <f t="shared" ca="1" si="235"/>
        <v>0</v>
      </c>
      <c r="AA678" s="10">
        <f t="shared" ca="1" si="236"/>
        <v>1</v>
      </c>
      <c r="AB678" s="10">
        <f t="shared" ca="1" si="237"/>
        <v>0</v>
      </c>
      <c r="AC678" s="10">
        <f t="shared" ca="1" si="238"/>
        <v>0</v>
      </c>
      <c r="AF678" s="16">
        <f t="shared" ca="1" si="239"/>
        <v>0</v>
      </c>
    </row>
    <row r="679" spans="1:32" x14ac:dyDescent="0.25">
      <c r="A679" s="7" t="s">
        <v>1977</v>
      </c>
      <c r="B679" s="7" t="s">
        <v>1978</v>
      </c>
      <c r="C679" s="10">
        <f t="shared" ca="1" si="240"/>
        <v>0</v>
      </c>
      <c r="D679" s="4">
        <v>49.9</v>
      </c>
      <c r="E679" s="4">
        <v>43.3</v>
      </c>
      <c r="F679" s="4">
        <v>14.4</v>
      </c>
      <c r="G679" s="4">
        <v>2.6</v>
      </c>
      <c r="H679" s="5" t="s">
        <v>1979</v>
      </c>
      <c r="I679" s="5" t="s">
        <v>1523</v>
      </c>
      <c r="J679" s="3">
        <v>26500</v>
      </c>
      <c r="K679" s="3">
        <v>10600</v>
      </c>
      <c r="L679" s="3">
        <v>853</v>
      </c>
      <c r="M679" s="2">
        <f t="shared" si="222"/>
        <v>15.42</v>
      </c>
      <c r="N679" s="3">
        <f t="shared" si="223"/>
        <v>146</v>
      </c>
      <c r="O679" s="4">
        <f t="shared" si="224"/>
        <v>25.9</v>
      </c>
      <c r="P679" s="2">
        <f t="shared" si="225"/>
        <v>1.87</v>
      </c>
      <c r="Q679" s="2">
        <f t="shared" si="226"/>
        <v>1.04</v>
      </c>
      <c r="R679" s="2">
        <f t="shared" si="227"/>
        <v>3.47</v>
      </c>
      <c r="S679" s="64">
        <f t="shared" si="228"/>
        <v>0.12673000000000001</v>
      </c>
      <c r="T679" s="2">
        <f t="shared" si="229"/>
        <v>8.82</v>
      </c>
      <c r="U679" s="4">
        <f t="shared" si="230"/>
        <v>3.1</v>
      </c>
      <c r="V679" s="79">
        <f t="shared" si="231"/>
        <v>4.6399999999999997</v>
      </c>
      <c r="W679" s="10">
        <f t="shared" ca="1" si="232"/>
        <v>0</v>
      </c>
      <c r="X679" s="10">
        <f t="shared" ca="1" si="233"/>
        <v>0</v>
      </c>
      <c r="Y679" s="10">
        <f t="shared" ca="1" si="234"/>
        <v>0</v>
      </c>
      <c r="Z679" s="10">
        <f t="shared" ca="1" si="235"/>
        <v>1</v>
      </c>
      <c r="AA679" s="10">
        <f t="shared" ca="1" si="236"/>
        <v>0</v>
      </c>
      <c r="AB679" s="10">
        <f t="shared" ca="1" si="237"/>
        <v>0.16700000000000001</v>
      </c>
      <c r="AC679" s="10">
        <f t="shared" ca="1" si="238"/>
        <v>1</v>
      </c>
      <c r="AF679" s="16">
        <f t="shared" ca="1" si="239"/>
        <v>0</v>
      </c>
    </row>
    <row r="680" spans="1:32" x14ac:dyDescent="0.25">
      <c r="A680" s="7" t="s">
        <v>1181</v>
      </c>
      <c r="B680" s="7" t="s">
        <v>1981</v>
      </c>
      <c r="C680" s="10">
        <f t="shared" ca="1" si="240"/>
        <v>0</v>
      </c>
      <c r="D680" s="4">
        <v>25</v>
      </c>
      <c r="E680" s="4">
        <v>23</v>
      </c>
      <c r="F680" s="4">
        <v>7</v>
      </c>
      <c r="G680" s="4">
        <v>5.8</v>
      </c>
      <c r="H680" s="5" t="s">
        <v>1090</v>
      </c>
      <c r="J680" s="3">
        <v>2300</v>
      </c>
      <c r="K680" s="3">
        <v>2300</v>
      </c>
      <c r="L680" s="3">
        <v>281</v>
      </c>
      <c r="M680" s="2">
        <f t="shared" si="222"/>
        <v>25.86</v>
      </c>
      <c r="N680" s="3">
        <f t="shared" si="223"/>
        <v>84</v>
      </c>
      <c r="O680" s="4">
        <f t="shared" si="224"/>
        <v>11.3</v>
      </c>
      <c r="P680" s="2">
        <f t="shared" si="225"/>
        <v>2.0499999999999998</v>
      </c>
      <c r="Q680" s="2">
        <f t="shared" si="226"/>
        <v>1.32</v>
      </c>
      <c r="R680" s="2">
        <f t="shared" si="227"/>
        <v>3.57</v>
      </c>
      <c r="S680" s="64">
        <f t="shared" si="228"/>
        <v>0.18992000000000001</v>
      </c>
      <c r="T680" s="2">
        <f t="shared" si="229"/>
        <v>6.43</v>
      </c>
      <c r="U680" s="4">
        <f t="shared" si="230"/>
        <v>1.5</v>
      </c>
      <c r="V680" s="79">
        <f t="shared" si="231"/>
        <v>3.22</v>
      </c>
      <c r="W680" s="10">
        <f t="shared" ca="1" si="232"/>
        <v>1</v>
      </c>
      <c r="X680" s="10">
        <f t="shared" ca="1" si="233"/>
        <v>1</v>
      </c>
      <c r="Y680" s="10">
        <f t="shared" ca="1" si="234"/>
        <v>1</v>
      </c>
      <c r="Z680" s="10">
        <f t="shared" ca="1" si="235"/>
        <v>1</v>
      </c>
      <c r="AA680" s="10">
        <f t="shared" ca="1" si="236"/>
        <v>1</v>
      </c>
      <c r="AB680" s="10">
        <f t="shared" ca="1" si="237"/>
        <v>0</v>
      </c>
      <c r="AC680" s="10">
        <f t="shared" ca="1" si="238"/>
        <v>1</v>
      </c>
      <c r="AF680" s="16">
        <f t="shared" ca="1" si="239"/>
        <v>0</v>
      </c>
    </row>
    <row r="681" spans="1:32" x14ac:dyDescent="0.25">
      <c r="A681" s="7" t="s">
        <v>1980</v>
      </c>
      <c r="B681" s="7" t="s">
        <v>1981</v>
      </c>
      <c r="C681" s="10">
        <f t="shared" ca="1" si="240"/>
        <v>0</v>
      </c>
      <c r="D681" s="4">
        <v>25.9</v>
      </c>
      <c r="E681" s="4">
        <v>23</v>
      </c>
      <c r="F681" s="4">
        <v>7.9</v>
      </c>
      <c r="G681" s="4">
        <v>5.5</v>
      </c>
      <c r="H681" s="5" t="s">
        <v>1606</v>
      </c>
      <c r="I681" s="5" t="s">
        <v>1374</v>
      </c>
      <c r="J681" s="3">
        <v>3750</v>
      </c>
      <c r="K681" s="3">
        <v>1500</v>
      </c>
      <c r="L681" s="3">
        <v>281</v>
      </c>
      <c r="M681" s="2">
        <f t="shared" si="222"/>
        <v>18.68</v>
      </c>
      <c r="N681" s="3">
        <f t="shared" si="223"/>
        <v>138</v>
      </c>
      <c r="O681" s="4">
        <f t="shared" si="224"/>
        <v>15.5</v>
      </c>
      <c r="P681" s="2">
        <f t="shared" si="225"/>
        <v>1.97</v>
      </c>
      <c r="Q681" s="2">
        <f t="shared" si="226"/>
        <v>1.17</v>
      </c>
      <c r="R681" s="2">
        <f t="shared" si="227"/>
        <v>3.28</v>
      </c>
      <c r="S681" s="64">
        <f t="shared" si="228"/>
        <v>0.14499999999999999</v>
      </c>
      <c r="T681" s="2">
        <f t="shared" si="229"/>
        <v>6.43</v>
      </c>
      <c r="U681" s="4">
        <f t="shared" si="230"/>
        <v>1.9</v>
      </c>
      <c r="V681" s="79">
        <f t="shared" si="231"/>
        <v>3.84</v>
      </c>
      <c r="W681" s="10">
        <f t="shared" ca="1" si="232"/>
        <v>0</v>
      </c>
      <c r="X681" s="10">
        <f t="shared" ca="1" si="233"/>
        <v>0</v>
      </c>
      <c r="Y681" s="10">
        <f t="shared" ca="1" si="234"/>
        <v>0.27300000000000002</v>
      </c>
      <c r="Z681" s="10">
        <f t="shared" ca="1" si="235"/>
        <v>1</v>
      </c>
      <c r="AA681" s="10">
        <f t="shared" ca="1" si="236"/>
        <v>0</v>
      </c>
      <c r="AB681" s="10">
        <f t="shared" ca="1" si="237"/>
        <v>1</v>
      </c>
      <c r="AC681" s="10">
        <f t="shared" ca="1" si="238"/>
        <v>1</v>
      </c>
      <c r="AF681" s="16">
        <f t="shared" ca="1" si="239"/>
        <v>0</v>
      </c>
    </row>
    <row r="682" spans="1:32" x14ac:dyDescent="0.25">
      <c r="A682" s="7" t="s">
        <v>1982</v>
      </c>
      <c r="B682" s="7" t="s">
        <v>1981</v>
      </c>
      <c r="C682" s="10">
        <f t="shared" ca="1" si="240"/>
        <v>0</v>
      </c>
      <c r="D682" s="4">
        <v>65</v>
      </c>
      <c r="E682" s="4">
        <v>63</v>
      </c>
      <c r="F682" s="4">
        <v>12</v>
      </c>
      <c r="G682" s="4">
        <v>8.5</v>
      </c>
      <c r="H682" s="2"/>
      <c r="I682" s="2" t="s">
        <v>1374</v>
      </c>
      <c r="J682" s="3">
        <v>33000</v>
      </c>
      <c r="K682" s="3">
        <v>11000</v>
      </c>
      <c r="L682" s="3">
        <v>1346</v>
      </c>
      <c r="M682" s="2">
        <f t="shared" si="222"/>
        <v>21.02</v>
      </c>
      <c r="N682" s="3">
        <f t="shared" si="223"/>
        <v>59</v>
      </c>
      <c r="O682" s="4">
        <f t="shared" si="224"/>
        <v>29.3</v>
      </c>
      <c r="P682" s="2">
        <f t="shared" si="225"/>
        <v>1.45</v>
      </c>
      <c r="Q682" s="2">
        <f t="shared" si="226"/>
        <v>1.1499999999999999</v>
      </c>
      <c r="R682" s="2">
        <f t="shared" si="227"/>
        <v>5.42</v>
      </c>
      <c r="S682" s="64">
        <f t="shared" si="228"/>
        <v>5.7200000000000001E-2</v>
      </c>
      <c r="T682" s="2">
        <f t="shared" si="229"/>
        <v>10.64</v>
      </c>
      <c r="U682" s="4">
        <f t="shared" si="230"/>
        <v>4.0999999999999996</v>
      </c>
      <c r="V682" s="79">
        <f t="shared" si="231"/>
        <v>6.72</v>
      </c>
      <c r="W682" s="10">
        <f t="shared" ca="1" si="232"/>
        <v>0</v>
      </c>
      <c r="X682" s="10">
        <f t="shared" ca="1" si="233"/>
        <v>1</v>
      </c>
      <c r="Y682" s="10">
        <f t="shared" ca="1" si="234"/>
        <v>0</v>
      </c>
      <c r="Z682" s="10">
        <f t="shared" ca="1" si="235"/>
        <v>1</v>
      </c>
      <c r="AA682" s="10">
        <f t="shared" ca="1" si="236"/>
        <v>0</v>
      </c>
      <c r="AB682" s="10">
        <f t="shared" ca="1" si="237"/>
        <v>0</v>
      </c>
      <c r="AC682" s="10">
        <f t="shared" ca="1" si="238"/>
        <v>1</v>
      </c>
      <c r="AF682" s="16">
        <f t="shared" ca="1" si="239"/>
        <v>0</v>
      </c>
    </row>
    <row r="683" spans="1:32" x14ac:dyDescent="0.25">
      <c r="A683" s="7" t="s">
        <v>1983</v>
      </c>
      <c r="B683" s="7" t="s">
        <v>1984</v>
      </c>
      <c r="C683" s="10">
        <f t="shared" ca="1" si="240"/>
        <v>0</v>
      </c>
      <c r="D683" s="4">
        <v>39.5</v>
      </c>
      <c r="E683" s="4">
        <v>32.5</v>
      </c>
      <c r="F683" s="4">
        <v>12.5</v>
      </c>
      <c r="G683" s="4">
        <v>6</v>
      </c>
      <c r="I683" s="5" t="s">
        <v>1523</v>
      </c>
      <c r="J683" s="3">
        <v>23400</v>
      </c>
      <c r="K683" s="3">
        <v>7800</v>
      </c>
      <c r="L683" s="3">
        <v>1005</v>
      </c>
      <c r="M683" s="2">
        <f t="shared" si="222"/>
        <v>19.73</v>
      </c>
      <c r="N683" s="3">
        <f t="shared" si="223"/>
        <v>304</v>
      </c>
      <c r="O683" s="4">
        <f t="shared" si="224"/>
        <v>36.200000000000003</v>
      </c>
      <c r="P683" s="2">
        <f t="shared" si="225"/>
        <v>1.69</v>
      </c>
      <c r="Q683" s="2">
        <f t="shared" si="226"/>
        <v>1.1299999999999999</v>
      </c>
      <c r="R683" s="2">
        <f t="shared" si="227"/>
        <v>3.16</v>
      </c>
      <c r="S683" s="64">
        <f t="shared" si="228"/>
        <v>6.343E-2</v>
      </c>
      <c r="T683" s="2">
        <f t="shared" si="229"/>
        <v>7.64</v>
      </c>
      <c r="U683" s="4">
        <f t="shared" si="230"/>
        <v>4</v>
      </c>
      <c r="V683" s="79">
        <f t="shared" si="231"/>
        <v>6.42</v>
      </c>
      <c r="W683" s="10">
        <f t="shared" ca="1" si="232"/>
        <v>0</v>
      </c>
      <c r="X683" s="10">
        <f t="shared" ca="1" si="233"/>
        <v>0</v>
      </c>
      <c r="Y683" s="10">
        <f t="shared" ca="1" si="234"/>
        <v>0</v>
      </c>
      <c r="Z683" s="10">
        <f t="shared" ca="1" si="235"/>
        <v>1</v>
      </c>
      <c r="AA683" s="10">
        <f t="shared" ca="1" si="236"/>
        <v>0</v>
      </c>
      <c r="AB683" s="10">
        <f t="shared" ca="1" si="237"/>
        <v>1</v>
      </c>
      <c r="AC683" s="10">
        <f t="shared" ca="1" si="238"/>
        <v>1</v>
      </c>
      <c r="AF683" s="16">
        <f t="shared" ca="1" si="239"/>
        <v>0</v>
      </c>
    </row>
    <row r="684" spans="1:32" x14ac:dyDescent="0.25">
      <c r="A684" s="7" t="s">
        <v>849</v>
      </c>
      <c r="C684" s="10">
        <f t="shared" ca="1" si="240"/>
        <v>0</v>
      </c>
      <c r="D684" s="4">
        <v>53.25</v>
      </c>
      <c r="E684" s="4">
        <v>45.9</v>
      </c>
      <c r="F684" s="4">
        <v>14.9</v>
      </c>
      <c r="G684" s="4">
        <v>6</v>
      </c>
      <c r="J684" s="3">
        <v>58300</v>
      </c>
      <c r="K684" s="3">
        <v>0</v>
      </c>
      <c r="L684" s="3">
        <v>1604</v>
      </c>
      <c r="M684" s="2">
        <f t="shared" si="222"/>
        <v>17.149999999999999</v>
      </c>
      <c r="N684" s="3">
        <f t="shared" si="223"/>
        <v>269</v>
      </c>
      <c r="O684" s="4">
        <f t="shared" si="224"/>
        <v>51.3</v>
      </c>
      <c r="P684" s="2">
        <f t="shared" si="225"/>
        <v>1.49</v>
      </c>
      <c r="Q684" s="2">
        <f t="shared" si="226"/>
        <v>1.05</v>
      </c>
      <c r="R684" s="2">
        <f t="shared" si="227"/>
        <v>3.57</v>
      </c>
      <c r="S684" s="64">
        <f t="shared" si="228"/>
        <v>3.9129999999999998E-2</v>
      </c>
      <c r="T684" s="2">
        <f t="shared" si="229"/>
        <v>9.08</v>
      </c>
      <c r="U684" s="4">
        <f t="shared" si="230"/>
        <v>5.7</v>
      </c>
      <c r="V684" s="79">
        <f t="shared" si="231"/>
        <v>8.3800000000000008</v>
      </c>
      <c r="W684" s="10">
        <f t="shared" ca="1" si="232"/>
        <v>0</v>
      </c>
      <c r="X684" s="10">
        <f t="shared" ca="1" si="233"/>
        <v>0</v>
      </c>
      <c r="Y684" s="10">
        <f t="shared" ca="1" si="234"/>
        <v>0</v>
      </c>
      <c r="Z684" s="10">
        <f t="shared" ca="1" si="235"/>
        <v>1</v>
      </c>
      <c r="AA684" s="10">
        <f t="shared" ca="1" si="236"/>
        <v>0</v>
      </c>
      <c r="AB684" s="10">
        <f t="shared" ca="1" si="237"/>
        <v>0</v>
      </c>
      <c r="AC684" s="10">
        <f t="shared" ca="1" si="238"/>
        <v>1</v>
      </c>
      <c r="AF684" s="16">
        <f t="shared" ca="1" si="239"/>
        <v>0</v>
      </c>
    </row>
    <row r="685" spans="1:32" x14ac:dyDescent="0.25">
      <c r="A685" s="7" t="s">
        <v>1985</v>
      </c>
      <c r="B685" s="7" t="s">
        <v>1986</v>
      </c>
      <c r="C685" s="10">
        <f t="shared" ca="1" si="240"/>
        <v>0</v>
      </c>
      <c r="D685" s="4">
        <v>34.799999999999997</v>
      </c>
      <c r="E685" s="4">
        <v>27.1</v>
      </c>
      <c r="F685" s="4">
        <v>10.6</v>
      </c>
      <c r="G685" s="4">
        <v>5.5</v>
      </c>
      <c r="H685" s="3"/>
      <c r="I685" s="5" t="s">
        <v>1374</v>
      </c>
      <c r="J685" s="5">
        <v>11023</v>
      </c>
      <c r="K685" s="5">
        <v>5291</v>
      </c>
      <c r="L685" s="3">
        <v>474</v>
      </c>
      <c r="M685" s="2">
        <f t="shared" si="222"/>
        <v>15.36</v>
      </c>
      <c r="N685" s="3">
        <f t="shared" si="223"/>
        <v>247</v>
      </c>
      <c r="O685" s="4">
        <f t="shared" si="224"/>
        <v>25</v>
      </c>
      <c r="P685" s="2">
        <f t="shared" si="225"/>
        <v>1.84</v>
      </c>
      <c r="Q685" s="2">
        <f t="shared" si="226"/>
        <v>1.06</v>
      </c>
      <c r="R685" s="2">
        <f t="shared" si="227"/>
        <v>3.28</v>
      </c>
      <c r="S685" s="64">
        <f t="shared" si="228"/>
        <v>9.6540000000000001E-2</v>
      </c>
      <c r="T685" s="2">
        <f t="shared" si="229"/>
        <v>6.98</v>
      </c>
      <c r="U685" s="4">
        <f t="shared" si="230"/>
        <v>2.9</v>
      </c>
      <c r="V685" s="79">
        <f t="shared" si="231"/>
        <v>5.05</v>
      </c>
      <c r="W685" s="10">
        <f t="shared" ca="1" si="232"/>
        <v>0</v>
      </c>
      <c r="X685" s="10">
        <f t="shared" ca="1" si="233"/>
        <v>0</v>
      </c>
      <c r="Y685" s="10">
        <f t="shared" ca="1" si="234"/>
        <v>0</v>
      </c>
      <c r="Z685" s="10">
        <f t="shared" ca="1" si="235"/>
        <v>1</v>
      </c>
      <c r="AA685" s="10">
        <f t="shared" ca="1" si="236"/>
        <v>0</v>
      </c>
      <c r="AB685" s="10">
        <f t="shared" ca="1" si="237"/>
        <v>1</v>
      </c>
      <c r="AC685" s="10">
        <f t="shared" ca="1" si="238"/>
        <v>1</v>
      </c>
      <c r="AF685" s="16">
        <f t="shared" ca="1" si="239"/>
        <v>0</v>
      </c>
    </row>
    <row r="686" spans="1:32" x14ac:dyDescent="0.25">
      <c r="A686" s="7" t="s">
        <v>1987</v>
      </c>
      <c r="B686" s="7" t="s">
        <v>1986</v>
      </c>
      <c r="C686" s="10">
        <f t="shared" ca="1" si="240"/>
        <v>0</v>
      </c>
      <c r="D686" s="4">
        <v>36.9</v>
      </c>
      <c r="E686" s="4">
        <v>30.2</v>
      </c>
      <c r="F686" s="4">
        <v>11.1</v>
      </c>
      <c r="G686" s="4">
        <v>5.5</v>
      </c>
      <c r="H686" s="3"/>
      <c r="I686" s="3" t="s">
        <v>1374</v>
      </c>
      <c r="J686" s="5">
        <v>14300</v>
      </c>
      <c r="K686" s="5">
        <v>6600</v>
      </c>
      <c r="L686" s="3">
        <v>590</v>
      </c>
      <c r="M686" s="2">
        <f t="shared" si="222"/>
        <v>16.079999999999998</v>
      </c>
      <c r="N686" s="3">
        <f t="shared" si="223"/>
        <v>232</v>
      </c>
      <c r="O686" s="4">
        <f t="shared" si="224"/>
        <v>27.8</v>
      </c>
      <c r="P686" s="2">
        <f t="shared" si="225"/>
        <v>1.77</v>
      </c>
      <c r="Q686" s="2">
        <f t="shared" si="226"/>
        <v>1.07</v>
      </c>
      <c r="R686" s="2">
        <f t="shared" si="227"/>
        <v>3.32</v>
      </c>
      <c r="S686" s="64">
        <f t="shared" si="228"/>
        <v>8.4500000000000006E-2</v>
      </c>
      <c r="T686" s="2">
        <f t="shared" si="229"/>
        <v>7.36</v>
      </c>
      <c r="U686" s="4">
        <f t="shared" si="230"/>
        <v>3.2</v>
      </c>
      <c r="V686" s="79">
        <f t="shared" si="231"/>
        <v>5.45</v>
      </c>
      <c r="W686" s="10">
        <f t="shared" ca="1" si="232"/>
        <v>0</v>
      </c>
      <c r="X686" s="10">
        <f t="shared" ca="1" si="233"/>
        <v>0</v>
      </c>
      <c r="Y686" s="10">
        <f t="shared" ca="1" si="234"/>
        <v>0</v>
      </c>
      <c r="Z686" s="10">
        <f t="shared" ca="1" si="235"/>
        <v>1</v>
      </c>
      <c r="AA686" s="10">
        <f t="shared" ca="1" si="236"/>
        <v>0</v>
      </c>
      <c r="AB686" s="10">
        <f t="shared" ca="1" si="237"/>
        <v>1</v>
      </c>
      <c r="AC686" s="10">
        <f t="shared" ca="1" si="238"/>
        <v>1</v>
      </c>
      <c r="AF686" s="16">
        <f t="shared" ca="1" si="239"/>
        <v>0</v>
      </c>
    </row>
    <row r="687" spans="1:32" x14ac:dyDescent="0.25">
      <c r="A687" s="7" t="s">
        <v>1988</v>
      </c>
      <c r="B687" s="7" t="s">
        <v>1986</v>
      </c>
      <c r="C687" s="10">
        <f t="shared" ca="1" si="240"/>
        <v>0</v>
      </c>
      <c r="D687" s="4">
        <v>38.200000000000003</v>
      </c>
      <c r="E687" s="4">
        <v>30.2</v>
      </c>
      <c r="F687" s="4">
        <v>11.1</v>
      </c>
      <c r="G687" s="4">
        <v>5.6</v>
      </c>
      <c r="H687" s="3"/>
      <c r="I687" s="5" t="s">
        <v>1374</v>
      </c>
      <c r="J687" s="5">
        <v>14330</v>
      </c>
      <c r="K687" s="5">
        <v>6614</v>
      </c>
      <c r="L687" s="3">
        <v>592</v>
      </c>
      <c r="M687" s="2">
        <f t="shared" si="222"/>
        <v>16.11</v>
      </c>
      <c r="N687" s="3">
        <f t="shared" si="223"/>
        <v>232</v>
      </c>
      <c r="O687" s="4">
        <f t="shared" si="224"/>
        <v>27.5</v>
      </c>
      <c r="P687" s="2">
        <f t="shared" si="225"/>
        <v>1.77</v>
      </c>
      <c r="Q687" s="2">
        <f t="shared" si="226"/>
        <v>1.07</v>
      </c>
      <c r="R687" s="2">
        <f t="shared" si="227"/>
        <v>3.44</v>
      </c>
      <c r="S687" s="64">
        <f t="shared" si="228"/>
        <v>8.4500000000000006E-2</v>
      </c>
      <c r="T687" s="2">
        <f t="shared" si="229"/>
        <v>7.36</v>
      </c>
      <c r="U687" s="4">
        <f t="shared" si="230"/>
        <v>3.2</v>
      </c>
      <c r="V687" s="79">
        <f t="shared" si="231"/>
        <v>5.45</v>
      </c>
      <c r="W687" s="10">
        <f t="shared" ca="1" si="232"/>
        <v>0</v>
      </c>
      <c r="X687" s="10">
        <f t="shared" ca="1" si="233"/>
        <v>0</v>
      </c>
      <c r="Y687" s="10">
        <f t="shared" ca="1" si="234"/>
        <v>0</v>
      </c>
      <c r="Z687" s="10">
        <f t="shared" ca="1" si="235"/>
        <v>1</v>
      </c>
      <c r="AA687" s="10">
        <f t="shared" ca="1" si="236"/>
        <v>0</v>
      </c>
      <c r="AB687" s="10">
        <f t="shared" ca="1" si="237"/>
        <v>0.33300000000000002</v>
      </c>
      <c r="AC687" s="10">
        <f t="shared" ca="1" si="238"/>
        <v>1</v>
      </c>
      <c r="AF687" s="16">
        <f t="shared" ca="1" si="239"/>
        <v>0</v>
      </c>
    </row>
    <row r="688" spans="1:32" x14ac:dyDescent="0.25">
      <c r="A688" s="7" t="s">
        <v>1989</v>
      </c>
      <c r="B688" s="7" t="s">
        <v>1986</v>
      </c>
      <c r="C688" s="10">
        <f t="shared" ca="1" si="240"/>
        <v>0</v>
      </c>
      <c r="D688" s="4">
        <v>38.299999999999997</v>
      </c>
      <c r="E688" s="4">
        <v>31.5</v>
      </c>
      <c r="F688" s="4">
        <v>12</v>
      </c>
      <c r="G688" s="4">
        <v>5.6</v>
      </c>
      <c r="I688" s="5" t="s">
        <v>1374</v>
      </c>
      <c r="J688" s="3">
        <v>17620</v>
      </c>
      <c r="K688" s="3">
        <v>7380</v>
      </c>
      <c r="L688" s="3">
        <v>730</v>
      </c>
      <c r="M688" s="2">
        <f t="shared" si="222"/>
        <v>17.309999999999999</v>
      </c>
      <c r="N688" s="3">
        <f t="shared" si="223"/>
        <v>252</v>
      </c>
      <c r="O688" s="4">
        <f t="shared" si="224"/>
        <v>29.7</v>
      </c>
      <c r="P688" s="2">
        <f t="shared" si="225"/>
        <v>1.78</v>
      </c>
      <c r="Q688" s="2">
        <f t="shared" si="226"/>
        <v>1.0900000000000001</v>
      </c>
      <c r="R688" s="2">
        <f t="shared" si="227"/>
        <v>3.19</v>
      </c>
      <c r="S688" s="64">
        <f t="shared" si="228"/>
        <v>8.3169999999999994E-2</v>
      </c>
      <c r="T688" s="2">
        <f t="shared" si="229"/>
        <v>7.52</v>
      </c>
      <c r="U688" s="4">
        <f t="shared" si="230"/>
        <v>3.4</v>
      </c>
      <c r="V688" s="79">
        <f t="shared" si="231"/>
        <v>5.57</v>
      </c>
      <c r="W688" s="10">
        <f t="shared" ca="1" si="232"/>
        <v>0</v>
      </c>
      <c r="X688" s="10">
        <f t="shared" ca="1" si="233"/>
        <v>0</v>
      </c>
      <c r="Y688" s="10">
        <f t="shared" ca="1" si="234"/>
        <v>0</v>
      </c>
      <c r="Z688" s="10">
        <f t="shared" ca="1" si="235"/>
        <v>1</v>
      </c>
      <c r="AA688" s="10">
        <f t="shared" ca="1" si="236"/>
        <v>0</v>
      </c>
      <c r="AB688" s="10">
        <f t="shared" ca="1" si="237"/>
        <v>1</v>
      </c>
      <c r="AC688" s="10">
        <f t="shared" ca="1" si="238"/>
        <v>1</v>
      </c>
      <c r="AF688" s="16">
        <f t="shared" ca="1" si="239"/>
        <v>0</v>
      </c>
    </row>
    <row r="689" spans="1:32" x14ac:dyDescent="0.25">
      <c r="A689" s="7" t="s">
        <v>1990</v>
      </c>
      <c r="B689" s="7" t="s">
        <v>1986</v>
      </c>
      <c r="C689" s="10">
        <f t="shared" ca="1" si="240"/>
        <v>0</v>
      </c>
      <c r="D689" s="4">
        <v>43.1</v>
      </c>
      <c r="E689" s="4">
        <v>34.1</v>
      </c>
      <c r="F689" s="4">
        <v>13.1</v>
      </c>
      <c r="G689" s="4">
        <v>6.2</v>
      </c>
      <c r="H689" s="3"/>
      <c r="I689" s="5" t="s">
        <v>1374</v>
      </c>
      <c r="J689" s="5">
        <v>25132</v>
      </c>
      <c r="K689" s="5">
        <v>12125</v>
      </c>
      <c r="L689" s="3">
        <v>937</v>
      </c>
      <c r="M689" s="2">
        <f t="shared" si="222"/>
        <v>17.54</v>
      </c>
      <c r="N689" s="3">
        <f t="shared" si="223"/>
        <v>283</v>
      </c>
      <c r="O689" s="4">
        <f t="shared" si="224"/>
        <v>34.299999999999997</v>
      </c>
      <c r="P689" s="2">
        <f t="shared" si="225"/>
        <v>1.73</v>
      </c>
      <c r="Q689" s="2">
        <f t="shared" si="226"/>
        <v>1.0900000000000001</v>
      </c>
      <c r="R689" s="2">
        <f t="shared" si="227"/>
        <v>3.29</v>
      </c>
      <c r="S689" s="64">
        <f t="shared" si="228"/>
        <v>7.0940000000000003E-2</v>
      </c>
      <c r="T689" s="2">
        <f t="shared" si="229"/>
        <v>7.82</v>
      </c>
      <c r="U689" s="4">
        <f t="shared" si="230"/>
        <v>3.9</v>
      </c>
      <c r="V689" s="79">
        <f t="shared" si="231"/>
        <v>6.11</v>
      </c>
      <c r="W689" s="10">
        <f t="shared" ca="1" si="232"/>
        <v>0</v>
      </c>
      <c r="X689" s="10">
        <f t="shared" ca="1" si="233"/>
        <v>0</v>
      </c>
      <c r="Y689" s="10">
        <f t="shared" ca="1" si="234"/>
        <v>0</v>
      </c>
      <c r="Z689" s="10">
        <f t="shared" ca="1" si="235"/>
        <v>1</v>
      </c>
      <c r="AA689" s="10">
        <f t="shared" ca="1" si="236"/>
        <v>0</v>
      </c>
      <c r="AB689" s="10">
        <f t="shared" ca="1" si="237"/>
        <v>1</v>
      </c>
      <c r="AC689" s="10">
        <f t="shared" ca="1" si="238"/>
        <v>1</v>
      </c>
      <c r="AF689" s="16">
        <f t="shared" ca="1" si="239"/>
        <v>0</v>
      </c>
    </row>
    <row r="690" spans="1:32" x14ac:dyDescent="0.25">
      <c r="A690" s="7" t="s">
        <v>850</v>
      </c>
      <c r="C690" s="10">
        <f t="shared" ca="1" si="240"/>
        <v>0</v>
      </c>
      <c r="D690" s="4">
        <v>51.8</v>
      </c>
      <c r="E690" s="4">
        <v>45</v>
      </c>
      <c r="F690" s="4">
        <v>14.8</v>
      </c>
      <c r="G690" s="4">
        <v>6</v>
      </c>
      <c r="J690" s="3">
        <v>43400</v>
      </c>
      <c r="K690" s="3">
        <v>16000</v>
      </c>
      <c r="L690" s="3">
        <v>1261</v>
      </c>
      <c r="M690" s="2">
        <f t="shared" si="222"/>
        <v>16.41</v>
      </c>
      <c r="N690" s="3">
        <f t="shared" si="223"/>
        <v>213</v>
      </c>
      <c r="O690" s="4">
        <f t="shared" si="224"/>
        <v>39.4</v>
      </c>
      <c r="P690" s="2">
        <f t="shared" si="225"/>
        <v>1.63</v>
      </c>
      <c r="Q690" s="2">
        <f t="shared" si="226"/>
        <v>1.05</v>
      </c>
      <c r="R690" s="2">
        <f t="shared" si="227"/>
        <v>3.5</v>
      </c>
      <c r="S690" s="64">
        <f t="shared" si="228"/>
        <v>6.225E-2</v>
      </c>
      <c r="T690" s="2">
        <f t="shared" si="229"/>
        <v>8.99</v>
      </c>
      <c r="U690" s="4">
        <f t="shared" si="230"/>
        <v>4.5</v>
      </c>
      <c r="V690" s="79">
        <f t="shared" si="231"/>
        <v>6.64</v>
      </c>
      <c r="W690" s="10">
        <f t="shared" ca="1" si="232"/>
        <v>0</v>
      </c>
      <c r="X690" s="10">
        <f t="shared" ca="1" si="233"/>
        <v>0</v>
      </c>
      <c r="Y690" s="10">
        <f t="shared" ca="1" si="234"/>
        <v>0</v>
      </c>
      <c r="Z690" s="10">
        <f t="shared" ca="1" si="235"/>
        <v>1</v>
      </c>
      <c r="AA690" s="10">
        <f t="shared" ca="1" si="236"/>
        <v>0</v>
      </c>
      <c r="AB690" s="10">
        <f t="shared" ca="1" si="237"/>
        <v>0</v>
      </c>
      <c r="AC690" s="10">
        <f t="shared" ca="1" si="238"/>
        <v>1</v>
      </c>
      <c r="AF690" s="16">
        <f t="shared" ca="1" si="239"/>
        <v>0</v>
      </c>
    </row>
    <row r="691" spans="1:32" x14ac:dyDescent="0.25">
      <c r="A691" s="7" t="s">
        <v>1991</v>
      </c>
      <c r="B691" s="7" t="s">
        <v>1398</v>
      </c>
      <c r="C691" s="10">
        <f t="shared" ca="1" si="240"/>
        <v>0</v>
      </c>
      <c r="D691" s="4">
        <v>54.5</v>
      </c>
      <c r="E691" s="4">
        <v>36.5</v>
      </c>
      <c r="F691" s="4">
        <v>13.1</v>
      </c>
      <c r="G691" s="4" t="s">
        <v>1992</v>
      </c>
      <c r="H691" s="5" t="s">
        <v>1424</v>
      </c>
      <c r="I691" s="5" t="s">
        <v>1395</v>
      </c>
      <c r="J691" s="3">
        <v>42700</v>
      </c>
      <c r="K691" s="55">
        <v>17507</v>
      </c>
      <c r="L691" s="3">
        <v>1340</v>
      </c>
      <c r="M691" s="2">
        <f t="shared" si="222"/>
        <v>17.63</v>
      </c>
      <c r="N691" s="3">
        <f t="shared" si="223"/>
        <v>392</v>
      </c>
      <c r="O691" s="4">
        <f t="shared" si="224"/>
        <v>51.2</v>
      </c>
      <c r="P691" s="2">
        <f t="shared" si="225"/>
        <v>1.45</v>
      </c>
      <c r="Q691" s="2">
        <f t="shared" si="226"/>
        <v>1.07</v>
      </c>
      <c r="R691" s="2">
        <f t="shared" si="227"/>
        <v>4.16</v>
      </c>
      <c r="S691" s="64">
        <f t="shared" si="228"/>
        <v>2.997E-2</v>
      </c>
      <c r="T691" s="2">
        <f t="shared" si="229"/>
        <v>8.1</v>
      </c>
      <c r="U691" s="4">
        <f t="shared" si="230"/>
        <v>6</v>
      </c>
      <c r="V691" s="79">
        <f t="shared" si="231"/>
        <v>9.41</v>
      </c>
      <c r="W691" s="10">
        <f t="shared" ca="1" si="232"/>
        <v>0</v>
      </c>
      <c r="X691" s="10">
        <f t="shared" ca="1" si="233"/>
        <v>0</v>
      </c>
      <c r="Y691" s="10">
        <f t="shared" ca="1" si="234"/>
        <v>0</v>
      </c>
      <c r="Z691" s="10">
        <f t="shared" ca="1" si="235"/>
        <v>1</v>
      </c>
      <c r="AA691" s="10">
        <f t="shared" ca="1" si="236"/>
        <v>0</v>
      </c>
      <c r="AB691" s="10">
        <f t="shared" ca="1" si="237"/>
        <v>0</v>
      </c>
      <c r="AC691" s="10">
        <f t="shared" ca="1" si="238"/>
        <v>1</v>
      </c>
      <c r="AF691" s="16">
        <f t="shared" ca="1" si="239"/>
        <v>0</v>
      </c>
    </row>
    <row r="692" spans="1:32" x14ac:dyDescent="0.25">
      <c r="A692" s="7" t="s">
        <v>1993</v>
      </c>
      <c r="B692" s="7" t="s">
        <v>1994</v>
      </c>
      <c r="C692" s="10">
        <f t="shared" ca="1" si="240"/>
        <v>0</v>
      </c>
      <c r="D692" s="4">
        <v>36</v>
      </c>
      <c r="E692" s="4">
        <v>30.1</v>
      </c>
      <c r="F692" s="4">
        <v>11.5</v>
      </c>
      <c r="G692" s="4">
        <v>5</v>
      </c>
      <c r="H692" s="3" t="s">
        <v>1407</v>
      </c>
      <c r="I692" s="3" t="s">
        <v>1374</v>
      </c>
      <c r="J692" s="5">
        <v>17000</v>
      </c>
      <c r="K692" s="5">
        <v>5650</v>
      </c>
      <c r="L692" s="3">
        <v>585</v>
      </c>
      <c r="M692" s="2">
        <f t="shared" si="222"/>
        <v>14.21</v>
      </c>
      <c r="N692" s="3">
        <f t="shared" si="223"/>
        <v>278</v>
      </c>
      <c r="O692" s="4">
        <f t="shared" si="224"/>
        <v>31.9</v>
      </c>
      <c r="P692" s="2">
        <f t="shared" si="225"/>
        <v>1.73</v>
      </c>
      <c r="Q692" s="2">
        <f t="shared" si="226"/>
        <v>1.03</v>
      </c>
      <c r="R692" s="2">
        <f t="shared" si="227"/>
        <v>3.13</v>
      </c>
      <c r="S692" s="64">
        <f t="shared" si="228"/>
        <v>7.0069999999999993E-2</v>
      </c>
      <c r="T692" s="2">
        <f t="shared" si="229"/>
        <v>7.35</v>
      </c>
      <c r="U692" s="4">
        <f t="shared" si="230"/>
        <v>3.6</v>
      </c>
      <c r="V692" s="79">
        <f t="shared" si="231"/>
        <v>6.02</v>
      </c>
      <c r="W692" s="10">
        <f t="shared" ca="1" si="232"/>
        <v>0</v>
      </c>
      <c r="X692" s="10">
        <f t="shared" ca="1" si="233"/>
        <v>0</v>
      </c>
      <c r="Y692" s="10">
        <f t="shared" ca="1" si="234"/>
        <v>0</v>
      </c>
      <c r="Z692" s="10">
        <f t="shared" ca="1" si="235"/>
        <v>1</v>
      </c>
      <c r="AA692" s="10">
        <f t="shared" ca="1" si="236"/>
        <v>0</v>
      </c>
      <c r="AB692" s="10">
        <f t="shared" ca="1" si="237"/>
        <v>0.94399999999999995</v>
      </c>
      <c r="AC692" s="10">
        <f t="shared" ca="1" si="238"/>
        <v>1</v>
      </c>
      <c r="AF692" s="16">
        <f t="shared" ca="1" si="239"/>
        <v>0</v>
      </c>
    </row>
    <row r="693" spans="1:32" x14ac:dyDescent="0.25">
      <c r="A693" s="7" t="s">
        <v>1995</v>
      </c>
      <c r="B693" s="7" t="s">
        <v>1377</v>
      </c>
      <c r="C693" s="10">
        <f t="shared" ca="1" si="240"/>
        <v>0</v>
      </c>
      <c r="D693" s="4">
        <v>36</v>
      </c>
      <c r="E693" s="4">
        <v>32</v>
      </c>
      <c r="F693" s="4">
        <v>11.3</v>
      </c>
      <c r="G693" s="4">
        <v>5.5</v>
      </c>
      <c r="I693" s="5" t="s">
        <v>1371</v>
      </c>
      <c r="J693" s="3">
        <v>19000</v>
      </c>
      <c r="K693" s="3">
        <v>8200</v>
      </c>
      <c r="L693" s="3">
        <v>786</v>
      </c>
      <c r="M693" s="2">
        <f t="shared" si="222"/>
        <v>17.73</v>
      </c>
      <c r="N693" s="3">
        <f t="shared" si="223"/>
        <v>259</v>
      </c>
      <c r="O693" s="4">
        <f t="shared" si="224"/>
        <v>35</v>
      </c>
      <c r="P693" s="2">
        <f t="shared" si="225"/>
        <v>1.64</v>
      </c>
      <c r="Q693" s="2">
        <f t="shared" si="226"/>
        <v>1.1000000000000001</v>
      </c>
      <c r="R693" s="2">
        <f t="shared" si="227"/>
        <v>3.19</v>
      </c>
      <c r="S693" s="64">
        <f t="shared" si="228"/>
        <v>5.8299999999999998E-2</v>
      </c>
      <c r="T693" s="2">
        <f t="shared" si="229"/>
        <v>7.58</v>
      </c>
      <c r="U693" s="4">
        <f t="shared" si="230"/>
        <v>3.9</v>
      </c>
      <c r="V693" s="79">
        <f t="shared" si="231"/>
        <v>6.58</v>
      </c>
      <c r="W693" s="10">
        <f t="shared" ca="1" si="232"/>
        <v>0</v>
      </c>
      <c r="X693" s="10">
        <f t="shared" ca="1" si="233"/>
        <v>0</v>
      </c>
      <c r="Y693" s="10">
        <f t="shared" ca="1" si="234"/>
        <v>0</v>
      </c>
      <c r="Z693" s="10">
        <f t="shared" ca="1" si="235"/>
        <v>1</v>
      </c>
      <c r="AA693" s="10">
        <f t="shared" ca="1" si="236"/>
        <v>0</v>
      </c>
      <c r="AB693" s="10">
        <f t="shared" ca="1" si="237"/>
        <v>1</v>
      </c>
      <c r="AC693" s="10">
        <f t="shared" ca="1" si="238"/>
        <v>1</v>
      </c>
      <c r="AF693" s="16">
        <f t="shared" ca="1" si="239"/>
        <v>0</v>
      </c>
    </row>
    <row r="694" spans="1:32" x14ac:dyDescent="0.25">
      <c r="A694" s="7" t="s">
        <v>1022</v>
      </c>
      <c r="B694" s="7" t="s">
        <v>1042</v>
      </c>
      <c r="C694" s="10">
        <f t="shared" ca="1" si="240"/>
        <v>0</v>
      </c>
      <c r="D694" s="4">
        <v>22.1</v>
      </c>
      <c r="E694" s="4">
        <v>21.3</v>
      </c>
      <c r="F694" s="4">
        <v>10.199999999999999</v>
      </c>
      <c r="G694" s="4" t="s">
        <v>1044</v>
      </c>
      <c r="H694" s="5" t="s">
        <v>635</v>
      </c>
      <c r="I694" s="5" t="s">
        <v>215</v>
      </c>
      <c r="J694" s="3">
        <v>5660</v>
      </c>
      <c r="K694" s="3">
        <v>850</v>
      </c>
      <c r="L694" s="3">
        <v>388</v>
      </c>
      <c r="M694" s="2">
        <f t="shared" si="222"/>
        <v>19.61</v>
      </c>
      <c r="N694" s="3">
        <f t="shared" si="223"/>
        <v>261</v>
      </c>
      <c r="O694" s="4">
        <f t="shared" si="224"/>
        <v>18.399999999999999</v>
      </c>
      <c r="P694" s="2">
        <f t="shared" si="225"/>
        <v>2.21</v>
      </c>
      <c r="Q694" s="2">
        <f t="shared" si="226"/>
        <v>1.18</v>
      </c>
      <c r="R694" s="2">
        <f t="shared" si="227"/>
        <v>2.17</v>
      </c>
      <c r="S694" s="64">
        <f t="shared" si="228"/>
        <v>0.21307000000000001</v>
      </c>
      <c r="T694" s="2">
        <f t="shared" si="229"/>
        <v>6.18</v>
      </c>
      <c r="U694" s="4">
        <f t="shared" si="230"/>
        <v>1.9</v>
      </c>
      <c r="V694" s="79">
        <f t="shared" si="231"/>
        <v>3.38</v>
      </c>
      <c r="W694" s="10">
        <f t="shared" ca="1" si="232"/>
        <v>0</v>
      </c>
      <c r="X694" s="10">
        <f t="shared" ca="1" si="233"/>
        <v>0</v>
      </c>
      <c r="Y694" s="10">
        <f t="shared" ca="1" si="234"/>
        <v>0</v>
      </c>
      <c r="Z694" s="10">
        <f t="shared" ca="1" si="235"/>
        <v>1</v>
      </c>
      <c r="AA694" s="10">
        <f t="shared" ca="1" si="236"/>
        <v>0</v>
      </c>
      <c r="AB694" s="10">
        <f t="shared" ca="1" si="237"/>
        <v>0</v>
      </c>
      <c r="AC694" s="10">
        <f t="shared" ca="1" si="238"/>
        <v>1</v>
      </c>
      <c r="AF694" s="16">
        <f t="shared" ca="1" si="239"/>
        <v>0</v>
      </c>
    </row>
    <row r="695" spans="1:32" x14ac:dyDescent="0.25">
      <c r="A695" s="7" t="s">
        <v>1996</v>
      </c>
      <c r="B695" s="7" t="s">
        <v>1997</v>
      </c>
      <c r="C695" s="10">
        <f t="shared" ca="1" si="240"/>
        <v>0</v>
      </c>
      <c r="D695" s="4">
        <v>49.5</v>
      </c>
      <c r="E695" s="4">
        <v>46.1</v>
      </c>
      <c r="F695" s="4">
        <v>16.7</v>
      </c>
      <c r="G695" s="4" t="s">
        <v>1998</v>
      </c>
      <c r="H695" s="3" t="s">
        <v>1399</v>
      </c>
      <c r="I695" s="3" t="s">
        <v>1999</v>
      </c>
      <c r="J695" s="5">
        <v>40000</v>
      </c>
      <c r="K695" s="5">
        <v>10000</v>
      </c>
      <c r="L695" s="3">
        <v>2400</v>
      </c>
      <c r="M695" s="2">
        <f t="shared" si="222"/>
        <v>32.97</v>
      </c>
      <c r="N695" s="3">
        <f t="shared" si="223"/>
        <v>182</v>
      </c>
      <c r="O695" s="4">
        <f t="shared" si="224"/>
        <v>30.9</v>
      </c>
      <c r="P695" s="2">
        <f t="shared" si="225"/>
        <v>1.89</v>
      </c>
      <c r="Q695" s="2">
        <f t="shared" si="226"/>
        <v>1.32</v>
      </c>
      <c r="R695" s="2">
        <f t="shared" si="227"/>
        <v>2.96</v>
      </c>
      <c r="S695" s="64">
        <f t="shared" si="228"/>
        <v>0.11947000000000001</v>
      </c>
      <c r="T695" s="2">
        <f t="shared" si="229"/>
        <v>9.1</v>
      </c>
      <c r="U695" s="4">
        <f t="shared" si="230"/>
        <v>3.5</v>
      </c>
      <c r="V695" s="79">
        <f t="shared" si="231"/>
        <v>4.8600000000000003</v>
      </c>
      <c r="W695" s="10">
        <f t="shared" ca="1" si="232"/>
        <v>0</v>
      </c>
      <c r="X695" s="10">
        <f t="shared" ca="1" si="233"/>
        <v>0</v>
      </c>
      <c r="Y695" s="10">
        <f t="shared" ca="1" si="234"/>
        <v>0</v>
      </c>
      <c r="Z695" s="10">
        <f t="shared" ca="1" si="235"/>
        <v>1</v>
      </c>
      <c r="AA695" s="10">
        <f t="shared" ca="1" si="236"/>
        <v>1</v>
      </c>
      <c r="AB695" s="10">
        <f t="shared" ca="1" si="237"/>
        <v>0</v>
      </c>
      <c r="AC695" s="10">
        <f t="shared" ca="1" si="238"/>
        <v>1</v>
      </c>
      <c r="AF695" s="16">
        <f t="shared" ca="1" si="239"/>
        <v>0</v>
      </c>
    </row>
    <row r="696" spans="1:32" x14ac:dyDescent="0.25">
      <c r="A696" s="7" t="s">
        <v>2000</v>
      </c>
      <c r="B696" s="7" t="s">
        <v>2001</v>
      </c>
      <c r="C696" s="10">
        <f t="shared" ca="1" si="240"/>
        <v>0</v>
      </c>
      <c r="D696" s="4">
        <v>33.799999999999997</v>
      </c>
      <c r="E696" s="4">
        <v>25.4</v>
      </c>
      <c r="F696" s="4">
        <v>10.9</v>
      </c>
      <c r="G696" s="4">
        <v>5</v>
      </c>
      <c r="H696" s="2"/>
      <c r="I696" s="2" t="s">
        <v>1371</v>
      </c>
      <c r="J696" s="3">
        <v>14020</v>
      </c>
      <c r="K696" s="55">
        <v>4767</v>
      </c>
      <c r="L696" s="3">
        <v>602</v>
      </c>
      <c r="M696" s="2">
        <f t="shared" si="222"/>
        <v>16.63</v>
      </c>
      <c r="N696" s="3">
        <f t="shared" si="223"/>
        <v>382</v>
      </c>
      <c r="O696" s="4">
        <f t="shared" si="224"/>
        <v>32.200000000000003</v>
      </c>
      <c r="P696" s="2">
        <f t="shared" si="225"/>
        <v>1.75</v>
      </c>
      <c r="Q696" s="2">
        <f t="shared" si="226"/>
        <v>1.0900000000000001</v>
      </c>
      <c r="R696" s="2">
        <f t="shared" si="227"/>
        <v>3.1</v>
      </c>
      <c r="S696" s="64">
        <f t="shared" si="228"/>
        <v>6.5119999999999997E-2</v>
      </c>
      <c r="T696" s="2">
        <f t="shared" si="229"/>
        <v>6.75</v>
      </c>
      <c r="U696" s="4">
        <f t="shared" si="230"/>
        <v>3.6</v>
      </c>
      <c r="V696" s="79">
        <f t="shared" si="231"/>
        <v>6.19</v>
      </c>
      <c r="W696" s="10">
        <f t="shared" ca="1" si="232"/>
        <v>0</v>
      </c>
      <c r="X696" s="10">
        <f t="shared" ca="1" si="233"/>
        <v>0</v>
      </c>
      <c r="Y696" s="10">
        <f t="shared" ca="1" si="234"/>
        <v>0</v>
      </c>
      <c r="Z696" s="10">
        <f t="shared" ca="1" si="235"/>
        <v>1</v>
      </c>
      <c r="AA696" s="10">
        <f t="shared" ca="1" si="236"/>
        <v>0</v>
      </c>
      <c r="AB696" s="10">
        <f t="shared" ca="1" si="237"/>
        <v>0.77800000000000002</v>
      </c>
      <c r="AC696" s="10">
        <f t="shared" ca="1" si="238"/>
        <v>1</v>
      </c>
      <c r="AF696" s="16">
        <f t="shared" ca="1" si="239"/>
        <v>0</v>
      </c>
    </row>
    <row r="697" spans="1:32" x14ac:dyDescent="0.25">
      <c r="A697" s="7" t="s">
        <v>2002</v>
      </c>
      <c r="B697" s="7" t="s">
        <v>2001</v>
      </c>
      <c r="C697" s="10">
        <f t="shared" ca="1" si="240"/>
        <v>0</v>
      </c>
      <c r="D697" s="4">
        <v>43.9</v>
      </c>
      <c r="E697" s="4">
        <v>31.3</v>
      </c>
      <c r="F697" s="4">
        <v>12.3</v>
      </c>
      <c r="G697" s="4">
        <v>6.3</v>
      </c>
      <c r="H697" s="5" t="s">
        <v>1386</v>
      </c>
      <c r="I697" s="5" t="s">
        <v>1371</v>
      </c>
      <c r="J697" s="3">
        <v>23960</v>
      </c>
      <c r="K697" s="3">
        <v>8400</v>
      </c>
      <c r="L697" s="3">
        <v>899</v>
      </c>
      <c r="M697" s="2">
        <f t="shared" si="222"/>
        <v>17.38</v>
      </c>
      <c r="N697" s="3">
        <f t="shared" si="223"/>
        <v>349</v>
      </c>
      <c r="O697" s="4">
        <f t="shared" si="224"/>
        <v>37.299999999999997</v>
      </c>
      <c r="P697" s="2">
        <f t="shared" si="225"/>
        <v>1.65</v>
      </c>
      <c r="Q697" s="2">
        <f t="shared" si="226"/>
        <v>1.0900000000000001</v>
      </c>
      <c r="R697" s="2">
        <f t="shared" si="227"/>
        <v>3.57</v>
      </c>
      <c r="S697" s="64">
        <f t="shared" si="228"/>
        <v>5.373E-2</v>
      </c>
      <c r="T697" s="2">
        <f t="shared" si="229"/>
        <v>7.5</v>
      </c>
      <c r="U697" s="4">
        <f t="shared" si="230"/>
        <v>4.3</v>
      </c>
      <c r="V697" s="79">
        <f t="shared" si="231"/>
        <v>6.96</v>
      </c>
      <c r="W697" s="10">
        <f t="shared" ca="1" si="232"/>
        <v>0</v>
      </c>
      <c r="X697" s="10">
        <f t="shared" ca="1" si="233"/>
        <v>0</v>
      </c>
      <c r="Y697" s="10">
        <f t="shared" ca="1" si="234"/>
        <v>0</v>
      </c>
      <c r="Z697" s="10">
        <f t="shared" ca="1" si="235"/>
        <v>1</v>
      </c>
      <c r="AA697" s="10">
        <f t="shared" ca="1" si="236"/>
        <v>0</v>
      </c>
      <c r="AB697" s="10">
        <f t="shared" ca="1" si="237"/>
        <v>0</v>
      </c>
      <c r="AC697" s="10">
        <f t="shared" ca="1" si="238"/>
        <v>1</v>
      </c>
      <c r="AF697" s="16">
        <f t="shared" ca="1" si="239"/>
        <v>0</v>
      </c>
    </row>
    <row r="698" spans="1:32" x14ac:dyDescent="0.25">
      <c r="A698" s="7" t="s">
        <v>2003</v>
      </c>
      <c r="B698" s="7" t="s">
        <v>2001</v>
      </c>
      <c r="C698" s="10">
        <f t="shared" ca="1" si="240"/>
        <v>0</v>
      </c>
      <c r="D698" s="4">
        <v>43.9</v>
      </c>
      <c r="E698" s="4">
        <v>31.9</v>
      </c>
      <c r="F698" s="4">
        <v>12.3</v>
      </c>
      <c r="G698" s="4">
        <v>6</v>
      </c>
      <c r="H698" s="5" t="s">
        <v>1386</v>
      </c>
      <c r="I698" s="5" t="s">
        <v>1371</v>
      </c>
      <c r="J698" s="3">
        <v>27400</v>
      </c>
      <c r="K698" s="3">
        <v>9400</v>
      </c>
      <c r="L698" s="3">
        <v>899</v>
      </c>
      <c r="M698" s="2">
        <f t="shared" si="222"/>
        <v>15.89</v>
      </c>
      <c r="N698" s="3">
        <f t="shared" si="223"/>
        <v>377</v>
      </c>
      <c r="O698" s="4">
        <f t="shared" si="224"/>
        <v>42.2</v>
      </c>
      <c r="P698" s="2">
        <f t="shared" si="225"/>
        <v>1.58</v>
      </c>
      <c r="Q698" s="2">
        <f t="shared" si="226"/>
        <v>1.05</v>
      </c>
      <c r="R698" s="2">
        <f t="shared" si="227"/>
        <v>3.57</v>
      </c>
      <c r="S698" s="64">
        <f t="shared" si="228"/>
        <v>4.3119999999999999E-2</v>
      </c>
      <c r="T698" s="2">
        <f t="shared" si="229"/>
        <v>7.57</v>
      </c>
      <c r="U698" s="4">
        <f t="shared" si="230"/>
        <v>4.8</v>
      </c>
      <c r="V698" s="79">
        <f t="shared" si="231"/>
        <v>7.77</v>
      </c>
      <c r="W698" s="10">
        <f t="shared" ca="1" si="232"/>
        <v>0</v>
      </c>
      <c r="X698" s="10">
        <f t="shared" ca="1" si="233"/>
        <v>0</v>
      </c>
      <c r="Y698" s="10">
        <f t="shared" ca="1" si="234"/>
        <v>0</v>
      </c>
      <c r="Z698" s="10">
        <f t="shared" ca="1" si="235"/>
        <v>1</v>
      </c>
      <c r="AA698" s="10">
        <f t="shared" ca="1" si="236"/>
        <v>0</v>
      </c>
      <c r="AB698" s="10">
        <f t="shared" ca="1" si="237"/>
        <v>0</v>
      </c>
      <c r="AC698" s="10">
        <f t="shared" ca="1" si="238"/>
        <v>1</v>
      </c>
      <c r="AF698" s="16">
        <f t="shared" ca="1" si="239"/>
        <v>0</v>
      </c>
    </row>
    <row r="699" spans="1:32" x14ac:dyDescent="0.25">
      <c r="A699" s="7" t="s">
        <v>851</v>
      </c>
      <c r="C699" s="10">
        <f t="shared" ca="1" si="240"/>
        <v>0</v>
      </c>
      <c r="D699" s="4">
        <v>53.5</v>
      </c>
      <c r="E699" s="4">
        <v>39.700000000000003</v>
      </c>
      <c r="F699" s="4">
        <v>14.4</v>
      </c>
      <c r="G699" s="4">
        <v>6.7</v>
      </c>
      <c r="J699" s="3">
        <v>38600</v>
      </c>
      <c r="K699" s="3">
        <v>12700</v>
      </c>
      <c r="L699" s="3">
        <v>1223</v>
      </c>
      <c r="M699" s="2">
        <f t="shared" si="222"/>
        <v>17.21</v>
      </c>
      <c r="N699" s="3">
        <f t="shared" si="223"/>
        <v>275</v>
      </c>
      <c r="O699" s="4">
        <f t="shared" si="224"/>
        <v>39</v>
      </c>
      <c r="P699" s="2">
        <f t="shared" si="225"/>
        <v>1.65</v>
      </c>
      <c r="Q699" s="2">
        <f t="shared" si="226"/>
        <v>1.07</v>
      </c>
      <c r="R699" s="2">
        <f t="shared" si="227"/>
        <v>3.72</v>
      </c>
      <c r="S699" s="64">
        <f t="shared" si="228"/>
        <v>6.0139999999999999E-2</v>
      </c>
      <c r="T699" s="2">
        <f t="shared" si="229"/>
        <v>8.44</v>
      </c>
      <c r="U699" s="4">
        <f t="shared" si="230"/>
        <v>4.5</v>
      </c>
      <c r="V699" s="79">
        <f t="shared" si="231"/>
        <v>6.73</v>
      </c>
      <c r="W699" s="10">
        <f t="shared" ca="1" si="232"/>
        <v>0</v>
      </c>
      <c r="X699" s="10">
        <f t="shared" ca="1" si="233"/>
        <v>0</v>
      </c>
      <c r="Y699" s="10">
        <f t="shared" ca="1" si="234"/>
        <v>0</v>
      </c>
      <c r="Z699" s="10">
        <f t="shared" ca="1" si="235"/>
        <v>1</v>
      </c>
      <c r="AA699" s="10">
        <f t="shared" ca="1" si="236"/>
        <v>0</v>
      </c>
      <c r="AB699" s="10">
        <f t="shared" ca="1" si="237"/>
        <v>0</v>
      </c>
      <c r="AC699" s="10">
        <f t="shared" ca="1" si="238"/>
        <v>1</v>
      </c>
      <c r="AF699" s="16">
        <f t="shared" ca="1" si="239"/>
        <v>0</v>
      </c>
    </row>
    <row r="700" spans="1:32" x14ac:dyDescent="0.25">
      <c r="A700" s="7" t="s">
        <v>2004</v>
      </c>
      <c r="B700" s="7" t="s">
        <v>2001</v>
      </c>
      <c r="C700" s="10">
        <f t="shared" ca="1" si="240"/>
        <v>0</v>
      </c>
      <c r="D700" s="4">
        <v>53.5</v>
      </c>
      <c r="E700" s="4">
        <v>40</v>
      </c>
      <c r="F700" s="4">
        <v>14</v>
      </c>
      <c r="G700" s="4">
        <v>6.7</v>
      </c>
      <c r="H700" s="5" t="s">
        <v>1386</v>
      </c>
      <c r="J700" s="3">
        <v>43500</v>
      </c>
      <c r="K700" s="3">
        <v>13400</v>
      </c>
      <c r="L700" s="3">
        <v>1350</v>
      </c>
      <c r="M700" s="2">
        <f t="shared" si="222"/>
        <v>17.54</v>
      </c>
      <c r="N700" s="3">
        <f t="shared" si="223"/>
        <v>303</v>
      </c>
      <c r="O700" s="4">
        <f t="shared" si="224"/>
        <v>45.4</v>
      </c>
      <c r="P700" s="2">
        <f t="shared" si="225"/>
        <v>1.54</v>
      </c>
      <c r="Q700" s="2">
        <f t="shared" si="226"/>
        <v>1.07</v>
      </c>
      <c r="R700" s="2">
        <f t="shared" si="227"/>
        <v>3.82</v>
      </c>
      <c r="S700" s="64">
        <f t="shared" si="228"/>
        <v>4.3459999999999999E-2</v>
      </c>
      <c r="T700" s="2">
        <f t="shared" si="229"/>
        <v>8.4700000000000006</v>
      </c>
      <c r="U700" s="4">
        <f t="shared" si="230"/>
        <v>5.2</v>
      </c>
      <c r="V700" s="79">
        <f t="shared" si="231"/>
        <v>7.89</v>
      </c>
      <c r="W700" s="10">
        <f t="shared" ca="1" si="232"/>
        <v>0</v>
      </c>
      <c r="X700" s="10">
        <f t="shared" ca="1" si="233"/>
        <v>0</v>
      </c>
      <c r="Y700" s="10">
        <f t="shared" ca="1" si="234"/>
        <v>0</v>
      </c>
      <c r="Z700" s="10">
        <f t="shared" ca="1" si="235"/>
        <v>1</v>
      </c>
      <c r="AA700" s="10">
        <f t="shared" ca="1" si="236"/>
        <v>0</v>
      </c>
      <c r="AB700" s="10">
        <f t="shared" ca="1" si="237"/>
        <v>0</v>
      </c>
      <c r="AC700" s="10">
        <f t="shared" ca="1" si="238"/>
        <v>1</v>
      </c>
      <c r="AF700" s="16">
        <f t="shared" ca="1" si="239"/>
        <v>0</v>
      </c>
    </row>
    <row r="701" spans="1:32" x14ac:dyDescent="0.25">
      <c r="A701" s="7" t="s">
        <v>2005</v>
      </c>
      <c r="B701" s="7" t="s">
        <v>2001</v>
      </c>
      <c r="C701" s="10">
        <f t="shared" ca="1" si="240"/>
        <v>0</v>
      </c>
      <c r="D701" s="4">
        <v>63.6</v>
      </c>
      <c r="E701" s="4">
        <v>46.7</v>
      </c>
      <c r="F701" s="4">
        <v>16.399999999999999</v>
      </c>
      <c r="G701" s="4">
        <v>7</v>
      </c>
      <c r="H701" s="2"/>
      <c r="I701" s="2" t="s">
        <v>1374</v>
      </c>
      <c r="J701" s="3">
        <v>64400</v>
      </c>
      <c r="K701" s="3">
        <v>15000</v>
      </c>
      <c r="L701" s="3">
        <v>1786</v>
      </c>
      <c r="M701" s="2">
        <f t="shared" si="222"/>
        <v>17.87</v>
      </c>
      <c r="N701" s="3">
        <f t="shared" si="223"/>
        <v>282</v>
      </c>
      <c r="O701" s="4">
        <f t="shared" si="224"/>
        <v>46.4</v>
      </c>
      <c r="P701" s="2">
        <f t="shared" si="225"/>
        <v>1.58</v>
      </c>
      <c r="Q701" s="2">
        <f t="shared" si="226"/>
        <v>1.07</v>
      </c>
      <c r="R701" s="2">
        <f t="shared" si="227"/>
        <v>3.88</v>
      </c>
      <c r="S701" s="64">
        <f t="shared" si="228"/>
        <v>4.9090000000000002E-2</v>
      </c>
      <c r="T701" s="2">
        <f t="shared" si="229"/>
        <v>9.16</v>
      </c>
      <c r="U701" s="4">
        <f t="shared" si="230"/>
        <v>5.4</v>
      </c>
      <c r="V701" s="79">
        <f t="shared" si="231"/>
        <v>7.57</v>
      </c>
      <c r="W701" s="10">
        <f t="shared" ca="1" si="232"/>
        <v>0</v>
      </c>
      <c r="X701" s="10">
        <f t="shared" ca="1" si="233"/>
        <v>0</v>
      </c>
      <c r="Y701" s="10">
        <f t="shared" ca="1" si="234"/>
        <v>0</v>
      </c>
      <c r="Z701" s="10">
        <f t="shared" ca="1" si="235"/>
        <v>1</v>
      </c>
      <c r="AA701" s="10">
        <f t="shared" ca="1" si="236"/>
        <v>0</v>
      </c>
      <c r="AB701" s="10">
        <f t="shared" ca="1" si="237"/>
        <v>0</v>
      </c>
      <c r="AC701" s="10">
        <f t="shared" ca="1" si="238"/>
        <v>1</v>
      </c>
      <c r="AF701" s="16">
        <f t="shared" ca="1" si="239"/>
        <v>0</v>
      </c>
    </row>
    <row r="702" spans="1:32" x14ac:dyDescent="0.25">
      <c r="A702" s="7" t="s">
        <v>2006</v>
      </c>
      <c r="B702" s="7" t="s">
        <v>1324</v>
      </c>
      <c r="C702" s="10">
        <f t="shared" ref="C702:C733" ca="1" si="241">MIN(W702,Z702,Y702,X702,AA702,AC702,AB702)</f>
        <v>0</v>
      </c>
      <c r="D702" s="4">
        <v>27</v>
      </c>
      <c r="E702" s="4">
        <v>22.6</v>
      </c>
      <c r="F702" s="4">
        <v>9.3000000000000007</v>
      </c>
      <c r="G702" s="4">
        <v>4.5</v>
      </c>
      <c r="I702" s="5" t="s">
        <v>1374</v>
      </c>
      <c r="J702" s="3">
        <v>4480</v>
      </c>
      <c r="K702" s="3">
        <v>1653</v>
      </c>
      <c r="L702" s="5">
        <v>312</v>
      </c>
      <c r="M702" s="2">
        <f t="shared" si="222"/>
        <v>18.420000000000002</v>
      </c>
      <c r="N702" s="3">
        <f t="shared" si="223"/>
        <v>173</v>
      </c>
      <c r="O702" s="4">
        <f t="shared" si="224"/>
        <v>14.8</v>
      </c>
      <c r="P702" s="2">
        <f t="shared" si="225"/>
        <v>2.1800000000000002</v>
      </c>
      <c r="Q702" s="2">
        <f t="shared" si="226"/>
        <v>1.1599999999999999</v>
      </c>
      <c r="R702" s="2">
        <f t="shared" si="227"/>
        <v>2.9</v>
      </c>
      <c r="S702" s="64">
        <f t="shared" si="228"/>
        <v>0.20771999999999999</v>
      </c>
      <c r="T702" s="2">
        <f t="shared" si="229"/>
        <v>6.37</v>
      </c>
      <c r="U702" s="4">
        <f t="shared" si="230"/>
        <v>1.8</v>
      </c>
      <c r="V702" s="79">
        <f t="shared" si="231"/>
        <v>3.35</v>
      </c>
      <c r="W702" s="10">
        <f t="shared" ca="1" si="232"/>
        <v>0</v>
      </c>
      <c r="X702" s="10">
        <f t="shared" ca="1" si="233"/>
        <v>0</v>
      </c>
      <c r="Y702" s="10">
        <f t="shared" ca="1" si="234"/>
        <v>0.432</v>
      </c>
      <c r="Z702" s="10">
        <f t="shared" ca="1" si="235"/>
        <v>1</v>
      </c>
      <c r="AA702" s="10">
        <f t="shared" ca="1" si="236"/>
        <v>0</v>
      </c>
      <c r="AB702" s="10">
        <f t="shared" ca="1" si="237"/>
        <v>0</v>
      </c>
      <c r="AC702" s="10">
        <f t="shared" ca="1" si="238"/>
        <v>1</v>
      </c>
      <c r="AF702" s="16">
        <f t="shared" ca="1" si="239"/>
        <v>0</v>
      </c>
    </row>
    <row r="703" spans="1:32" x14ac:dyDescent="0.25">
      <c r="A703" s="7" t="s">
        <v>2007</v>
      </c>
      <c r="B703" s="7" t="s">
        <v>2008</v>
      </c>
      <c r="C703" s="10">
        <f t="shared" ca="1" si="241"/>
        <v>0</v>
      </c>
      <c r="D703" s="4">
        <v>24</v>
      </c>
      <c r="E703" s="4">
        <v>22</v>
      </c>
      <c r="F703" s="4">
        <v>8.1999999999999993</v>
      </c>
      <c r="I703" s="5" t="s">
        <v>1374</v>
      </c>
      <c r="J703" s="3">
        <v>1750</v>
      </c>
      <c r="M703" s="2">
        <f t="shared" si="222"/>
        <v>0</v>
      </c>
      <c r="N703" s="3">
        <f t="shared" si="223"/>
        <v>73</v>
      </c>
      <c r="O703" s="4">
        <f t="shared" si="224"/>
        <v>7.3</v>
      </c>
      <c r="P703" s="2">
        <f t="shared" si="225"/>
        <v>2.63</v>
      </c>
      <c r="Q703" s="2">
        <f t="shared" si="226"/>
        <v>0</v>
      </c>
      <c r="R703" s="2">
        <f t="shared" si="227"/>
        <v>2.93</v>
      </c>
      <c r="S703" s="64">
        <f t="shared" si="228"/>
        <v>0.55550999999999995</v>
      </c>
      <c r="T703" s="2">
        <f t="shared" si="229"/>
        <v>6.29</v>
      </c>
      <c r="U703" s="4">
        <f t="shared" si="230"/>
        <v>1</v>
      </c>
      <c r="V703" s="79">
        <f t="shared" si="231"/>
        <v>1.98</v>
      </c>
      <c r="W703" s="10">
        <f t="shared" ca="1" si="232"/>
        <v>0</v>
      </c>
      <c r="X703" s="10">
        <f t="shared" ca="1" si="233"/>
        <v>1</v>
      </c>
      <c r="Y703" s="10">
        <f t="shared" ca="1" si="234"/>
        <v>0.86399999999999999</v>
      </c>
      <c r="Z703" s="10">
        <f t="shared" ca="1" si="235"/>
        <v>0</v>
      </c>
      <c r="AA703" s="10">
        <f t="shared" ca="1" si="236"/>
        <v>0</v>
      </c>
      <c r="AB703" s="10">
        <f t="shared" ca="1" si="237"/>
        <v>0</v>
      </c>
      <c r="AC703" s="10">
        <f t="shared" ca="1" si="238"/>
        <v>0</v>
      </c>
      <c r="AF703" s="16">
        <f t="shared" ca="1" si="239"/>
        <v>0</v>
      </c>
    </row>
    <row r="704" spans="1:32" x14ac:dyDescent="0.25">
      <c r="A704" s="7" t="s">
        <v>1182</v>
      </c>
      <c r="B704" s="7" t="s">
        <v>130</v>
      </c>
      <c r="C704" s="10">
        <f t="shared" ca="1" si="241"/>
        <v>0</v>
      </c>
      <c r="D704" s="4">
        <v>30</v>
      </c>
      <c r="E704" s="4">
        <v>28.5</v>
      </c>
      <c r="F704" s="4">
        <v>9</v>
      </c>
      <c r="G704" s="4">
        <v>7</v>
      </c>
      <c r="H704" s="5" t="s">
        <v>1183</v>
      </c>
      <c r="I704" s="5" t="s">
        <v>1374</v>
      </c>
      <c r="J704" s="3">
        <v>3850</v>
      </c>
      <c r="K704" s="3">
        <v>0</v>
      </c>
      <c r="L704" s="3">
        <v>750</v>
      </c>
      <c r="M704" s="2">
        <f t="shared" si="222"/>
        <v>48.98</v>
      </c>
      <c r="N704" s="3">
        <f t="shared" si="223"/>
        <v>74</v>
      </c>
      <c r="O704" s="4">
        <f t="shared" si="224"/>
        <v>11</v>
      </c>
      <c r="P704" s="2">
        <f t="shared" si="225"/>
        <v>2.2200000000000002</v>
      </c>
      <c r="Q704" s="2">
        <f t="shared" si="226"/>
        <v>1.62</v>
      </c>
      <c r="R704" s="2">
        <f t="shared" si="227"/>
        <v>3.33</v>
      </c>
      <c r="S704" s="64">
        <f t="shared" si="228"/>
        <v>0.28488000000000002</v>
      </c>
      <c r="T704" s="2">
        <f t="shared" si="229"/>
        <v>7.15</v>
      </c>
      <c r="U704" s="4">
        <f t="shared" si="230"/>
        <v>1.5</v>
      </c>
      <c r="V704" s="79">
        <f t="shared" si="231"/>
        <v>2.84</v>
      </c>
      <c r="W704" s="10">
        <f t="shared" ca="1" si="232"/>
        <v>0</v>
      </c>
      <c r="X704" s="10">
        <f t="shared" ca="1" si="233"/>
        <v>1</v>
      </c>
      <c r="Y704" s="10">
        <f t="shared" ca="1" si="234"/>
        <v>1</v>
      </c>
      <c r="Z704" s="10">
        <f t="shared" ca="1" si="235"/>
        <v>1</v>
      </c>
      <c r="AA704" s="10">
        <f t="shared" ca="1" si="236"/>
        <v>0</v>
      </c>
      <c r="AB704" s="10">
        <f t="shared" ca="1" si="237"/>
        <v>0.94399999999999995</v>
      </c>
      <c r="AC704" s="10">
        <f t="shared" ca="1" si="238"/>
        <v>1</v>
      </c>
      <c r="AF704" s="16">
        <f t="shared" ca="1" si="239"/>
        <v>0</v>
      </c>
    </row>
    <row r="705" spans="1:32" x14ac:dyDescent="0.25">
      <c r="A705" s="7" t="s">
        <v>1035</v>
      </c>
      <c r="B705" s="7" t="s">
        <v>2009</v>
      </c>
      <c r="C705" s="10">
        <f t="shared" ca="1" si="241"/>
        <v>0</v>
      </c>
      <c r="D705" s="4">
        <v>17</v>
      </c>
      <c r="E705" s="4">
        <v>16.5</v>
      </c>
      <c r="F705" s="4">
        <v>8</v>
      </c>
      <c r="G705" s="4" t="s">
        <v>1036</v>
      </c>
      <c r="H705" s="5" t="s">
        <v>635</v>
      </c>
      <c r="I705" s="5" t="s">
        <v>215</v>
      </c>
      <c r="J705" s="3">
        <v>2200</v>
      </c>
      <c r="K705" s="3">
        <v>500</v>
      </c>
      <c r="L705" s="3">
        <v>250</v>
      </c>
      <c r="M705" s="2">
        <f t="shared" si="222"/>
        <v>23.7</v>
      </c>
      <c r="N705" s="3">
        <f t="shared" si="223"/>
        <v>219</v>
      </c>
      <c r="O705" s="4">
        <f t="shared" si="224"/>
        <v>12.8</v>
      </c>
      <c r="P705" s="2">
        <f t="shared" si="225"/>
        <v>2.38</v>
      </c>
      <c r="Q705" s="2">
        <f t="shared" si="226"/>
        <v>1.29</v>
      </c>
      <c r="R705" s="2">
        <f t="shared" si="227"/>
        <v>2.13</v>
      </c>
      <c r="S705" s="64">
        <f t="shared" si="228"/>
        <v>0.27251999999999998</v>
      </c>
      <c r="T705" s="2">
        <f t="shared" si="229"/>
        <v>5.44</v>
      </c>
      <c r="U705" s="4">
        <f t="shared" si="230"/>
        <v>1.4</v>
      </c>
      <c r="V705" s="79">
        <f t="shared" si="231"/>
        <v>2.81</v>
      </c>
      <c r="W705" s="10">
        <f t="shared" ca="1" si="232"/>
        <v>0</v>
      </c>
      <c r="X705" s="10">
        <f t="shared" ca="1" si="233"/>
        <v>0</v>
      </c>
      <c r="Y705" s="10">
        <f t="shared" ca="1" si="234"/>
        <v>0.88600000000000001</v>
      </c>
      <c r="Z705" s="10">
        <f t="shared" ca="1" si="235"/>
        <v>1</v>
      </c>
      <c r="AA705" s="10">
        <f t="shared" ca="1" si="236"/>
        <v>0.5</v>
      </c>
      <c r="AB705" s="10">
        <f t="shared" ca="1" si="237"/>
        <v>0</v>
      </c>
      <c r="AC705" s="10">
        <f t="shared" ca="1" si="238"/>
        <v>1</v>
      </c>
      <c r="AF705" s="16">
        <f t="shared" ca="1" si="239"/>
        <v>0</v>
      </c>
    </row>
    <row r="706" spans="1:32" x14ac:dyDescent="0.25">
      <c r="A706" s="7" t="s">
        <v>1047</v>
      </c>
      <c r="B706" s="7" t="s">
        <v>2009</v>
      </c>
      <c r="C706" s="10">
        <f t="shared" ca="1" si="241"/>
        <v>0</v>
      </c>
      <c r="D706" s="4">
        <v>22.5</v>
      </c>
      <c r="E706" s="4">
        <v>21.3</v>
      </c>
      <c r="F706" s="4">
        <v>10</v>
      </c>
      <c r="G706" s="4" t="s">
        <v>1048</v>
      </c>
      <c r="H706" s="5" t="s">
        <v>635</v>
      </c>
      <c r="I706" s="5" t="s">
        <v>215</v>
      </c>
      <c r="J706" s="3">
        <v>6500</v>
      </c>
      <c r="K706" s="3">
        <v>1500</v>
      </c>
      <c r="L706" s="3">
        <v>435</v>
      </c>
      <c r="M706" s="2">
        <f t="shared" si="222"/>
        <v>20.04</v>
      </c>
      <c r="N706" s="3">
        <f t="shared" si="223"/>
        <v>300</v>
      </c>
      <c r="O706" s="4">
        <f t="shared" si="224"/>
        <v>21.6</v>
      </c>
      <c r="P706" s="2">
        <f t="shared" si="225"/>
        <v>2.0699999999999998</v>
      </c>
      <c r="Q706" s="2">
        <f t="shared" si="226"/>
        <v>1.18</v>
      </c>
      <c r="R706" s="2">
        <f t="shared" si="227"/>
        <v>2.25</v>
      </c>
      <c r="S706" s="64">
        <f t="shared" si="228"/>
        <v>0.14136000000000001</v>
      </c>
      <c r="T706" s="2">
        <f t="shared" si="229"/>
        <v>6.18</v>
      </c>
      <c r="U706" s="4">
        <f t="shared" si="230"/>
        <v>2.2999999999999998</v>
      </c>
      <c r="V706" s="79">
        <f t="shared" si="231"/>
        <v>4.13</v>
      </c>
      <c r="W706" s="10">
        <f t="shared" ca="1" si="232"/>
        <v>0</v>
      </c>
      <c r="X706" s="10">
        <f t="shared" ca="1" si="233"/>
        <v>0</v>
      </c>
      <c r="Y706" s="10">
        <f t="shared" ca="1" si="234"/>
        <v>0</v>
      </c>
      <c r="Z706" s="10">
        <f t="shared" ca="1" si="235"/>
        <v>1</v>
      </c>
      <c r="AA706" s="10">
        <f t="shared" ca="1" si="236"/>
        <v>0</v>
      </c>
      <c r="AB706" s="10">
        <f t="shared" ca="1" si="237"/>
        <v>0</v>
      </c>
      <c r="AC706" s="10">
        <f t="shared" ca="1" si="238"/>
        <v>1</v>
      </c>
      <c r="AF706" s="16">
        <f t="shared" ca="1" si="239"/>
        <v>0</v>
      </c>
    </row>
    <row r="707" spans="1:32" x14ac:dyDescent="0.25">
      <c r="A707" s="7" t="s">
        <v>1045</v>
      </c>
      <c r="B707" s="7" t="s">
        <v>2009</v>
      </c>
      <c r="C707" s="10">
        <f t="shared" ca="1" si="241"/>
        <v>0</v>
      </c>
      <c r="D707" s="4">
        <v>19</v>
      </c>
      <c r="E707" s="4">
        <v>18.399999999999999</v>
      </c>
      <c r="F707" s="4">
        <v>8</v>
      </c>
      <c r="G707" s="4" t="s">
        <v>1046</v>
      </c>
      <c r="H707" s="5" t="s">
        <v>635</v>
      </c>
      <c r="I707" s="5" t="s">
        <v>215</v>
      </c>
      <c r="J707" s="3">
        <v>2900</v>
      </c>
      <c r="K707" s="3">
        <v>1000</v>
      </c>
      <c r="L707" s="3">
        <v>282</v>
      </c>
      <c r="M707" s="2">
        <f t="shared" si="222"/>
        <v>22.24</v>
      </c>
      <c r="N707" s="3">
        <f t="shared" si="223"/>
        <v>208</v>
      </c>
      <c r="O707" s="4">
        <f t="shared" si="224"/>
        <v>15.1</v>
      </c>
      <c r="P707" s="2">
        <f t="shared" si="225"/>
        <v>2.17</v>
      </c>
      <c r="Q707" s="2">
        <f t="shared" si="226"/>
        <v>1.25</v>
      </c>
      <c r="R707" s="2">
        <f t="shared" si="227"/>
        <v>2.38</v>
      </c>
      <c r="S707" s="64">
        <f t="shared" si="228"/>
        <v>0.18482999999999999</v>
      </c>
      <c r="T707" s="2">
        <f t="shared" si="229"/>
        <v>5.75</v>
      </c>
      <c r="U707" s="4">
        <f t="shared" si="230"/>
        <v>1.7</v>
      </c>
      <c r="V707" s="79">
        <f t="shared" si="231"/>
        <v>3.41</v>
      </c>
      <c r="W707" s="10">
        <f t="shared" ca="1" si="232"/>
        <v>0</v>
      </c>
      <c r="X707" s="10">
        <f t="shared" ca="1" si="233"/>
        <v>0</v>
      </c>
      <c r="Y707" s="10">
        <f t="shared" ca="1" si="234"/>
        <v>0.36399999999999999</v>
      </c>
      <c r="Z707" s="10">
        <f t="shared" ca="1" si="235"/>
        <v>1</v>
      </c>
      <c r="AA707" s="10">
        <f t="shared" ca="1" si="236"/>
        <v>0</v>
      </c>
      <c r="AB707" s="10">
        <f t="shared" ca="1" si="237"/>
        <v>0</v>
      </c>
      <c r="AC707" s="10">
        <f t="shared" ca="1" si="238"/>
        <v>1</v>
      </c>
      <c r="AF707" s="16">
        <f t="shared" ca="1" si="239"/>
        <v>0</v>
      </c>
    </row>
    <row r="708" spans="1:32" x14ac:dyDescent="0.25">
      <c r="A708" s="7" t="s">
        <v>1184</v>
      </c>
      <c r="B708" s="7" t="s">
        <v>1517</v>
      </c>
      <c r="C708" s="10">
        <f t="shared" ca="1" si="241"/>
        <v>0</v>
      </c>
      <c r="D708" s="4">
        <v>44</v>
      </c>
      <c r="E708" s="4">
        <v>30</v>
      </c>
      <c r="F708" s="4">
        <v>11.8</v>
      </c>
      <c r="G708" s="4">
        <v>4.2</v>
      </c>
      <c r="H708" s="5" t="s">
        <v>1058</v>
      </c>
      <c r="J708" s="3">
        <v>27000</v>
      </c>
      <c r="K708" s="3">
        <v>8600</v>
      </c>
      <c r="L708" s="3">
        <v>902</v>
      </c>
      <c r="M708" s="2">
        <f t="shared" ref="M708:M771" si="242">L708/(J708/64)^0.666</f>
        <v>16.100000000000001</v>
      </c>
      <c r="N708" s="3">
        <f t="shared" ref="N708:N771" si="243">(J708/2240)/(0.01*E708)^3</f>
        <v>446</v>
      </c>
      <c r="O708" s="4">
        <f t="shared" ref="O708:O771" si="244">J708/(0.65*(0.7*E708+0.3*D708)*F708^1.33)</f>
        <v>45.6</v>
      </c>
      <c r="P708" s="2">
        <f t="shared" ref="P708:P771" si="245">F708/(J708/(0.9*64))^0.333</f>
        <v>1.52</v>
      </c>
      <c r="Q708" s="2">
        <f t="shared" ref="Q708:Q771" si="246">(1.88*E708^0.5*L708^0.333/J708^0.25)/T708</f>
        <v>1.06</v>
      </c>
      <c r="R708" s="2">
        <f t="shared" ref="R708:R771" si="247">D708/F708</f>
        <v>3.73</v>
      </c>
      <c r="S708" s="64">
        <f t="shared" ref="S708:S771" si="248">(((2*3.14)/U708)^2*((F708/2)-1.5)*(10*3.14/180)/32.2)</f>
        <v>3.4770000000000002E-2</v>
      </c>
      <c r="T708" s="2">
        <f t="shared" ref="T708:T771" si="249">1.34*(E708^0.5)</f>
        <v>7.34</v>
      </c>
      <c r="U708" s="4">
        <f t="shared" ref="U708:U771" si="250">2*PI()*(((J708^1.744/35.5)/(0.04*32.2*E708*64*(0.82*F708)^3))^0.5)</f>
        <v>5.2</v>
      </c>
      <c r="V708" s="79">
        <f t="shared" ref="V708:V771" si="251">U708*(32.2/F708)^0.5</f>
        <v>8.59</v>
      </c>
      <c r="W708" s="10">
        <f t="shared" ref="W708:W771" ca="1" si="252">sddoc(M708,AJ$15,AJ$16,AJ$17,AJ$18)</f>
        <v>0</v>
      </c>
      <c r="X708" s="10">
        <f t="shared" ref="X708:X771" ca="1" si="253">dldoc(N708,AJ$36,AJ$37,AJ$38,AJ$39)</f>
        <v>0</v>
      </c>
      <c r="Y708" s="10">
        <f t="shared" ref="Y708:Y771" ca="1" si="254">cfdoc(O708,AJ$29,AJ$30,AJ$31,AJ$32)</f>
        <v>0</v>
      </c>
      <c r="Z708" s="10">
        <f t="shared" ref="Z708:Z771" ca="1" si="255">crdoc(P708,AJ$24,AJ$25)</f>
        <v>1</v>
      </c>
      <c r="AA708" s="10">
        <f t="shared" ref="AA708:AA771" ca="1" si="256">vmvhdoc(Q708,AJ$43,AJ$44,AJ$45,AJ$46)</f>
        <v>0</v>
      </c>
      <c r="AB708" s="10">
        <f t="shared" ref="AB708:AB771" ca="1" si="257">lbdoc(R708,AJ$57,AJ$58,AJ$59,AJ$60)</f>
        <v>0</v>
      </c>
      <c r="AC708" s="10">
        <f t="shared" ref="AC708:AC771" ca="1" si="258">aceldoc(S708,AJ$52,AJ$53)</f>
        <v>1</v>
      </c>
      <c r="AF708" s="16">
        <f t="shared" ref="AF708:AF771" ca="1" si="259">C708</f>
        <v>0</v>
      </c>
    </row>
    <row r="709" spans="1:32" x14ac:dyDescent="0.25">
      <c r="A709" s="7" t="s">
        <v>2010</v>
      </c>
      <c r="B709" s="7" t="s">
        <v>2011</v>
      </c>
      <c r="C709" s="10">
        <f t="shared" ca="1" si="241"/>
        <v>0</v>
      </c>
      <c r="D709" s="4">
        <v>25</v>
      </c>
      <c r="E709" s="4">
        <v>20.5</v>
      </c>
      <c r="F709" s="4">
        <v>8</v>
      </c>
      <c r="G709" s="4">
        <v>4</v>
      </c>
      <c r="H709" s="3"/>
      <c r="I709" s="5" t="s">
        <v>1374</v>
      </c>
      <c r="J709" s="5">
        <v>2900</v>
      </c>
      <c r="K709" s="5">
        <v>1050</v>
      </c>
      <c r="L709" s="3">
        <v>276</v>
      </c>
      <c r="M709" s="2">
        <f t="shared" si="242"/>
        <v>21.77</v>
      </c>
      <c r="N709" s="3">
        <f t="shared" si="243"/>
        <v>150</v>
      </c>
      <c r="O709" s="4">
        <f t="shared" si="244"/>
        <v>12.9</v>
      </c>
      <c r="P709" s="2">
        <f t="shared" si="245"/>
        <v>2.17</v>
      </c>
      <c r="Q709" s="2">
        <f t="shared" si="246"/>
        <v>1.24</v>
      </c>
      <c r="R709" s="2">
        <f t="shared" si="247"/>
        <v>3.13</v>
      </c>
      <c r="S709" s="64">
        <f t="shared" si="248"/>
        <v>0.20865</v>
      </c>
      <c r="T709" s="2">
        <f t="shared" si="249"/>
        <v>6.07</v>
      </c>
      <c r="U709" s="4">
        <f t="shared" si="250"/>
        <v>1.6</v>
      </c>
      <c r="V709" s="79">
        <f t="shared" si="251"/>
        <v>3.21</v>
      </c>
      <c r="W709" s="10">
        <f t="shared" ca="1" si="252"/>
        <v>0</v>
      </c>
      <c r="X709" s="10">
        <f t="shared" ca="1" si="253"/>
        <v>0</v>
      </c>
      <c r="Y709" s="10">
        <f t="shared" ca="1" si="254"/>
        <v>0.86399999999999999</v>
      </c>
      <c r="Z709" s="10">
        <f t="shared" ca="1" si="255"/>
        <v>1</v>
      </c>
      <c r="AA709" s="10">
        <f t="shared" ca="1" si="256"/>
        <v>0</v>
      </c>
      <c r="AB709" s="10">
        <f t="shared" ca="1" si="257"/>
        <v>0.94399999999999995</v>
      </c>
      <c r="AC709" s="10">
        <f t="shared" ca="1" si="258"/>
        <v>1</v>
      </c>
      <c r="AF709" s="16">
        <f t="shared" ca="1" si="259"/>
        <v>0</v>
      </c>
    </row>
    <row r="710" spans="1:32" ht="12" customHeight="1" x14ac:dyDescent="0.25">
      <c r="A710" s="7" t="s">
        <v>2012</v>
      </c>
      <c r="B710" s="7" t="s">
        <v>1466</v>
      </c>
      <c r="C710" s="10">
        <f t="shared" ca="1" si="241"/>
        <v>0</v>
      </c>
      <c r="D710" s="4">
        <v>85</v>
      </c>
      <c r="E710" s="4">
        <v>81</v>
      </c>
      <c r="F710" s="4">
        <v>19.2</v>
      </c>
      <c r="I710" s="5" t="s">
        <v>1383</v>
      </c>
      <c r="J710" s="3">
        <v>65000</v>
      </c>
      <c r="K710" s="55">
        <v>25350</v>
      </c>
      <c r="L710" s="5">
        <v>8930</v>
      </c>
      <c r="M710" s="2">
        <f t="shared" si="242"/>
        <v>88.79</v>
      </c>
      <c r="N710" s="3">
        <f t="shared" si="243"/>
        <v>55</v>
      </c>
      <c r="O710" s="4">
        <f t="shared" si="244"/>
        <v>23.9</v>
      </c>
      <c r="P710" s="2">
        <f t="shared" si="245"/>
        <v>1.85</v>
      </c>
      <c r="Q710" s="2">
        <f t="shared" si="246"/>
        <v>1.82</v>
      </c>
      <c r="R710" s="2">
        <f t="shared" si="247"/>
        <v>4.43</v>
      </c>
      <c r="S710" s="64">
        <f t="shared" si="248"/>
        <v>0.15892000000000001</v>
      </c>
      <c r="T710" s="2">
        <f t="shared" si="249"/>
        <v>12.06</v>
      </c>
      <c r="U710" s="4">
        <f t="shared" si="250"/>
        <v>3.3</v>
      </c>
      <c r="V710" s="79">
        <f t="shared" si="251"/>
        <v>4.2699999999999996</v>
      </c>
      <c r="W710" s="10">
        <f t="shared" ca="1" si="252"/>
        <v>0</v>
      </c>
      <c r="X710" s="10">
        <f t="shared" ca="1" si="253"/>
        <v>0.89200000000000002</v>
      </c>
      <c r="Y710" s="10">
        <f t="shared" ca="1" si="254"/>
        <v>0</v>
      </c>
      <c r="Z710" s="10">
        <f t="shared" ca="1" si="255"/>
        <v>1</v>
      </c>
      <c r="AA710" s="10">
        <f t="shared" ca="1" si="256"/>
        <v>0</v>
      </c>
      <c r="AB710" s="10">
        <f t="shared" ca="1" si="257"/>
        <v>0</v>
      </c>
      <c r="AC710" s="10">
        <f t="shared" ca="1" si="258"/>
        <v>1</v>
      </c>
      <c r="AF710" s="16">
        <f t="shared" ca="1" si="259"/>
        <v>0</v>
      </c>
    </row>
    <row r="711" spans="1:32" x14ac:dyDescent="0.25">
      <c r="A711" s="7" t="s">
        <v>2013</v>
      </c>
      <c r="B711" s="7" t="s">
        <v>2014</v>
      </c>
      <c r="C711" s="10">
        <f t="shared" ca="1" si="241"/>
        <v>0</v>
      </c>
      <c r="D711" s="4">
        <v>43.3</v>
      </c>
      <c r="E711" s="4">
        <v>37.700000000000003</v>
      </c>
      <c r="F711" s="4">
        <v>13.2</v>
      </c>
      <c r="G711" s="4">
        <v>5.9</v>
      </c>
      <c r="I711" s="5" t="s">
        <v>1523</v>
      </c>
      <c r="J711" s="3">
        <v>24200</v>
      </c>
      <c r="K711" s="3">
        <v>11000</v>
      </c>
      <c r="L711" s="3">
        <v>1260</v>
      </c>
      <c r="M711" s="2">
        <f t="shared" si="242"/>
        <v>24.19</v>
      </c>
      <c r="N711" s="3">
        <f t="shared" si="243"/>
        <v>202</v>
      </c>
      <c r="O711" s="4">
        <f t="shared" si="244"/>
        <v>30.6</v>
      </c>
      <c r="P711" s="2">
        <f t="shared" si="245"/>
        <v>1.77</v>
      </c>
      <c r="Q711" s="2">
        <f t="shared" si="246"/>
        <v>1.21</v>
      </c>
      <c r="R711" s="2">
        <f t="shared" si="247"/>
        <v>3.28</v>
      </c>
      <c r="S711" s="64">
        <f t="shared" si="248"/>
        <v>8.8950000000000001E-2</v>
      </c>
      <c r="T711" s="2">
        <f t="shared" si="249"/>
        <v>8.23</v>
      </c>
      <c r="U711" s="4">
        <f t="shared" si="250"/>
        <v>3.5</v>
      </c>
      <c r="V711" s="79">
        <f t="shared" si="251"/>
        <v>5.47</v>
      </c>
      <c r="W711" s="10">
        <f t="shared" ca="1" si="252"/>
        <v>0</v>
      </c>
      <c r="X711" s="10">
        <f t="shared" ca="1" si="253"/>
        <v>0</v>
      </c>
      <c r="Y711" s="10">
        <f t="shared" ca="1" si="254"/>
        <v>0</v>
      </c>
      <c r="Z711" s="10">
        <f t="shared" ca="1" si="255"/>
        <v>1</v>
      </c>
      <c r="AA711" s="10">
        <f t="shared" ca="1" si="256"/>
        <v>0</v>
      </c>
      <c r="AB711" s="10">
        <f t="shared" ca="1" si="257"/>
        <v>1</v>
      </c>
      <c r="AC711" s="10">
        <f t="shared" ca="1" si="258"/>
        <v>1</v>
      </c>
      <c r="AF711" s="16">
        <f t="shared" ca="1" si="259"/>
        <v>0</v>
      </c>
    </row>
    <row r="712" spans="1:32" x14ac:dyDescent="0.25">
      <c r="A712" s="7" t="s">
        <v>2015</v>
      </c>
      <c r="B712" s="7" t="s">
        <v>1754</v>
      </c>
      <c r="C712" s="10">
        <f t="shared" ca="1" si="241"/>
        <v>0</v>
      </c>
      <c r="D712" s="4">
        <v>36.1</v>
      </c>
      <c r="E712" s="4">
        <v>29.5</v>
      </c>
      <c r="F712" s="4">
        <v>11.8</v>
      </c>
      <c r="G712" s="4">
        <v>5.3</v>
      </c>
      <c r="H712" s="3" t="s">
        <v>1389</v>
      </c>
      <c r="I712" s="5" t="s">
        <v>1374</v>
      </c>
      <c r="J712" s="5">
        <v>21605</v>
      </c>
      <c r="K712" s="5">
        <v>6614</v>
      </c>
      <c r="L712" s="3">
        <v>800</v>
      </c>
      <c r="M712" s="2">
        <f t="shared" si="242"/>
        <v>16.57</v>
      </c>
      <c r="N712" s="3">
        <f t="shared" si="243"/>
        <v>376</v>
      </c>
      <c r="O712" s="4">
        <f t="shared" si="244"/>
        <v>39.6</v>
      </c>
      <c r="P712" s="2">
        <f t="shared" si="245"/>
        <v>1.64</v>
      </c>
      <c r="Q712" s="2">
        <f t="shared" si="246"/>
        <v>1.07</v>
      </c>
      <c r="R712" s="2">
        <f t="shared" si="247"/>
        <v>3.06</v>
      </c>
      <c r="S712" s="64">
        <f t="shared" si="248"/>
        <v>5.0840000000000003E-2</v>
      </c>
      <c r="T712" s="2">
        <f t="shared" si="249"/>
        <v>7.28</v>
      </c>
      <c r="U712" s="4">
        <f t="shared" si="250"/>
        <v>4.3</v>
      </c>
      <c r="V712" s="79">
        <f t="shared" si="251"/>
        <v>7.1</v>
      </c>
      <c r="W712" s="10">
        <f t="shared" ca="1" si="252"/>
        <v>0</v>
      </c>
      <c r="X712" s="10">
        <f t="shared" ca="1" si="253"/>
        <v>0</v>
      </c>
      <c r="Y712" s="10">
        <f t="shared" ca="1" si="254"/>
        <v>0</v>
      </c>
      <c r="Z712" s="10">
        <f t="shared" ca="1" si="255"/>
        <v>1</v>
      </c>
      <c r="AA712" s="10">
        <f t="shared" ca="1" si="256"/>
        <v>0</v>
      </c>
      <c r="AB712" s="10">
        <f t="shared" ca="1" si="257"/>
        <v>0.55600000000000005</v>
      </c>
      <c r="AC712" s="10">
        <f t="shared" ca="1" si="258"/>
        <v>1</v>
      </c>
      <c r="AF712" s="16">
        <f t="shared" ca="1" si="259"/>
        <v>0</v>
      </c>
    </row>
    <row r="713" spans="1:32" x14ac:dyDescent="0.25">
      <c r="A713" s="7" t="s">
        <v>760</v>
      </c>
      <c r="B713" s="7" t="s">
        <v>1379</v>
      </c>
      <c r="C713" s="10">
        <f t="shared" ca="1" si="241"/>
        <v>0</v>
      </c>
      <c r="D713" s="4">
        <v>34.9</v>
      </c>
      <c r="E713" s="4">
        <v>29.4</v>
      </c>
      <c r="F713" s="4">
        <v>11.3</v>
      </c>
      <c r="G713" s="4">
        <v>5</v>
      </c>
      <c r="H713" s="5" t="s">
        <v>466</v>
      </c>
      <c r="I713" s="5" t="s">
        <v>1371</v>
      </c>
      <c r="J713" s="3">
        <v>16350</v>
      </c>
      <c r="K713" s="3">
        <v>6700</v>
      </c>
      <c r="L713" s="3">
        <v>634</v>
      </c>
      <c r="M713" s="2">
        <f t="shared" si="242"/>
        <v>15.81</v>
      </c>
      <c r="N713" s="3">
        <f t="shared" si="243"/>
        <v>287</v>
      </c>
      <c r="O713" s="4">
        <f t="shared" si="244"/>
        <v>32.200000000000003</v>
      </c>
      <c r="P713" s="2">
        <f t="shared" si="245"/>
        <v>1.72</v>
      </c>
      <c r="Q713" s="2">
        <f t="shared" si="246"/>
        <v>1.06</v>
      </c>
      <c r="R713" s="2">
        <f t="shared" si="247"/>
        <v>3.09</v>
      </c>
      <c r="S713" s="64">
        <f t="shared" si="248"/>
        <v>6.8419999999999995E-2</v>
      </c>
      <c r="T713" s="2">
        <f t="shared" si="249"/>
        <v>7.27</v>
      </c>
      <c r="U713" s="4">
        <f t="shared" si="250"/>
        <v>3.6</v>
      </c>
      <c r="V713" s="79">
        <f t="shared" si="251"/>
        <v>6.08</v>
      </c>
      <c r="W713" s="10">
        <f t="shared" ca="1" si="252"/>
        <v>0</v>
      </c>
      <c r="X713" s="10">
        <f t="shared" ca="1" si="253"/>
        <v>0</v>
      </c>
      <c r="Y713" s="10">
        <f t="shared" ca="1" si="254"/>
        <v>0</v>
      </c>
      <c r="Z713" s="10">
        <f t="shared" ca="1" si="255"/>
        <v>1</v>
      </c>
      <c r="AA713" s="10">
        <f t="shared" ca="1" si="256"/>
        <v>0</v>
      </c>
      <c r="AB713" s="10">
        <f t="shared" ca="1" si="257"/>
        <v>0.72199999999999998</v>
      </c>
      <c r="AC713" s="10">
        <f t="shared" ca="1" si="258"/>
        <v>1</v>
      </c>
      <c r="AF713" s="16">
        <f t="shared" ca="1" si="259"/>
        <v>0</v>
      </c>
    </row>
    <row r="714" spans="1:32" x14ac:dyDescent="0.25">
      <c r="A714" s="7" t="s">
        <v>2016</v>
      </c>
      <c r="B714" s="7" t="s">
        <v>1398</v>
      </c>
      <c r="C714" s="10">
        <f t="shared" ca="1" si="241"/>
        <v>0</v>
      </c>
      <c r="D714" s="4">
        <v>58.1</v>
      </c>
      <c r="E714" s="4">
        <v>42.8</v>
      </c>
      <c r="F714" s="4">
        <v>14.2</v>
      </c>
      <c r="G714" s="4">
        <v>7.8</v>
      </c>
      <c r="H714" s="2"/>
      <c r="I714" s="2" t="s">
        <v>1383</v>
      </c>
      <c r="J714" s="3">
        <v>64000</v>
      </c>
      <c r="K714" s="55">
        <v>26240</v>
      </c>
      <c r="L714" s="3">
        <v>1518</v>
      </c>
      <c r="M714" s="2">
        <f t="shared" si="242"/>
        <v>15.25</v>
      </c>
      <c r="N714" s="3">
        <f t="shared" si="243"/>
        <v>364</v>
      </c>
      <c r="O714" s="4">
        <f t="shared" si="244"/>
        <v>61</v>
      </c>
      <c r="P714" s="2">
        <f t="shared" si="245"/>
        <v>1.37</v>
      </c>
      <c r="Q714" s="2">
        <f t="shared" si="246"/>
        <v>1.01</v>
      </c>
      <c r="R714" s="2">
        <f t="shared" si="247"/>
        <v>4.09</v>
      </c>
      <c r="S714" s="64">
        <f t="shared" si="248"/>
        <v>2.513E-2</v>
      </c>
      <c r="T714" s="2">
        <f t="shared" si="249"/>
        <v>8.77</v>
      </c>
      <c r="U714" s="4">
        <f t="shared" si="250"/>
        <v>6.9</v>
      </c>
      <c r="V714" s="79">
        <f t="shared" si="251"/>
        <v>10.39</v>
      </c>
      <c r="W714" s="10">
        <f t="shared" ca="1" si="252"/>
        <v>0</v>
      </c>
      <c r="X714" s="10">
        <f t="shared" ca="1" si="253"/>
        <v>0</v>
      </c>
      <c r="Y714" s="10">
        <f t="shared" ca="1" si="254"/>
        <v>0</v>
      </c>
      <c r="Z714" s="10">
        <f t="shared" ca="1" si="255"/>
        <v>1</v>
      </c>
      <c r="AA714" s="10">
        <f t="shared" ca="1" si="256"/>
        <v>0</v>
      </c>
      <c r="AB714" s="10">
        <f t="shared" ca="1" si="257"/>
        <v>0</v>
      </c>
      <c r="AC714" s="10">
        <f t="shared" ca="1" si="258"/>
        <v>1</v>
      </c>
      <c r="AF714" s="16">
        <f t="shared" ca="1" si="259"/>
        <v>0</v>
      </c>
    </row>
    <row r="715" spans="1:32" x14ac:dyDescent="0.25">
      <c r="A715" s="7" t="s">
        <v>630</v>
      </c>
      <c r="C715" s="10">
        <f t="shared" ca="1" si="241"/>
        <v>0</v>
      </c>
      <c r="D715" s="4">
        <v>25.1</v>
      </c>
      <c r="E715" s="4">
        <v>21</v>
      </c>
      <c r="F715" s="4">
        <v>9.5</v>
      </c>
      <c r="G715" s="4">
        <v>4.3</v>
      </c>
      <c r="H715" s="5" t="s">
        <v>1456</v>
      </c>
      <c r="I715" s="5" t="s">
        <v>1374</v>
      </c>
      <c r="J715" s="3">
        <v>4400</v>
      </c>
      <c r="K715" s="3">
        <v>1600</v>
      </c>
      <c r="L715" s="3">
        <v>283</v>
      </c>
      <c r="M715" s="2">
        <f t="shared" si="242"/>
        <v>16.91</v>
      </c>
      <c r="N715" s="3">
        <f t="shared" si="243"/>
        <v>212</v>
      </c>
      <c r="O715" s="4">
        <f t="shared" si="244"/>
        <v>15.2</v>
      </c>
      <c r="P715" s="2">
        <f t="shared" si="245"/>
        <v>2.2400000000000002</v>
      </c>
      <c r="Q715" s="2">
        <f t="shared" si="246"/>
        <v>1.1299999999999999</v>
      </c>
      <c r="R715" s="2">
        <f t="shared" si="247"/>
        <v>2.64</v>
      </c>
      <c r="S715" s="64">
        <f t="shared" si="248"/>
        <v>0.21432000000000001</v>
      </c>
      <c r="T715" s="2">
        <f t="shared" si="249"/>
        <v>6.14</v>
      </c>
      <c r="U715" s="4">
        <f t="shared" si="250"/>
        <v>1.8</v>
      </c>
      <c r="V715" s="79">
        <f t="shared" si="251"/>
        <v>3.31</v>
      </c>
      <c r="W715" s="10">
        <f t="shared" ca="1" si="252"/>
        <v>0</v>
      </c>
      <c r="X715" s="10">
        <f t="shared" ca="1" si="253"/>
        <v>0</v>
      </c>
      <c r="Y715" s="10">
        <f t="shared" ca="1" si="254"/>
        <v>0.34100000000000003</v>
      </c>
      <c r="Z715" s="10">
        <f t="shared" ca="1" si="255"/>
        <v>1</v>
      </c>
      <c r="AA715" s="10">
        <f t="shared" ca="1" si="256"/>
        <v>0</v>
      </c>
      <c r="AB715" s="10">
        <f t="shared" ca="1" si="257"/>
        <v>0</v>
      </c>
      <c r="AC715" s="10">
        <f t="shared" ca="1" si="258"/>
        <v>1</v>
      </c>
      <c r="AF715" s="16">
        <f t="shared" ca="1" si="259"/>
        <v>0</v>
      </c>
    </row>
    <row r="716" spans="1:32" x14ac:dyDescent="0.25">
      <c r="A716" s="7" t="s">
        <v>638</v>
      </c>
      <c r="C716" s="10">
        <f t="shared" ca="1" si="241"/>
        <v>0</v>
      </c>
      <c r="D716" s="4">
        <v>33.5</v>
      </c>
      <c r="E716" s="4">
        <v>26.8</v>
      </c>
      <c r="F716" s="4">
        <v>11.8</v>
      </c>
      <c r="G716" s="4">
        <v>6.8</v>
      </c>
      <c r="H716" s="5" t="s">
        <v>1456</v>
      </c>
      <c r="I716" s="5" t="s">
        <v>1374</v>
      </c>
      <c r="J716" s="3">
        <v>13000</v>
      </c>
      <c r="K716" s="3">
        <v>4800</v>
      </c>
      <c r="L716" s="3">
        <v>569</v>
      </c>
      <c r="M716" s="2">
        <f t="shared" si="242"/>
        <v>16.53</v>
      </c>
      <c r="N716" s="3">
        <f t="shared" si="243"/>
        <v>302</v>
      </c>
      <c r="O716" s="4">
        <f t="shared" si="244"/>
        <v>26.1</v>
      </c>
      <c r="P716" s="2">
        <f t="shared" si="245"/>
        <v>1.94</v>
      </c>
      <c r="Q716" s="2">
        <f t="shared" si="246"/>
        <v>1.0900000000000001</v>
      </c>
      <c r="R716" s="2">
        <f t="shared" si="247"/>
        <v>2.84</v>
      </c>
      <c r="S716" s="64">
        <f t="shared" si="248"/>
        <v>0.11178</v>
      </c>
      <c r="T716" s="2">
        <f t="shared" si="249"/>
        <v>6.94</v>
      </c>
      <c r="U716" s="4">
        <f t="shared" si="250"/>
        <v>2.9</v>
      </c>
      <c r="V716" s="79">
        <f t="shared" si="251"/>
        <v>4.79</v>
      </c>
      <c r="W716" s="10">
        <f t="shared" ca="1" si="252"/>
        <v>0</v>
      </c>
      <c r="X716" s="10">
        <f t="shared" ca="1" si="253"/>
        <v>0</v>
      </c>
      <c r="Y716" s="10">
        <f t="shared" ca="1" si="254"/>
        <v>0</v>
      </c>
      <c r="Z716" s="10">
        <f t="shared" ca="1" si="255"/>
        <v>1</v>
      </c>
      <c r="AA716" s="10">
        <f t="shared" ca="1" si="256"/>
        <v>0</v>
      </c>
      <c r="AB716" s="10">
        <f t="shared" ca="1" si="257"/>
        <v>0</v>
      </c>
      <c r="AC716" s="10">
        <f t="shared" ca="1" si="258"/>
        <v>1</v>
      </c>
      <c r="AF716" s="16">
        <f t="shared" ca="1" si="259"/>
        <v>0</v>
      </c>
    </row>
    <row r="717" spans="1:32" x14ac:dyDescent="0.25">
      <c r="A717" s="7" t="s">
        <v>2017</v>
      </c>
      <c r="B717" s="7" t="s">
        <v>2018</v>
      </c>
      <c r="C717" s="10">
        <f t="shared" ca="1" si="241"/>
        <v>0</v>
      </c>
      <c r="D717" s="4">
        <v>41</v>
      </c>
      <c r="E717" s="4">
        <v>26.3</v>
      </c>
      <c r="F717" s="4">
        <v>10.8</v>
      </c>
      <c r="G717" s="4">
        <v>4.9000000000000004</v>
      </c>
      <c r="H717" s="3"/>
      <c r="I717" s="3" t="s">
        <v>1440</v>
      </c>
      <c r="J717" s="5">
        <v>18740</v>
      </c>
      <c r="K717" s="5">
        <v>5512</v>
      </c>
      <c r="L717" s="3">
        <v>689</v>
      </c>
      <c r="M717" s="2">
        <f t="shared" si="242"/>
        <v>15.68</v>
      </c>
      <c r="N717" s="3">
        <f t="shared" si="243"/>
        <v>460</v>
      </c>
      <c r="O717" s="4">
        <f t="shared" si="244"/>
        <v>39.6</v>
      </c>
      <c r="P717" s="2">
        <f t="shared" si="245"/>
        <v>1.57</v>
      </c>
      <c r="Q717" s="2">
        <f t="shared" si="246"/>
        <v>1.06</v>
      </c>
      <c r="R717" s="2">
        <f t="shared" si="247"/>
        <v>3.8</v>
      </c>
      <c r="S717" s="64">
        <f t="shared" si="248"/>
        <v>3.9379999999999998E-2</v>
      </c>
      <c r="T717" s="2">
        <f t="shared" si="249"/>
        <v>6.87</v>
      </c>
      <c r="U717" s="4">
        <f t="shared" si="250"/>
        <v>4.5999999999999996</v>
      </c>
      <c r="V717" s="79">
        <f t="shared" si="251"/>
        <v>7.94</v>
      </c>
      <c r="W717" s="10">
        <f t="shared" ca="1" si="252"/>
        <v>0</v>
      </c>
      <c r="X717" s="10">
        <f t="shared" ca="1" si="253"/>
        <v>0</v>
      </c>
      <c r="Y717" s="10">
        <f t="shared" ca="1" si="254"/>
        <v>0</v>
      </c>
      <c r="Z717" s="10">
        <f t="shared" ca="1" si="255"/>
        <v>1</v>
      </c>
      <c r="AA717" s="10">
        <f t="shared" ca="1" si="256"/>
        <v>0</v>
      </c>
      <c r="AB717" s="10">
        <f t="shared" ca="1" si="257"/>
        <v>0</v>
      </c>
      <c r="AC717" s="10">
        <f t="shared" ca="1" si="258"/>
        <v>1</v>
      </c>
      <c r="AF717" s="16">
        <f t="shared" ca="1" si="259"/>
        <v>0</v>
      </c>
    </row>
    <row r="718" spans="1:32" x14ac:dyDescent="0.25">
      <c r="A718" s="7" t="s">
        <v>954</v>
      </c>
      <c r="B718" s="7" t="s">
        <v>1512</v>
      </c>
      <c r="C718" s="10">
        <f t="shared" ca="1" si="241"/>
        <v>0</v>
      </c>
      <c r="D718" s="4">
        <v>75</v>
      </c>
      <c r="E718" s="4">
        <v>54.8</v>
      </c>
      <c r="F718" s="4">
        <v>15</v>
      </c>
      <c r="G718" s="4">
        <v>6.3</v>
      </c>
      <c r="H718" s="5" t="s">
        <v>955</v>
      </c>
      <c r="I718" s="5" t="s">
        <v>1523</v>
      </c>
      <c r="J718" s="3">
        <v>75000</v>
      </c>
      <c r="L718" s="3">
        <v>2170</v>
      </c>
      <c r="M718" s="2">
        <f t="shared" si="242"/>
        <v>19.61</v>
      </c>
      <c r="N718" s="3">
        <f t="shared" si="243"/>
        <v>203</v>
      </c>
      <c r="O718" s="4">
        <f t="shared" si="244"/>
        <v>51.7</v>
      </c>
      <c r="P718" s="2">
        <f t="shared" si="245"/>
        <v>1.38</v>
      </c>
      <c r="Q718" s="2">
        <f t="shared" si="246"/>
        <v>1.0900000000000001</v>
      </c>
      <c r="R718" s="2">
        <f t="shared" si="247"/>
        <v>5</v>
      </c>
      <c r="S718" s="64">
        <f t="shared" si="248"/>
        <v>3.0339999999999999E-2</v>
      </c>
      <c r="T718" s="2">
        <f t="shared" si="249"/>
        <v>9.92</v>
      </c>
      <c r="U718" s="4">
        <f t="shared" si="250"/>
        <v>6.5</v>
      </c>
      <c r="V718" s="79">
        <f t="shared" si="251"/>
        <v>9.52</v>
      </c>
      <c r="W718" s="10">
        <f t="shared" ca="1" si="252"/>
        <v>0</v>
      </c>
      <c r="X718" s="10">
        <f t="shared" ca="1" si="253"/>
        <v>0</v>
      </c>
      <c r="Y718" s="10">
        <f t="shared" ca="1" si="254"/>
        <v>0</v>
      </c>
      <c r="Z718" s="10">
        <f t="shared" ca="1" si="255"/>
        <v>1</v>
      </c>
      <c r="AA718" s="10">
        <f t="shared" ca="1" si="256"/>
        <v>0</v>
      </c>
      <c r="AB718" s="10">
        <f t="shared" ca="1" si="257"/>
        <v>0</v>
      </c>
      <c r="AC718" s="10">
        <f t="shared" ca="1" si="258"/>
        <v>1</v>
      </c>
      <c r="AF718" s="16">
        <f t="shared" ca="1" si="259"/>
        <v>0</v>
      </c>
    </row>
    <row r="719" spans="1:32" x14ac:dyDescent="0.25">
      <c r="A719" s="7" t="s">
        <v>2019</v>
      </c>
      <c r="B719" s="7" t="s">
        <v>0</v>
      </c>
      <c r="C719" s="10">
        <f t="shared" ca="1" si="241"/>
        <v>0</v>
      </c>
      <c r="D719" s="4">
        <v>58</v>
      </c>
      <c r="E719" s="4">
        <v>45</v>
      </c>
      <c r="F719" s="4">
        <v>16</v>
      </c>
      <c r="G719" s="4">
        <v>6.9</v>
      </c>
      <c r="H719" s="5" t="s">
        <v>1407</v>
      </c>
      <c r="I719" s="5" t="s">
        <v>1383</v>
      </c>
      <c r="J719" s="3">
        <v>52000</v>
      </c>
      <c r="K719" s="3">
        <v>18200</v>
      </c>
      <c r="L719" s="3">
        <v>1800</v>
      </c>
      <c r="M719" s="2">
        <f t="shared" si="242"/>
        <v>20.76</v>
      </c>
      <c r="N719" s="3">
        <f t="shared" si="243"/>
        <v>255</v>
      </c>
      <c r="O719" s="4">
        <f t="shared" si="244"/>
        <v>41</v>
      </c>
      <c r="P719" s="2">
        <f t="shared" si="245"/>
        <v>1.66</v>
      </c>
      <c r="Q719" s="2">
        <f t="shared" si="246"/>
        <v>1.1299999999999999</v>
      </c>
      <c r="R719" s="2">
        <f t="shared" si="247"/>
        <v>3.63</v>
      </c>
      <c r="S719" s="64">
        <f t="shared" si="248"/>
        <v>6.2869999999999995E-2</v>
      </c>
      <c r="T719" s="2">
        <f t="shared" si="249"/>
        <v>8.99</v>
      </c>
      <c r="U719" s="4">
        <f t="shared" si="250"/>
        <v>4.7</v>
      </c>
      <c r="V719" s="79">
        <f t="shared" si="251"/>
        <v>6.67</v>
      </c>
      <c r="W719" s="10">
        <f t="shared" ca="1" si="252"/>
        <v>0</v>
      </c>
      <c r="X719" s="10">
        <f t="shared" ca="1" si="253"/>
        <v>0</v>
      </c>
      <c r="Y719" s="10">
        <f t="shared" ca="1" si="254"/>
        <v>0</v>
      </c>
      <c r="Z719" s="10">
        <f t="shared" ca="1" si="255"/>
        <v>1</v>
      </c>
      <c r="AA719" s="10">
        <f t="shared" ca="1" si="256"/>
        <v>0</v>
      </c>
      <c r="AB719" s="10">
        <f t="shared" ca="1" si="257"/>
        <v>0</v>
      </c>
      <c r="AC719" s="10">
        <f t="shared" ca="1" si="258"/>
        <v>1</v>
      </c>
      <c r="AF719" s="16">
        <f t="shared" ca="1" si="259"/>
        <v>0</v>
      </c>
    </row>
    <row r="720" spans="1:32" x14ac:dyDescent="0.25">
      <c r="A720" s="7" t="s">
        <v>1020</v>
      </c>
      <c r="B720" s="7" t="s">
        <v>1025</v>
      </c>
      <c r="C720" s="10">
        <f t="shared" ca="1" si="241"/>
        <v>0</v>
      </c>
      <c r="D720" s="4">
        <v>17</v>
      </c>
      <c r="E720" s="4">
        <v>16.100000000000001</v>
      </c>
      <c r="F720" s="4">
        <v>7.5</v>
      </c>
      <c r="G720" s="4" t="s">
        <v>1034</v>
      </c>
      <c r="H720" s="5" t="s">
        <v>635</v>
      </c>
      <c r="I720" s="5" t="s">
        <v>215</v>
      </c>
      <c r="J720" s="3">
        <v>3000</v>
      </c>
      <c r="K720" s="3">
        <v>1000</v>
      </c>
      <c r="L720" s="3">
        <v>200</v>
      </c>
      <c r="M720" s="2">
        <f t="shared" si="242"/>
        <v>15.42</v>
      </c>
      <c r="N720" s="3">
        <f t="shared" si="243"/>
        <v>321</v>
      </c>
      <c r="O720" s="4">
        <f t="shared" si="244"/>
        <v>19.3</v>
      </c>
      <c r="P720" s="2">
        <f t="shared" si="245"/>
        <v>2.0099999999999998</v>
      </c>
      <c r="Q720" s="2">
        <f t="shared" si="246"/>
        <v>1.1100000000000001</v>
      </c>
      <c r="R720" s="2">
        <f t="shared" si="247"/>
        <v>2.27</v>
      </c>
      <c r="S720" s="64">
        <f t="shared" si="248"/>
        <v>0.12018</v>
      </c>
      <c r="T720" s="2">
        <f t="shared" si="249"/>
        <v>5.38</v>
      </c>
      <c r="U720" s="4">
        <f t="shared" si="250"/>
        <v>2</v>
      </c>
      <c r="V720" s="79">
        <f t="shared" si="251"/>
        <v>4.1399999999999997</v>
      </c>
      <c r="W720" s="10">
        <f t="shared" ca="1" si="252"/>
        <v>0</v>
      </c>
      <c r="X720" s="10">
        <f t="shared" ca="1" si="253"/>
        <v>0</v>
      </c>
      <c r="Y720" s="10">
        <f t="shared" ca="1" si="254"/>
        <v>0</v>
      </c>
      <c r="Z720" s="10">
        <f t="shared" ca="1" si="255"/>
        <v>1</v>
      </c>
      <c r="AA720" s="10">
        <f t="shared" ca="1" si="256"/>
        <v>0</v>
      </c>
      <c r="AB720" s="10">
        <f t="shared" ca="1" si="257"/>
        <v>0</v>
      </c>
      <c r="AC720" s="10">
        <f t="shared" ca="1" si="258"/>
        <v>1</v>
      </c>
      <c r="AF720" s="16">
        <f t="shared" ca="1" si="259"/>
        <v>0</v>
      </c>
    </row>
    <row r="721" spans="1:32" x14ac:dyDescent="0.25">
      <c r="A721" s="7" t="s">
        <v>1</v>
      </c>
      <c r="B721" s="7" t="s">
        <v>2</v>
      </c>
      <c r="C721" s="10">
        <f t="shared" ca="1" si="241"/>
        <v>0</v>
      </c>
      <c r="D721" s="4">
        <v>33.5</v>
      </c>
      <c r="E721" s="4">
        <v>27.9</v>
      </c>
      <c r="F721" s="4">
        <v>11.7</v>
      </c>
      <c r="G721" s="4">
        <v>5</v>
      </c>
      <c r="H721" s="5" t="s">
        <v>1477</v>
      </c>
      <c r="I721" s="5" t="s">
        <v>1374</v>
      </c>
      <c r="J721" s="3">
        <v>11200</v>
      </c>
      <c r="K721" s="3">
        <v>4500</v>
      </c>
      <c r="L721" s="3">
        <v>514</v>
      </c>
      <c r="M721" s="2">
        <f t="shared" si="242"/>
        <v>16.489999999999998</v>
      </c>
      <c r="N721" s="3">
        <f t="shared" si="243"/>
        <v>230</v>
      </c>
      <c r="O721" s="4">
        <f t="shared" si="244"/>
        <v>22.1</v>
      </c>
      <c r="P721" s="2">
        <f t="shared" si="245"/>
        <v>2.02</v>
      </c>
      <c r="Q721" s="2">
        <f t="shared" si="246"/>
        <v>1.0900000000000001</v>
      </c>
      <c r="R721" s="2">
        <f t="shared" si="247"/>
        <v>2.86</v>
      </c>
      <c r="S721" s="64">
        <f t="shared" si="248"/>
        <v>0.14871000000000001</v>
      </c>
      <c r="T721" s="2">
        <f t="shared" si="249"/>
        <v>7.08</v>
      </c>
      <c r="U721" s="4">
        <f t="shared" si="250"/>
        <v>2.5</v>
      </c>
      <c r="V721" s="79">
        <f t="shared" si="251"/>
        <v>4.1500000000000004</v>
      </c>
      <c r="W721" s="10">
        <f t="shared" ca="1" si="252"/>
        <v>0</v>
      </c>
      <c r="X721" s="10">
        <f t="shared" ca="1" si="253"/>
        <v>0</v>
      </c>
      <c r="Y721" s="10">
        <f t="shared" ca="1" si="254"/>
        <v>0</v>
      </c>
      <c r="Z721" s="10">
        <f t="shared" ca="1" si="255"/>
        <v>1</v>
      </c>
      <c r="AA721" s="10">
        <f t="shared" ca="1" si="256"/>
        <v>0</v>
      </c>
      <c r="AB721" s="10">
        <f t="shared" ca="1" si="257"/>
        <v>0</v>
      </c>
      <c r="AC721" s="10">
        <f t="shared" ca="1" si="258"/>
        <v>1</v>
      </c>
      <c r="AF721" s="16">
        <f t="shared" ca="1" si="259"/>
        <v>0</v>
      </c>
    </row>
    <row r="722" spans="1:32" x14ac:dyDescent="0.25">
      <c r="A722" s="7" t="s">
        <v>3</v>
      </c>
      <c r="B722" s="7" t="s">
        <v>1723</v>
      </c>
      <c r="C722" s="10">
        <f t="shared" ca="1" si="241"/>
        <v>0</v>
      </c>
      <c r="D722" s="4">
        <v>34.5</v>
      </c>
      <c r="E722" s="4">
        <v>28.8</v>
      </c>
      <c r="F722" s="4">
        <v>11.8</v>
      </c>
      <c r="G722" s="4">
        <v>5.3</v>
      </c>
      <c r="I722" s="5" t="s">
        <v>1374</v>
      </c>
      <c r="J722" s="3">
        <v>12800</v>
      </c>
      <c r="K722" s="3">
        <v>4750</v>
      </c>
      <c r="L722" s="3">
        <v>508</v>
      </c>
      <c r="M722" s="2">
        <f t="shared" si="242"/>
        <v>14.91</v>
      </c>
      <c r="N722" s="3">
        <f t="shared" si="243"/>
        <v>239</v>
      </c>
      <c r="O722" s="4">
        <f t="shared" si="244"/>
        <v>24.2</v>
      </c>
      <c r="P722" s="2">
        <f t="shared" si="245"/>
        <v>1.95</v>
      </c>
      <c r="Q722" s="2">
        <f t="shared" si="246"/>
        <v>1.05</v>
      </c>
      <c r="R722" s="2">
        <f t="shared" si="247"/>
        <v>2.92</v>
      </c>
      <c r="S722" s="64">
        <f t="shared" si="248"/>
        <v>0.12895999999999999</v>
      </c>
      <c r="T722" s="2">
        <f t="shared" si="249"/>
        <v>7.19</v>
      </c>
      <c r="U722" s="4">
        <f t="shared" si="250"/>
        <v>2.7</v>
      </c>
      <c r="V722" s="79">
        <f t="shared" si="251"/>
        <v>4.46</v>
      </c>
      <c r="W722" s="10">
        <f t="shared" ca="1" si="252"/>
        <v>0</v>
      </c>
      <c r="X722" s="10">
        <f t="shared" ca="1" si="253"/>
        <v>0</v>
      </c>
      <c r="Y722" s="10">
        <f t="shared" ca="1" si="254"/>
        <v>0</v>
      </c>
      <c r="Z722" s="10">
        <f t="shared" ca="1" si="255"/>
        <v>1</v>
      </c>
      <c r="AA722" s="10">
        <f t="shared" ca="1" si="256"/>
        <v>0</v>
      </c>
      <c r="AB722" s="10">
        <f t="shared" ca="1" si="257"/>
        <v>0</v>
      </c>
      <c r="AC722" s="10">
        <f t="shared" ca="1" si="258"/>
        <v>1</v>
      </c>
      <c r="AF722" s="16">
        <f t="shared" ca="1" si="259"/>
        <v>0</v>
      </c>
    </row>
    <row r="723" spans="1:32" x14ac:dyDescent="0.25">
      <c r="A723" s="7" t="s">
        <v>4</v>
      </c>
      <c r="B723" s="7" t="s">
        <v>1723</v>
      </c>
      <c r="C723" s="10">
        <f t="shared" ca="1" si="241"/>
        <v>0</v>
      </c>
      <c r="D723" s="4">
        <v>37.799999999999997</v>
      </c>
      <c r="E723" s="4">
        <v>31.3</v>
      </c>
      <c r="F723" s="4">
        <v>12.5</v>
      </c>
      <c r="G723" s="4">
        <v>5.5</v>
      </c>
      <c r="H723" s="3"/>
      <c r="I723" s="5" t="s">
        <v>1374</v>
      </c>
      <c r="J723" s="5">
        <v>16255</v>
      </c>
      <c r="K723" s="5">
        <v>6504</v>
      </c>
      <c r="L723" s="3">
        <v>640</v>
      </c>
      <c r="M723" s="2">
        <f t="shared" si="242"/>
        <v>16.02</v>
      </c>
      <c r="N723" s="3">
        <f t="shared" si="243"/>
        <v>237</v>
      </c>
      <c r="O723" s="4">
        <f t="shared" si="244"/>
        <v>26.1</v>
      </c>
      <c r="P723" s="2">
        <f t="shared" si="245"/>
        <v>1.91</v>
      </c>
      <c r="Q723" s="2">
        <f t="shared" si="246"/>
        <v>1.07</v>
      </c>
      <c r="R723" s="2">
        <f t="shared" si="247"/>
        <v>3.02</v>
      </c>
      <c r="S723" s="64">
        <f t="shared" si="248"/>
        <v>0.11276</v>
      </c>
      <c r="T723" s="2">
        <f t="shared" si="249"/>
        <v>7.5</v>
      </c>
      <c r="U723" s="4">
        <f t="shared" si="250"/>
        <v>3</v>
      </c>
      <c r="V723" s="79">
        <f t="shared" si="251"/>
        <v>4.8099999999999996</v>
      </c>
      <c r="W723" s="10">
        <f t="shared" ca="1" si="252"/>
        <v>0</v>
      </c>
      <c r="X723" s="10">
        <f t="shared" ca="1" si="253"/>
        <v>0</v>
      </c>
      <c r="Y723" s="10">
        <f t="shared" ca="1" si="254"/>
        <v>0</v>
      </c>
      <c r="Z723" s="10">
        <f t="shared" ca="1" si="255"/>
        <v>1</v>
      </c>
      <c r="AA723" s="10">
        <f t="shared" ca="1" si="256"/>
        <v>0</v>
      </c>
      <c r="AB723" s="10">
        <f t="shared" ca="1" si="257"/>
        <v>0.33300000000000002</v>
      </c>
      <c r="AC723" s="10">
        <f t="shared" ca="1" si="258"/>
        <v>1</v>
      </c>
      <c r="AF723" s="16">
        <f t="shared" ca="1" si="259"/>
        <v>0</v>
      </c>
    </row>
    <row r="724" spans="1:32" x14ac:dyDescent="0.25">
      <c r="A724" s="7" t="s">
        <v>5</v>
      </c>
      <c r="B724" s="7" t="s">
        <v>1723</v>
      </c>
      <c r="C724" s="10">
        <f t="shared" ca="1" si="241"/>
        <v>0</v>
      </c>
      <c r="D724" s="4">
        <v>37.5</v>
      </c>
      <c r="E724" s="4">
        <v>31.5</v>
      </c>
      <c r="F724" s="4">
        <v>12.7</v>
      </c>
      <c r="G724" s="4">
        <v>5.8</v>
      </c>
      <c r="I724" s="5" t="s">
        <v>1374</v>
      </c>
      <c r="J724" s="3">
        <v>18000</v>
      </c>
      <c r="K724" s="3">
        <v>6850</v>
      </c>
      <c r="L724" s="3">
        <v>641</v>
      </c>
      <c r="M724" s="2">
        <f t="shared" si="242"/>
        <v>14.99</v>
      </c>
      <c r="N724" s="3">
        <f t="shared" si="243"/>
        <v>257</v>
      </c>
      <c r="O724" s="4">
        <f t="shared" si="244"/>
        <v>28.3</v>
      </c>
      <c r="P724" s="2">
        <f t="shared" si="245"/>
        <v>1.88</v>
      </c>
      <c r="Q724" s="2">
        <f t="shared" si="246"/>
        <v>1.04</v>
      </c>
      <c r="R724" s="2">
        <f t="shared" si="247"/>
        <v>2.95</v>
      </c>
      <c r="S724" s="64">
        <f t="shared" si="248"/>
        <v>0.1012</v>
      </c>
      <c r="T724" s="2">
        <f t="shared" si="249"/>
        <v>7.52</v>
      </c>
      <c r="U724" s="4">
        <f t="shared" si="250"/>
        <v>3.2</v>
      </c>
      <c r="V724" s="79">
        <f t="shared" si="251"/>
        <v>5.0999999999999996</v>
      </c>
      <c r="W724" s="10">
        <f t="shared" ca="1" si="252"/>
        <v>0</v>
      </c>
      <c r="X724" s="10">
        <f t="shared" ca="1" si="253"/>
        <v>0</v>
      </c>
      <c r="Y724" s="10">
        <f t="shared" ca="1" si="254"/>
        <v>0</v>
      </c>
      <c r="Z724" s="10">
        <f t="shared" ca="1" si="255"/>
        <v>1</v>
      </c>
      <c r="AA724" s="10">
        <f t="shared" ca="1" si="256"/>
        <v>0</v>
      </c>
      <c r="AB724" s="10">
        <f t="shared" ca="1" si="257"/>
        <v>0</v>
      </c>
      <c r="AC724" s="10">
        <f t="shared" ca="1" si="258"/>
        <v>1</v>
      </c>
      <c r="AF724" s="16">
        <f t="shared" ca="1" si="259"/>
        <v>0</v>
      </c>
    </row>
    <row r="725" spans="1:32" x14ac:dyDescent="0.25">
      <c r="A725" s="7" t="s">
        <v>471</v>
      </c>
      <c r="B725" s="7" t="s">
        <v>1723</v>
      </c>
      <c r="C725" s="10">
        <f t="shared" ca="1" si="241"/>
        <v>0</v>
      </c>
      <c r="D725" s="4">
        <v>39.1</v>
      </c>
      <c r="E725" s="4">
        <v>33.700000000000003</v>
      </c>
      <c r="F725" s="4">
        <v>13.3</v>
      </c>
      <c r="G725" s="4">
        <v>6.1</v>
      </c>
      <c r="H725" s="5" t="s">
        <v>472</v>
      </c>
      <c r="I725" s="5" t="s">
        <v>1374</v>
      </c>
      <c r="J725" s="3">
        <v>23100</v>
      </c>
      <c r="K725" s="3">
        <v>6927</v>
      </c>
      <c r="L725" s="3">
        <v>657</v>
      </c>
      <c r="M725" s="2">
        <f t="shared" si="242"/>
        <v>13.01</v>
      </c>
      <c r="N725" s="3">
        <f t="shared" si="243"/>
        <v>269</v>
      </c>
      <c r="O725" s="4">
        <f t="shared" si="244"/>
        <v>32.200000000000003</v>
      </c>
      <c r="P725" s="2">
        <f t="shared" si="245"/>
        <v>1.81</v>
      </c>
      <c r="Q725" s="2">
        <f t="shared" si="246"/>
        <v>0.99</v>
      </c>
      <c r="R725" s="2">
        <f t="shared" si="247"/>
        <v>2.94</v>
      </c>
      <c r="S725" s="64">
        <f t="shared" si="248"/>
        <v>8.9819999999999997E-2</v>
      </c>
      <c r="T725" s="2">
        <f t="shared" si="249"/>
        <v>7.78</v>
      </c>
      <c r="U725" s="4">
        <f t="shared" si="250"/>
        <v>3.5</v>
      </c>
      <c r="V725" s="79">
        <f t="shared" si="251"/>
        <v>5.45</v>
      </c>
      <c r="W725" s="10">
        <f t="shared" ca="1" si="252"/>
        <v>0</v>
      </c>
      <c r="X725" s="10">
        <f t="shared" ca="1" si="253"/>
        <v>0</v>
      </c>
      <c r="Y725" s="10">
        <f t="shared" ca="1" si="254"/>
        <v>0</v>
      </c>
      <c r="Z725" s="10">
        <f t="shared" ca="1" si="255"/>
        <v>1</v>
      </c>
      <c r="AA725" s="10">
        <f t="shared" ca="1" si="256"/>
        <v>0</v>
      </c>
      <c r="AB725" s="10">
        <f t="shared" ca="1" si="257"/>
        <v>0</v>
      </c>
      <c r="AC725" s="10">
        <f t="shared" ca="1" si="258"/>
        <v>1</v>
      </c>
      <c r="AF725" s="16">
        <f t="shared" ca="1" si="259"/>
        <v>0</v>
      </c>
    </row>
    <row r="726" spans="1:32" x14ac:dyDescent="0.25">
      <c r="A726" s="7" t="s">
        <v>6</v>
      </c>
      <c r="B726" s="7" t="s">
        <v>1723</v>
      </c>
      <c r="C726" s="10">
        <f t="shared" ca="1" si="241"/>
        <v>0</v>
      </c>
      <c r="D726" s="4">
        <v>41.7</v>
      </c>
      <c r="E726" s="4">
        <v>34.299999999999997</v>
      </c>
      <c r="F726" s="4">
        <v>13.4</v>
      </c>
      <c r="G726" s="4">
        <v>6</v>
      </c>
      <c r="H726" s="5" t="s">
        <v>1477</v>
      </c>
      <c r="I726" s="5" t="s">
        <v>1374</v>
      </c>
      <c r="J726" s="3">
        <v>21226</v>
      </c>
      <c r="K726" s="3">
        <v>8400</v>
      </c>
      <c r="L726" s="3">
        <v>781</v>
      </c>
      <c r="M726" s="2">
        <f t="shared" si="242"/>
        <v>16.36</v>
      </c>
      <c r="N726" s="3">
        <f t="shared" si="243"/>
        <v>235</v>
      </c>
      <c r="O726" s="4">
        <f t="shared" si="244"/>
        <v>28.3</v>
      </c>
      <c r="P726" s="2">
        <f t="shared" si="245"/>
        <v>1.87</v>
      </c>
      <c r="Q726" s="2">
        <f t="shared" si="246"/>
        <v>1.07</v>
      </c>
      <c r="R726" s="2">
        <f t="shared" si="247"/>
        <v>3.11</v>
      </c>
      <c r="S726" s="64">
        <f t="shared" si="248"/>
        <v>0.1085</v>
      </c>
      <c r="T726" s="2">
        <f t="shared" si="249"/>
        <v>7.85</v>
      </c>
      <c r="U726" s="4">
        <f t="shared" si="250"/>
        <v>3.2</v>
      </c>
      <c r="V726" s="79">
        <f t="shared" si="251"/>
        <v>4.96</v>
      </c>
      <c r="W726" s="10">
        <f t="shared" ca="1" si="252"/>
        <v>0</v>
      </c>
      <c r="X726" s="10">
        <f t="shared" ca="1" si="253"/>
        <v>0</v>
      </c>
      <c r="Y726" s="10">
        <f t="shared" ca="1" si="254"/>
        <v>0</v>
      </c>
      <c r="Z726" s="10">
        <f t="shared" ca="1" si="255"/>
        <v>1</v>
      </c>
      <c r="AA726" s="10">
        <f t="shared" ca="1" si="256"/>
        <v>0</v>
      </c>
      <c r="AB726" s="10">
        <f t="shared" ca="1" si="257"/>
        <v>0.83299999999999996</v>
      </c>
      <c r="AC726" s="10">
        <f t="shared" ca="1" si="258"/>
        <v>1</v>
      </c>
      <c r="AF726" s="16">
        <f t="shared" ca="1" si="259"/>
        <v>0</v>
      </c>
    </row>
    <row r="727" spans="1:32" x14ac:dyDescent="0.25">
      <c r="A727" s="7" t="s">
        <v>7</v>
      </c>
      <c r="B727" s="7" t="s">
        <v>1723</v>
      </c>
      <c r="C727" s="10">
        <f t="shared" ca="1" si="241"/>
        <v>0</v>
      </c>
      <c r="D727" s="4">
        <v>43</v>
      </c>
      <c r="E727" s="4">
        <v>36</v>
      </c>
      <c r="F727" s="4">
        <v>13.6</v>
      </c>
      <c r="G727" s="4">
        <v>6.5</v>
      </c>
      <c r="I727" s="5" t="s">
        <v>1374</v>
      </c>
      <c r="J727" s="3">
        <v>23000</v>
      </c>
      <c r="K727" s="3">
        <v>8900</v>
      </c>
      <c r="L727" s="3">
        <v>814</v>
      </c>
      <c r="M727" s="2">
        <f t="shared" si="242"/>
        <v>16.170000000000002</v>
      </c>
      <c r="N727" s="3">
        <f t="shared" si="243"/>
        <v>220</v>
      </c>
      <c r="O727" s="4">
        <f t="shared" si="244"/>
        <v>28.9</v>
      </c>
      <c r="P727" s="2">
        <f t="shared" si="245"/>
        <v>1.85</v>
      </c>
      <c r="Q727" s="2">
        <f t="shared" si="246"/>
        <v>1.06</v>
      </c>
      <c r="R727" s="2">
        <f t="shared" si="247"/>
        <v>3.16</v>
      </c>
      <c r="S727" s="64">
        <f t="shared" si="248"/>
        <v>0.10398</v>
      </c>
      <c r="T727" s="2">
        <f t="shared" si="249"/>
        <v>8.0399999999999991</v>
      </c>
      <c r="U727" s="4">
        <f t="shared" si="250"/>
        <v>3.3</v>
      </c>
      <c r="V727" s="79">
        <f t="shared" si="251"/>
        <v>5.08</v>
      </c>
      <c r="W727" s="10">
        <f t="shared" ca="1" si="252"/>
        <v>0</v>
      </c>
      <c r="X727" s="10">
        <f t="shared" ca="1" si="253"/>
        <v>0</v>
      </c>
      <c r="Y727" s="10">
        <f t="shared" ca="1" si="254"/>
        <v>0</v>
      </c>
      <c r="Z727" s="10">
        <f t="shared" ca="1" si="255"/>
        <v>1</v>
      </c>
      <c r="AA727" s="10">
        <f t="shared" ca="1" si="256"/>
        <v>0</v>
      </c>
      <c r="AB727" s="10">
        <f t="shared" ca="1" si="257"/>
        <v>1</v>
      </c>
      <c r="AC727" s="10">
        <f t="shared" ca="1" si="258"/>
        <v>1</v>
      </c>
      <c r="AF727" s="16">
        <f t="shared" ca="1" si="259"/>
        <v>0</v>
      </c>
    </row>
    <row r="728" spans="1:32" x14ac:dyDescent="0.25">
      <c r="A728" s="7" t="s">
        <v>8</v>
      </c>
      <c r="B728" s="7" t="s">
        <v>1723</v>
      </c>
      <c r="C728" s="10">
        <f t="shared" ca="1" si="241"/>
        <v>0</v>
      </c>
      <c r="D728" s="4">
        <v>46.2</v>
      </c>
      <c r="E728" s="4">
        <v>39.299999999999997</v>
      </c>
      <c r="F728" s="4">
        <v>14.4</v>
      </c>
      <c r="G728" s="4">
        <v>6.8</v>
      </c>
      <c r="H728" s="5" t="s">
        <v>1783</v>
      </c>
      <c r="I728" s="5" t="s">
        <v>1371</v>
      </c>
      <c r="J728" s="3">
        <v>29762</v>
      </c>
      <c r="K728" s="3">
        <v>10362</v>
      </c>
      <c r="L728" s="3">
        <v>945</v>
      </c>
      <c r="M728" s="2">
        <f t="shared" si="242"/>
        <v>15.81</v>
      </c>
      <c r="N728" s="3">
        <f t="shared" si="243"/>
        <v>219</v>
      </c>
      <c r="O728" s="4">
        <f t="shared" si="244"/>
        <v>31.9</v>
      </c>
      <c r="P728" s="2">
        <f t="shared" si="245"/>
        <v>1.8</v>
      </c>
      <c r="Q728" s="2">
        <f t="shared" si="246"/>
        <v>1.05</v>
      </c>
      <c r="R728" s="2">
        <f t="shared" si="247"/>
        <v>3.21</v>
      </c>
      <c r="S728" s="64">
        <f t="shared" si="248"/>
        <v>9.3969999999999998E-2</v>
      </c>
      <c r="T728" s="2">
        <f t="shared" si="249"/>
        <v>8.4</v>
      </c>
      <c r="U728" s="4">
        <f t="shared" si="250"/>
        <v>3.6</v>
      </c>
      <c r="V728" s="79">
        <f t="shared" si="251"/>
        <v>5.38</v>
      </c>
      <c r="W728" s="10">
        <f t="shared" ca="1" si="252"/>
        <v>0</v>
      </c>
      <c r="X728" s="10">
        <f t="shared" ca="1" si="253"/>
        <v>0</v>
      </c>
      <c r="Y728" s="10">
        <f t="shared" ca="1" si="254"/>
        <v>0</v>
      </c>
      <c r="Z728" s="10">
        <f t="shared" ca="1" si="255"/>
        <v>1</v>
      </c>
      <c r="AA728" s="10">
        <f t="shared" ca="1" si="256"/>
        <v>0</v>
      </c>
      <c r="AB728" s="10">
        <f t="shared" ca="1" si="257"/>
        <v>1</v>
      </c>
      <c r="AC728" s="10">
        <f t="shared" ca="1" si="258"/>
        <v>1</v>
      </c>
      <c r="AF728" s="16">
        <f t="shared" ca="1" si="259"/>
        <v>0</v>
      </c>
    </row>
    <row r="729" spans="1:32" x14ac:dyDescent="0.25">
      <c r="A729" s="7" t="s">
        <v>854</v>
      </c>
      <c r="C729" s="10">
        <f t="shared" ca="1" si="241"/>
        <v>0</v>
      </c>
      <c r="D729" s="4">
        <v>46.5</v>
      </c>
      <c r="E729" s="4">
        <v>38.799999999999997</v>
      </c>
      <c r="F729" s="4">
        <v>14.7</v>
      </c>
      <c r="G729" s="4">
        <v>6.8</v>
      </c>
      <c r="J729" s="3">
        <v>27500</v>
      </c>
      <c r="K729" s="3">
        <v>11500</v>
      </c>
      <c r="L729" s="3">
        <v>929</v>
      </c>
      <c r="M729" s="2">
        <f t="shared" si="242"/>
        <v>16.38</v>
      </c>
      <c r="N729" s="3">
        <f t="shared" si="243"/>
        <v>210</v>
      </c>
      <c r="O729" s="4">
        <f t="shared" si="244"/>
        <v>28.8</v>
      </c>
      <c r="P729" s="2">
        <f t="shared" si="245"/>
        <v>1.88</v>
      </c>
      <c r="Q729" s="2">
        <f t="shared" si="246"/>
        <v>1.06</v>
      </c>
      <c r="R729" s="2">
        <f t="shared" si="247"/>
        <v>3.16</v>
      </c>
      <c r="S729" s="64">
        <f t="shared" si="248"/>
        <v>0.11477999999999999</v>
      </c>
      <c r="T729" s="2">
        <f t="shared" si="249"/>
        <v>8.35</v>
      </c>
      <c r="U729" s="4">
        <f t="shared" si="250"/>
        <v>3.3</v>
      </c>
      <c r="V729" s="79">
        <f t="shared" si="251"/>
        <v>4.88</v>
      </c>
      <c r="W729" s="10">
        <f t="shared" ca="1" si="252"/>
        <v>0</v>
      </c>
      <c r="X729" s="10">
        <f t="shared" ca="1" si="253"/>
        <v>0</v>
      </c>
      <c r="Y729" s="10">
        <f t="shared" ca="1" si="254"/>
        <v>0</v>
      </c>
      <c r="Z729" s="10">
        <f t="shared" ca="1" si="255"/>
        <v>1</v>
      </c>
      <c r="AA729" s="10">
        <f t="shared" ca="1" si="256"/>
        <v>0</v>
      </c>
      <c r="AB729" s="10">
        <f t="shared" ca="1" si="257"/>
        <v>1</v>
      </c>
      <c r="AC729" s="10">
        <f t="shared" ca="1" si="258"/>
        <v>1</v>
      </c>
      <c r="AF729" s="16">
        <f t="shared" ca="1" si="259"/>
        <v>0</v>
      </c>
    </row>
    <row r="730" spans="1:32" x14ac:dyDescent="0.25">
      <c r="A730" s="7" t="s">
        <v>9</v>
      </c>
      <c r="B730" s="7" t="s">
        <v>10</v>
      </c>
      <c r="C730" s="10">
        <f t="shared" ca="1" si="241"/>
        <v>0</v>
      </c>
      <c r="D730" s="4">
        <v>36</v>
      </c>
      <c r="E730" s="4">
        <v>29</v>
      </c>
      <c r="F730" s="4">
        <v>12.1</v>
      </c>
      <c r="G730" s="4">
        <v>5.5</v>
      </c>
      <c r="I730" s="5" t="s">
        <v>1374</v>
      </c>
      <c r="J730" s="3">
        <v>18515</v>
      </c>
      <c r="K730" s="3">
        <v>7840</v>
      </c>
      <c r="L730" s="3">
        <v>638</v>
      </c>
      <c r="M730" s="2">
        <f t="shared" si="242"/>
        <v>14.64</v>
      </c>
      <c r="N730" s="3">
        <f t="shared" si="243"/>
        <v>339</v>
      </c>
      <c r="O730" s="4">
        <f t="shared" si="244"/>
        <v>33.200000000000003</v>
      </c>
      <c r="P730" s="2">
        <f t="shared" si="245"/>
        <v>1.77</v>
      </c>
      <c r="Q730" s="2">
        <f t="shared" si="246"/>
        <v>1.03</v>
      </c>
      <c r="R730" s="2">
        <f t="shared" si="247"/>
        <v>2.98</v>
      </c>
      <c r="S730" s="64">
        <f t="shared" si="248"/>
        <v>7.5009999999999993E-2</v>
      </c>
      <c r="T730" s="2">
        <f t="shared" si="249"/>
        <v>7.22</v>
      </c>
      <c r="U730" s="4">
        <f t="shared" si="250"/>
        <v>3.6</v>
      </c>
      <c r="V730" s="79">
        <f t="shared" si="251"/>
        <v>5.87</v>
      </c>
      <c r="W730" s="10">
        <f t="shared" ca="1" si="252"/>
        <v>0</v>
      </c>
      <c r="X730" s="10">
        <f t="shared" ca="1" si="253"/>
        <v>0</v>
      </c>
      <c r="Y730" s="10">
        <f t="shared" ca="1" si="254"/>
        <v>0</v>
      </c>
      <c r="Z730" s="10">
        <f t="shared" ca="1" si="255"/>
        <v>1</v>
      </c>
      <c r="AA730" s="10">
        <f t="shared" ca="1" si="256"/>
        <v>0</v>
      </c>
      <c r="AB730" s="10">
        <f t="shared" ca="1" si="257"/>
        <v>0.111</v>
      </c>
      <c r="AC730" s="10">
        <f t="shared" ca="1" si="258"/>
        <v>1</v>
      </c>
      <c r="AF730" s="16">
        <f t="shared" ca="1" si="259"/>
        <v>0</v>
      </c>
    </row>
    <row r="731" spans="1:32" x14ac:dyDescent="0.25">
      <c r="A731" s="7" t="s">
        <v>11</v>
      </c>
      <c r="B731" s="7" t="s">
        <v>12</v>
      </c>
      <c r="C731" s="10">
        <f t="shared" ca="1" si="241"/>
        <v>0</v>
      </c>
      <c r="D731" s="4">
        <v>23.8</v>
      </c>
      <c r="E731" s="4">
        <v>21.8</v>
      </c>
      <c r="F731" s="4">
        <v>7.2</v>
      </c>
      <c r="G731" s="4">
        <v>4.0999999999999996</v>
      </c>
      <c r="H731" s="3"/>
      <c r="I731" s="3" t="s">
        <v>1756</v>
      </c>
      <c r="J731" s="5">
        <v>2050</v>
      </c>
      <c r="K731" s="5">
        <v>1025</v>
      </c>
      <c r="L731" s="3">
        <v>247</v>
      </c>
      <c r="M731" s="2">
        <f t="shared" si="242"/>
        <v>24.55</v>
      </c>
      <c r="N731" s="3">
        <f t="shared" si="243"/>
        <v>88</v>
      </c>
      <c r="O731" s="4">
        <f t="shared" si="244"/>
        <v>10.199999999999999</v>
      </c>
      <c r="P731" s="2">
        <f t="shared" si="245"/>
        <v>2.19</v>
      </c>
      <c r="Q731" s="2">
        <f t="shared" si="246"/>
        <v>1.31</v>
      </c>
      <c r="R731" s="2">
        <f t="shared" si="247"/>
        <v>3.31</v>
      </c>
      <c r="S731" s="64">
        <f t="shared" si="248"/>
        <v>0.26549</v>
      </c>
      <c r="T731" s="2">
        <f t="shared" si="249"/>
        <v>6.26</v>
      </c>
      <c r="U731" s="4">
        <f t="shared" si="250"/>
        <v>1.3</v>
      </c>
      <c r="V731" s="79">
        <f t="shared" si="251"/>
        <v>2.75</v>
      </c>
      <c r="W731" s="10">
        <f t="shared" ca="1" si="252"/>
        <v>0</v>
      </c>
      <c r="X731" s="10">
        <f t="shared" ca="1" si="253"/>
        <v>1</v>
      </c>
      <c r="Y731" s="10">
        <f t="shared" ca="1" si="254"/>
        <v>1</v>
      </c>
      <c r="Z731" s="10">
        <f t="shared" ca="1" si="255"/>
        <v>1</v>
      </c>
      <c r="AA731" s="10">
        <f t="shared" ca="1" si="256"/>
        <v>1</v>
      </c>
      <c r="AB731" s="10">
        <f t="shared" ca="1" si="257"/>
        <v>1</v>
      </c>
      <c r="AC731" s="10">
        <f t="shared" ca="1" si="258"/>
        <v>1</v>
      </c>
      <c r="AF731" s="16">
        <f t="shared" ca="1" si="259"/>
        <v>0</v>
      </c>
    </row>
    <row r="732" spans="1:32" x14ac:dyDescent="0.25">
      <c r="A732" s="7" t="s">
        <v>755</v>
      </c>
      <c r="B732" s="7" t="s">
        <v>1795</v>
      </c>
      <c r="C732" s="10">
        <f t="shared" ca="1" si="241"/>
        <v>0</v>
      </c>
      <c r="D732" s="4">
        <v>30</v>
      </c>
      <c r="E732" s="4">
        <v>25.6</v>
      </c>
      <c r="F732" s="4">
        <v>14</v>
      </c>
      <c r="G732" s="4">
        <v>6.5</v>
      </c>
      <c r="H732" s="5" t="s">
        <v>756</v>
      </c>
      <c r="I732" s="5" t="s">
        <v>1374</v>
      </c>
      <c r="J732" s="3">
        <v>2000</v>
      </c>
      <c r="L732" s="3">
        <v>465</v>
      </c>
      <c r="M732" s="2">
        <f t="shared" si="242"/>
        <v>46.98</v>
      </c>
      <c r="N732" s="3">
        <f t="shared" si="243"/>
        <v>53</v>
      </c>
      <c r="O732" s="4">
        <f t="shared" si="244"/>
        <v>3.4</v>
      </c>
      <c r="P732" s="2">
        <f t="shared" si="245"/>
        <v>4.3</v>
      </c>
      <c r="Q732" s="2">
        <f t="shared" si="246"/>
        <v>1.62</v>
      </c>
      <c r="R732" s="2">
        <f t="shared" si="247"/>
        <v>2.14</v>
      </c>
      <c r="S732" s="64">
        <f t="shared" si="248"/>
        <v>7.3445200000000002</v>
      </c>
      <c r="T732" s="2">
        <f t="shared" si="249"/>
        <v>6.78</v>
      </c>
      <c r="U732" s="4">
        <f t="shared" si="250"/>
        <v>0.4</v>
      </c>
      <c r="V732" s="79">
        <f t="shared" si="251"/>
        <v>0.61</v>
      </c>
      <c r="W732" s="10">
        <f t="shared" ca="1" si="252"/>
        <v>0</v>
      </c>
      <c r="X732" s="10">
        <f t="shared" ca="1" si="253"/>
        <v>0.83699999999999997</v>
      </c>
      <c r="Y732" s="10">
        <f t="shared" ca="1" si="254"/>
        <v>0</v>
      </c>
      <c r="Z732" s="10">
        <f t="shared" ca="1" si="255"/>
        <v>0</v>
      </c>
      <c r="AA732" s="10">
        <f t="shared" ca="1" si="256"/>
        <v>0</v>
      </c>
      <c r="AB732" s="10">
        <f t="shared" ca="1" si="257"/>
        <v>0</v>
      </c>
      <c r="AC732" s="10">
        <f t="shared" ca="1" si="258"/>
        <v>0</v>
      </c>
      <c r="AF732" s="16">
        <f t="shared" ca="1" si="259"/>
        <v>0</v>
      </c>
    </row>
    <row r="733" spans="1:32" x14ac:dyDescent="0.25">
      <c r="A733" s="7" t="s">
        <v>13</v>
      </c>
      <c r="B733" s="7" t="s">
        <v>1480</v>
      </c>
      <c r="C733" s="10">
        <f t="shared" ca="1" si="241"/>
        <v>0</v>
      </c>
      <c r="D733" s="4">
        <v>38.4</v>
      </c>
      <c r="E733" s="4">
        <v>32.700000000000003</v>
      </c>
      <c r="F733" s="4">
        <v>12.9</v>
      </c>
      <c r="G733" s="4">
        <v>5.2</v>
      </c>
      <c r="I733" s="5" t="s">
        <v>1374</v>
      </c>
      <c r="J733" s="3">
        <v>14991</v>
      </c>
      <c r="K733" s="3">
        <v>4740</v>
      </c>
      <c r="L733" s="3">
        <v>736</v>
      </c>
      <c r="M733" s="2">
        <f t="shared" si="242"/>
        <v>19.440000000000001</v>
      </c>
      <c r="N733" s="3">
        <f t="shared" si="243"/>
        <v>191</v>
      </c>
      <c r="O733" s="4">
        <f t="shared" si="244"/>
        <v>22.3</v>
      </c>
      <c r="P733" s="2">
        <f t="shared" si="245"/>
        <v>2.02</v>
      </c>
      <c r="Q733" s="2">
        <f t="shared" si="246"/>
        <v>1.1399999999999999</v>
      </c>
      <c r="R733" s="2">
        <f t="shared" si="247"/>
        <v>2.98</v>
      </c>
      <c r="S733" s="64">
        <f t="shared" si="248"/>
        <v>0.15645000000000001</v>
      </c>
      <c r="T733" s="2">
        <f t="shared" si="249"/>
        <v>7.66</v>
      </c>
      <c r="U733" s="4">
        <f t="shared" si="250"/>
        <v>2.6</v>
      </c>
      <c r="V733" s="79">
        <f t="shared" si="251"/>
        <v>4.1100000000000003</v>
      </c>
      <c r="W733" s="10">
        <f t="shared" ca="1" si="252"/>
        <v>0</v>
      </c>
      <c r="X733" s="10">
        <f t="shared" ca="1" si="253"/>
        <v>0</v>
      </c>
      <c r="Y733" s="10">
        <f t="shared" ca="1" si="254"/>
        <v>0</v>
      </c>
      <c r="Z733" s="10">
        <f t="shared" ca="1" si="255"/>
        <v>1</v>
      </c>
      <c r="AA733" s="10">
        <f t="shared" ca="1" si="256"/>
        <v>0</v>
      </c>
      <c r="AB733" s="10">
        <f t="shared" ca="1" si="257"/>
        <v>0.111</v>
      </c>
      <c r="AC733" s="10">
        <f t="shared" ca="1" si="258"/>
        <v>1</v>
      </c>
      <c r="AF733" s="16">
        <f t="shared" ca="1" si="259"/>
        <v>0</v>
      </c>
    </row>
    <row r="734" spans="1:32" x14ac:dyDescent="0.25">
      <c r="A734" s="7" t="s">
        <v>1185</v>
      </c>
      <c r="B734" s="7" t="s">
        <v>1482</v>
      </c>
      <c r="C734" s="10">
        <f t="shared" ref="C734:C765" ca="1" si="260">MIN(W734,Z734,Y734,X734,AA734,AC734,AB734)</f>
        <v>0</v>
      </c>
      <c r="D734" s="4">
        <v>41</v>
      </c>
      <c r="E734" s="4">
        <v>36.799999999999997</v>
      </c>
      <c r="F734" s="4">
        <v>12.8</v>
      </c>
      <c r="G734" s="4">
        <v>5.5</v>
      </c>
      <c r="H734" s="5" t="s">
        <v>1061</v>
      </c>
      <c r="I734" s="5" t="s">
        <v>1374</v>
      </c>
      <c r="J734" s="3">
        <v>18740</v>
      </c>
      <c r="K734" s="3">
        <v>5300</v>
      </c>
      <c r="L734" s="3">
        <v>775</v>
      </c>
      <c r="M734" s="2">
        <f t="shared" si="242"/>
        <v>17.64</v>
      </c>
      <c r="N734" s="3">
        <f t="shared" si="243"/>
        <v>168</v>
      </c>
      <c r="O734" s="4">
        <f t="shared" si="244"/>
        <v>25.5</v>
      </c>
      <c r="P734" s="2">
        <f t="shared" si="245"/>
        <v>1.86</v>
      </c>
      <c r="Q734" s="2">
        <f t="shared" si="246"/>
        <v>1.1000000000000001</v>
      </c>
      <c r="R734" s="2">
        <f t="shared" si="247"/>
        <v>3.2</v>
      </c>
      <c r="S734" s="64">
        <f t="shared" si="248"/>
        <v>0.11633</v>
      </c>
      <c r="T734" s="2">
        <f t="shared" si="249"/>
        <v>8.1300000000000008</v>
      </c>
      <c r="U734" s="4">
        <f t="shared" si="250"/>
        <v>3</v>
      </c>
      <c r="V734" s="79">
        <f t="shared" si="251"/>
        <v>4.76</v>
      </c>
      <c r="W734" s="10">
        <f t="shared" ca="1" si="252"/>
        <v>0</v>
      </c>
      <c r="X734" s="10">
        <f t="shared" ca="1" si="253"/>
        <v>0</v>
      </c>
      <c r="Y734" s="10">
        <f t="shared" ca="1" si="254"/>
        <v>0</v>
      </c>
      <c r="Z734" s="10">
        <f t="shared" ca="1" si="255"/>
        <v>1</v>
      </c>
      <c r="AA734" s="10">
        <f t="shared" ca="1" si="256"/>
        <v>0</v>
      </c>
      <c r="AB734" s="10">
        <f t="shared" ca="1" si="257"/>
        <v>1</v>
      </c>
      <c r="AC734" s="10">
        <f t="shared" ca="1" si="258"/>
        <v>1</v>
      </c>
      <c r="AF734" s="16">
        <f t="shared" ca="1" si="259"/>
        <v>0</v>
      </c>
    </row>
    <row r="735" spans="1:32" x14ac:dyDescent="0.25">
      <c r="A735" s="7" t="s">
        <v>1186</v>
      </c>
      <c r="B735" s="7" t="s">
        <v>1466</v>
      </c>
      <c r="C735" s="10">
        <f t="shared" ca="1" si="260"/>
        <v>0</v>
      </c>
      <c r="D735" s="4">
        <v>45.1</v>
      </c>
      <c r="E735" s="4">
        <v>39</v>
      </c>
      <c r="F735" s="4">
        <v>13.5</v>
      </c>
      <c r="G735" s="4">
        <v>5.7</v>
      </c>
      <c r="H735" s="5" t="s">
        <v>1061</v>
      </c>
      <c r="I735" s="5" t="s">
        <v>1374</v>
      </c>
      <c r="J735" s="3">
        <v>21000</v>
      </c>
      <c r="K735" s="3">
        <v>0</v>
      </c>
      <c r="L735" s="3">
        <v>901</v>
      </c>
      <c r="M735" s="2">
        <f t="shared" si="242"/>
        <v>19.010000000000002</v>
      </c>
      <c r="N735" s="3">
        <f t="shared" si="243"/>
        <v>158</v>
      </c>
      <c r="O735" s="4">
        <f t="shared" si="244"/>
        <v>24.8</v>
      </c>
      <c r="P735" s="2">
        <f t="shared" si="245"/>
        <v>1.89</v>
      </c>
      <c r="Q735" s="2">
        <f t="shared" si="246"/>
        <v>1.1200000000000001</v>
      </c>
      <c r="R735" s="2">
        <f t="shared" si="247"/>
        <v>3.34</v>
      </c>
      <c r="S735" s="64">
        <f t="shared" si="248"/>
        <v>0.12463</v>
      </c>
      <c r="T735" s="2">
        <f t="shared" si="249"/>
        <v>8.3699999999999992</v>
      </c>
      <c r="U735" s="4">
        <f t="shared" si="250"/>
        <v>3</v>
      </c>
      <c r="V735" s="79">
        <f t="shared" si="251"/>
        <v>4.63</v>
      </c>
      <c r="W735" s="10">
        <f t="shared" ca="1" si="252"/>
        <v>0</v>
      </c>
      <c r="X735" s="10">
        <f t="shared" ca="1" si="253"/>
        <v>0</v>
      </c>
      <c r="Y735" s="10">
        <f t="shared" ca="1" si="254"/>
        <v>0</v>
      </c>
      <c r="Z735" s="10">
        <f t="shared" ca="1" si="255"/>
        <v>1</v>
      </c>
      <c r="AA735" s="10">
        <f t="shared" ca="1" si="256"/>
        <v>0</v>
      </c>
      <c r="AB735" s="10">
        <f t="shared" ca="1" si="257"/>
        <v>0.88900000000000001</v>
      </c>
      <c r="AC735" s="10">
        <f t="shared" ca="1" si="258"/>
        <v>1</v>
      </c>
      <c r="AF735" s="16">
        <f t="shared" ca="1" si="259"/>
        <v>0</v>
      </c>
    </row>
    <row r="736" spans="1:32" x14ac:dyDescent="0.25">
      <c r="A736" s="7" t="s">
        <v>14</v>
      </c>
      <c r="B736" s="7" t="s">
        <v>1753</v>
      </c>
      <c r="C736" s="10">
        <f t="shared" ca="1" si="260"/>
        <v>0</v>
      </c>
      <c r="D736" s="4">
        <v>50.5</v>
      </c>
      <c r="E736" s="4">
        <v>44.5</v>
      </c>
      <c r="F736" s="4">
        <v>15.6</v>
      </c>
      <c r="G736" s="4">
        <v>5.9</v>
      </c>
      <c r="H736" s="2"/>
      <c r="I736" s="2" t="s">
        <v>1374</v>
      </c>
      <c r="J736" s="3">
        <v>28600</v>
      </c>
      <c r="K736" s="3">
        <v>10780</v>
      </c>
      <c r="L736" s="3">
        <v>1000</v>
      </c>
      <c r="M736" s="2">
        <f t="shared" si="242"/>
        <v>17.18</v>
      </c>
      <c r="N736" s="3">
        <f t="shared" si="243"/>
        <v>145</v>
      </c>
      <c r="O736" s="4">
        <f t="shared" si="244"/>
        <v>24.6</v>
      </c>
      <c r="P736" s="2">
        <f t="shared" si="245"/>
        <v>1.97</v>
      </c>
      <c r="Q736" s="2">
        <f t="shared" si="246"/>
        <v>1.08</v>
      </c>
      <c r="R736" s="2">
        <f t="shared" si="247"/>
        <v>3.24</v>
      </c>
      <c r="S736" s="64">
        <f t="shared" si="248"/>
        <v>0.16005</v>
      </c>
      <c r="T736" s="2">
        <f t="shared" si="249"/>
        <v>8.94</v>
      </c>
      <c r="U736" s="4">
        <f t="shared" si="250"/>
        <v>2.9</v>
      </c>
      <c r="V736" s="79">
        <f t="shared" si="251"/>
        <v>4.17</v>
      </c>
      <c r="W736" s="10">
        <f t="shared" ca="1" si="252"/>
        <v>0</v>
      </c>
      <c r="X736" s="10">
        <f t="shared" ca="1" si="253"/>
        <v>0</v>
      </c>
      <c r="Y736" s="10">
        <f t="shared" ca="1" si="254"/>
        <v>0</v>
      </c>
      <c r="Z736" s="10">
        <f t="shared" ca="1" si="255"/>
        <v>1</v>
      </c>
      <c r="AA736" s="10">
        <f t="shared" ca="1" si="256"/>
        <v>0</v>
      </c>
      <c r="AB736" s="10">
        <f t="shared" ca="1" si="257"/>
        <v>1</v>
      </c>
      <c r="AC736" s="10">
        <f t="shared" ca="1" si="258"/>
        <v>1</v>
      </c>
      <c r="AF736" s="16">
        <f t="shared" ca="1" si="259"/>
        <v>0</v>
      </c>
    </row>
    <row r="737" spans="1:32" x14ac:dyDescent="0.25">
      <c r="A737" s="7" t="s">
        <v>1187</v>
      </c>
      <c r="B737" s="7" t="s">
        <v>1466</v>
      </c>
      <c r="C737" s="10">
        <f t="shared" ca="1" si="260"/>
        <v>0</v>
      </c>
      <c r="D737" s="4">
        <v>49</v>
      </c>
      <c r="E737" s="4">
        <v>44.2</v>
      </c>
      <c r="F737" s="4">
        <v>14.8</v>
      </c>
      <c r="G737" s="4">
        <v>5.7</v>
      </c>
      <c r="H737" s="5" t="s">
        <v>1061</v>
      </c>
      <c r="I737" s="5" t="s">
        <v>1374</v>
      </c>
      <c r="J737" s="3">
        <v>28000</v>
      </c>
      <c r="K737" s="3">
        <v>8600</v>
      </c>
      <c r="L737" s="3">
        <v>1060</v>
      </c>
      <c r="M737" s="2">
        <f t="shared" si="242"/>
        <v>18.47</v>
      </c>
      <c r="N737" s="3">
        <f t="shared" si="243"/>
        <v>145</v>
      </c>
      <c r="O737" s="4">
        <f t="shared" si="244"/>
        <v>26.2</v>
      </c>
      <c r="P737" s="2">
        <f t="shared" si="245"/>
        <v>1.89</v>
      </c>
      <c r="Q737" s="2">
        <f t="shared" si="246"/>
        <v>1.1000000000000001</v>
      </c>
      <c r="R737" s="2">
        <f t="shared" si="247"/>
        <v>3.31</v>
      </c>
      <c r="S737" s="64">
        <f t="shared" si="248"/>
        <v>0.13117000000000001</v>
      </c>
      <c r="T737" s="2">
        <f t="shared" si="249"/>
        <v>8.91</v>
      </c>
      <c r="U737" s="4">
        <f t="shared" si="250"/>
        <v>3.1</v>
      </c>
      <c r="V737" s="79">
        <f t="shared" si="251"/>
        <v>4.57</v>
      </c>
      <c r="W737" s="10">
        <f t="shared" ca="1" si="252"/>
        <v>0</v>
      </c>
      <c r="X737" s="10">
        <f t="shared" ca="1" si="253"/>
        <v>0</v>
      </c>
      <c r="Y737" s="10">
        <f t="shared" ca="1" si="254"/>
        <v>0</v>
      </c>
      <c r="Z737" s="10">
        <f t="shared" ca="1" si="255"/>
        <v>1</v>
      </c>
      <c r="AA737" s="10">
        <f t="shared" ca="1" si="256"/>
        <v>0</v>
      </c>
      <c r="AB737" s="10">
        <f t="shared" ca="1" si="257"/>
        <v>1</v>
      </c>
      <c r="AC737" s="10">
        <f t="shared" ca="1" si="258"/>
        <v>1</v>
      </c>
      <c r="AF737" s="16">
        <f t="shared" ca="1" si="259"/>
        <v>0</v>
      </c>
    </row>
    <row r="738" spans="1:32" x14ac:dyDescent="0.25">
      <c r="A738" s="7" t="s">
        <v>15</v>
      </c>
      <c r="B738" s="7" t="s">
        <v>1664</v>
      </c>
      <c r="C738" s="10">
        <f t="shared" ca="1" si="260"/>
        <v>0</v>
      </c>
      <c r="D738" s="4">
        <v>27.6</v>
      </c>
      <c r="E738" s="4">
        <v>25</v>
      </c>
      <c r="F738" s="4">
        <v>9.1</v>
      </c>
      <c r="G738" s="4">
        <v>4.5999999999999996</v>
      </c>
      <c r="H738" s="3"/>
      <c r="I738" s="5" t="s">
        <v>1374</v>
      </c>
      <c r="J738" s="5">
        <v>7600</v>
      </c>
      <c r="K738" s="5">
        <v>3300</v>
      </c>
      <c r="L738" s="3">
        <v>342</v>
      </c>
      <c r="M738" s="2">
        <f t="shared" si="242"/>
        <v>14.2</v>
      </c>
      <c r="N738" s="3">
        <f t="shared" si="243"/>
        <v>217</v>
      </c>
      <c r="O738" s="4">
        <f t="shared" si="244"/>
        <v>24</v>
      </c>
      <c r="P738" s="2">
        <f t="shared" si="245"/>
        <v>1.79</v>
      </c>
      <c r="Q738" s="2">
        <f t="shared" si="246"/>
        <v>1.05</v>
      </c>
      <c r="R738" s="2">
        <f t="shared" si="247"/>
        <v>3.03</v>
      </c>
      <c r="S738" s="64">
        <f t="shared" si="248"/>
        <v>8.3119999999999999E-2</v>
      </c>
      <c r="T738" s="2">
        <f t="shared" si="249"/>
        <v>6.7</v>
      </c>
      <c r="U738" s="4">
        <f t="shared" si="250"/>
        <v>2.8</v>
      </c>
      <c r="V738" s="79">
        <f t="shared" si="251"/>
        <v>5.27</v>
      </c>
      <c r="W738" s="10">
        <f t="shared" ca="1" si="252"/>
        <v>0</v>
      </c>
      <c r="X738" s="10">
        <f t="shared" ca="1" si="253"/>
        <v>0</v>
      </c>
      <c r="Y738" s="10">
        <f t="shared" ca="1" si="254"/>
        <v>0</v>
      </c>
      <c r="Z738" s="10">
        <f t="shared" ca="1" si="255"/>
        <v>1</v>
      </c>
      <c r="AA738" s="10">
        <f t="shared" ca="1" si="256"/>
        <v>0</v>
      </c>
      <c r="AB738" s="10">
        <f t="shared" ca="1" si="257"/>
        <v>0.38900000000000001</v>
      </c>
      <c r="AC738" s="10">
        <f t="shared" ca="1" si="258"/>
        <v>1</v>
      </c>
      <c r="AF738" s="16">
        <f t="shared" ca="1" si="259"/>
        <v>0</v>
      </c>
    </row>
    <row r="739" spans="1:32" x14ac:dyDescent="0.25">
      <c r="A739" s="7" t="s">
        <v>16</v>
      </c>
      <c r="B739" s="7" t="s">
        <v>1664</v>
      </c>
      <c r="C739" s="10">
        <f t="shared" ca="1" si="260"/>
        <v>0</v>
      </c>
      <c r="D739" s="4">
        <v>27.3</v>
      </c>
      <c r="E739" s="4">
        <v>24</v>
      </c>
      <c r="F739" s="4">
        <v>9.5</v>
      </c>
      <c r="G739" s="4">
        <v>4.4000000000000004</v>
      </c>
      <c r="H739" s="3"/>
      <c r="I739" s="5" t="s">
        <v>1374</v>
      </c>
      <c r="J739" s="5">
        <v>7850</v>
      </c>
      <c r="K739" s="5">
        <v>3200</v>
      </c>
      <c r="L739" s="3">
        <v>369</v>
      </c>
      <c r="M739" s="2">
        <f t="shared" si="242"/>
        <v>15</v>
      </c>
      <c r="N739" s="3">
        <f t="shared" si="243"/>
        <v>254</v>
      </c>
      <c r="O739" s="4">
        <f t="shared" si="244"/>
        <v>24.2</v>
      </c>
      <c r="P739" s="2">
        <f t="shared" si="245"/>
        <v>1.85</v>
      </c>
      <c r="Q739" s="2">
        <f t="shared" si="246"/>
        <v>1.07</v>
      </c>
      <c r="R739" s="2">
        <f t="shared" si="247"/>
        <v>2.87</v>
      </c>
      <c r="S739" s="64">
        <f t="shared" si="248"/>
        <v>9.5250000000000001E-2</v>
      </c>
      <c r="T739" s="2">
        <f t="shared" si="249"/>
        <v>6.56</v>
      </c>
      <c r="U739" s="4">
        <f t="shared" si="250"/>
        <v>2.7</v>
      </c>
      <c r="V739" s="79">
        <f t="shared" si="251"/>
        <v>4.97</v>
      </c>
      <c r="W739" s="10">
        <f t="shared" ca="1" si="252"/>
        <v>0</v>
      </c>
      <c r="X739" s="10">
        <f t="shared" ca="1" si="253"/>
        <v>0</v>
      </c>
      <c r="Y739" s="10">
        <f t="shared" ca="1" si="254"/>
        <v>0</v>
      </c>
      <c r="Z739" s="10">
        <f t="shared" ca="1" si="255"/>
        <v>1</v>
      </c>
      <c r="AA739" s="10">
        <f t="shared" ca="1" si="256"/>
        <v>0</v>
      </c>
      <c r="AB739" s="10">
        <f t="shared" ca="1" si="257"/>
        <v>0</v>
      </c>
      <c r="AC739" s="10">
        <f t="shared" ca="1" si="258"/>
        <v>1</v>
      </c>
      <c r="AF739" s="16">
        <f t="shared" ca="1" si="259"/>
        <v>0</v>
      </c>
    </row>
    <row r="740" spans="1:32" x14ac:dyDescent="0.25">
      <c r="A740" s="7" t="s">
        <v>17</v>
      </c>
      <c r="B740" s="7" t="s">
        <v>1664</v>
      </c>
      <c r="C740" s="10">
        <f t="shared" ca="1" si="260"/>
        <v>0</v>
      </c>
      <c r="D740" s="4">
        <v>29.9</v>
      </c>
      <c r="E740" s="4">
        <v>24.3</v>
      </c>
      <c r="F740" s="4">
        <v>9.3000000000000007</v>
      </c>
      <c r="G740" s="4" t="s">
        <v>1324</v>
      </c>
      <c r="H740" s="3"/>
      <c r="I740" s="5" t="s">
        <v>1374</v>
      </c>
      <c r="J740" s="5">
        <v>10500</v>
      </c>
      <c r="K740" s="5">
        <v>4500</v>
      </c>
      <c r="L740" s="3">
        <v>466</v>
      </c>
      <c r="M740" s="2">
        <f t="shared" si="242"/>
        <v>15.6</v>
      </c>
      <c r="N740" s="3">
        <f t="shared" si="243"/>
        <v>327</v>
      </c>
      <c r="O740" s="4">
        <f t="shared" si="244"/>
        <v>32</v>
      </c>
      <c r="P740" s="2">
        <f t="shared" si="245"/>
        <v>1.64</v>
      </c>
      <c r="Q740" s="2">
        <f t="shared" si="246"/>
        <v>1.07</v>
      </c>
      <c r="R740" s="2">
        <f t="shared" si="247"/>
        <v>3.22</v>
      </c>
      <c r="S740" s="64">
        <f t="shared" si="248"/>
        <v>5.1929999999999997E-2</v>
      </c>
      <c r="T740" s="2">
        <f t="shared" si="249"/>
        <v>6.61</v>
      </c>
      <c r="U740" s="4">
        <f t="shared" si="250"/>
        <v>3.6</v>
      </c>
      <c r="V740" s="79">
        <f t="shared" si="251"/>
        <v>6.7</v>
      </c>
      <c r="W740" s="10">
        <f t="shared" ca="1" si="252"/>
        <v>0</v>
      </c>
      <c r="X740" s="10">
        <f t="shared" ca="1" si="253"/>
        <v>0</v>
      </c>
      <c r="Y740" s="10">
        <f t="shared" ca="1" si="254"/>
        <v>0</v>
      </c>
      <c r="Z740" s="10">
        <f t="shared" ca="1" si="255"/>
        <v>1</v>
      </c>
      <c r="AA740" s="10">
        <f t="shared" ca="1" si="256"/>
        <v>0</v>
      </c>
      <c r="AB740" s="10">
        <f t="shared" ca="1" si="257"/>
        <v>1</v>
      </c>
      <c r="AC740" s="10">
        <f t="shared" ca="1" si="258"/>
        <v>1</v>
      </c>
      <c r="AF740" s="16">
        <f t="shared" ca="1" si="259"/>
        <v>0</v>
      </c>
    </row>
    <row r="741" spans="1:32" x14ac:dyDescent="0.25">
      <c r="A741" s="7" t="s">
        <v>997</v>
      </c>
      <c r="B741" s="7" t="s">
        <v>1664</v>
      </c>
      <c r="C741" s="10">
        <f t="shared" ca="1" si="260"/>
        <v>0</v>
      </c>
      <c r="D741" s="4">
        <v>29.9</v>
      </c>
      <c r="E741" s="4">
        <v>27.5</v>
      </c>
      <c r="F741" s="4">
        <v>11.3</v>
      </c>
      <c r="G741" s="4">
        <v>5.4</v>
      </c>
      <c r="H741" s="5" t="s">
        <v>998</v>
      </c>
      <c r="I741" s="5" t="s">
        <v>1374</v>
      </c>
      <c r="J741" s="3">
        <v>10000</v>
      </c>
      <c r="K741" s="3">
        <v>5000</v>
      </c>
      <c r="L741" s="3">
        <v>530</v>
      </c>
      <c r="M741" s="2">
        <f t="shared" si="242"/>
        <v>18.329999999999998</v>
      </c>
      <c r="N741" s="3">
        <f t="shared" si="243"/>
        <v>215</v>
      </c>
      <c r="O741" s="4">
        <f t="shared" si="244"/>
        <v>21.7</v>
      </c>
      <c r="P741" s="2">
        <f t="shared" si="245"/>
        <v>2.0299999999999998</v>
      </c>
      <c r="Q741" s="2">
        <f t="shared" si="246"/>
        <v>1.1299999999999999</v>
      </c>
      <c r="R741" s="2">
        <f t="shared" si="247"/>
        <v>2.65</v>
      </c>
      <c r="S741" s="64">
        <f t="shared" si="248"/>
        <v>0.15393999999999999</v>
      </c>
      <c r="T741" s="2">
        <f t="shared" si="249"/>
        <v>7.03</v>
      </c>
      <c r="U741" s="4">
        <f t="shared" si="250"/>
        <v>2.4</v>
      </c>
      <c r="V741" s="79">
        <f t="shared" si="251"/>
        <v>4.05</v>
      </c>
      <c r="W741" s="10">
        <f t="shared" ca="1" si="252"/>
        <v>0</v>
      </c>
      <c r="X741" s="10">
        <f t="shared" ca="1" si="253"/>
        <v>0</v>
      </c>
      <c r="Y741" s="10">
        <f t="shared" ca="1" si="254"/>
        <v>0</v>
      </c>
      <c r="Z741" s="10">
        <f t="shared" ca="1" si="255"/>
        <v>1</v>
      </c>
      <c r="AA741" s="10">
        <f t="shared" ca="1" si="256"/>
        <v>0</v>
      </c>
      <c r="AB741" s="10">
        <f t="shared" ca="1" si="257"/>
        <v>0</v>
      </c>
      <c r="AC741" s="10">
        <f t="shared" ca="1" si="258"/>
        <v>1</v>
      </c>
      <c r="AF741" s="16">
        <f t="shared" ca="1" si="259"/>
        <v>0</v>
      </c>
    </row>
    <row r="742" spans="1:32" x14ac:dyDescent="0.25">
      <c r="A742" s="7" t="s">
        <v>18</v>
      </c>
      <c r="B742" s="7" t="s">
        <v>1664</v>
      </c>
      <c r="C742" s="10">
        <f t="shared" ca="1" si="260"/>
        <v>0</v>
      </c>
      <c r="D742" s="4">
        <v>29.9</v>
      </c>
      <c r="E742" s="4">
        <v>27.5</v>
      </c>
      <c r="F742" s="4">
        <v>11.3</v>
      </c>
      <c r="G742" s="4">
        <v>5.3</v>
      </c>
      <c r="H742" s="3"/>
      <c r="I742" s="5" t="s">
        <v>1374</v>
      </c>
      <c r="J742" s="5">
        <v>10000</v>
      </c>
      <c r="K742" s="5">
        <v>5000</v>
      </c>
      <c r="L742" s="3">
        <v>503</v>
      </c>
      <c r="M742" s="2">
        <f t="shared" si="242"/>
        <v>17.399999999999999</v>
      </c>
      <c r="N742" s="3">
        <f t="shared" si="243"/>
        <v>215</v>
      </c>
      <c r="O742" s="4">
        <f t="shared" si="244"/>
        <v>21.7</v>
      </c>
      <c r="P742" s="2">
        <f t="shared" si="245"/>
        <v>2.0299999999999998</v>
      </c>
      <c r="Q742" s="2">
        <f t="shared" si="246"/>
        <v>1.1100000000000001</v>
      </c>
      <c r="R742" s="2">
        <f t="shared" si="247"/>
        <v>2.65</v>
      </c>
      <c r="S742" s="64">
        <f t="shared" si="248"/>
        <v>0.15393999999999999</v>
      </c>
      <c r="T742" s="2">
        <f t="shared" si="249"/>
        <v>7.03</v>
      </c>
      <c r="U742" s="4">
        <f t="shared" si="250"/>
        <v>2.4</v>
      </c>
      <c r="V742" s="79">
        <f t="shared" si="251"/>
        <v>4.05</v>
      </c>
      <c r="W742" s="10">
        <f t="shared" ca="1" si="252"/>
        <v>0</v>
      </c>
      <c r="X742" s="10">
        <f t="shared" ca="1" si="253"/>
        <v>0</v>
      </c>
      <c r="Y742" s="10">
        <f t="shared" ca="1" si="254"/>
        <v>0</v>
      </c>
      <c r="Z742" s="10">
        <f t="shared" ca="1" si="255"/>
        <v>1</v>
      </c>
      <c r="AA742" s="10">
        <f t="shared" ca="1" si="256"/>
        <v>0</v>
      </c>
      <c r="AB742" s="10">
        <f t="shared" ca="1" si="257"/>
        <v>0</v>
      </c>
      <c r="AC742" s="10">
        <f t="shared" ca="1" si="258"/>
        <v>1</v>
      </c>
      <c r="AF742" s="16">
        <f t="shared" ca="1" si="259"/>
        <v>0</v>
      </c>
    </row>
    <row r="743" spans="1:32" x14ac:dyDescent="0.25">
      <c r="A743" s="7" t="s">
        <v>19</v>
      </c>
      <c r="B743" s="7" t="s">
        <v>1664</v>
      </c>
      <c r="C743" s="10">
        <f t="shared" ca="1" si="260"/>
        <v>0</v>
      </c>
      <c r="D743" s="4">
        <v>31.8</v>
      </c>
      <c r="E743" s="4">
        <v>25</v>
      </c>
      <c r="F743" s="4">
        <v>11.5</v>
      </c>
      <c r="G743" s="4">
        <v>4</v>
      </c>
      <c r="H743" s="3"/>
      <c r="I743" s="5" t="s">
        <v>1374</v>
      </c>
      <c r="J743" s="5">
        <v>11000</v>
      </c>
      <c r="K743" s="5">
        <v>4000</v>
      </c>
      <c r="L743" s="3">
        <v>482</v>
      </c>
      <c r="M743" s="2">
        <f t="shared" si="242"/>
        <v>15.65</v>
      </c>
      <c r="N743" s="3">
        <f t="shared" si="243"/>
        <v>314</v>
      </c>
      <c r="O743" s="4">
        <f t="shared" si="244"/>
        <v>24.3</v>
      </c>
      <c r="P743" s="2">
        <f t="shared" si="245"/>
        <v>2</v>
      </c>
      <c r="Q743" s="2">
        <f t="shared" si="246"/>
        <v>1.07</v>
      </c>
      <c r="R743" s="2">
        <f t="shared" si="247"/>
        <v>2.77</v>
      </c>
      <c r="S743" s="64">
        <f t="shared" si="248"/>
        <v>0.12456</v>
      </c>
      <c r="T743" s="2">
        <f t="shared" si="249"/>
        <v>6.7</v>
      </c>
      <c r="U743" s="4">
        <f t="shared" si="250"/>
        <v>2.7</v>
      </c>
      <c r="V743" s="79">
        <f t="shared" si="251"/>
        <v>4.5199999999999996</v>
      </c>
      <c r="W743" s="10">
        <f t="shared" ca="1" si="252"/>
        <v>0</v>
      </c>
      <c r="X743" s="10">
        <f t="shared" ca="1" si="253"/>
        <v>0</v>
      </c>
      <c r="Y743" s="10">
        <f t="shared" ca="1" si="254"/>
        <v>0</v>
      </c>
      <c r="Z743" s="10">
        <f t="shared" ca="1" si="255"/>
        <v>1</v>
      </c>
      <c r="AA743" s="10">
        <f t="shared" ca="1" si="256"/>
        <v>0</v>
      </c>
      <c r="AB743" s="10">
        <f t="shared" ca="1" si="257"/>
        <v>0</v>
      </c>
      <c r="AC743" s="10">
        <f t="shared" ca="1" si="258"/>
        <v>1</v>
      </c>
      <c r="AF743" s="16">
        <f t="shared" ca="1" si="259"/>
        <v>0</v>
      </c>
    </row>
    <row r="744" spans="1:32" x14ac:dyDescent="0.25">
      <c r="A744" s="7" t="s">
        <v>20</v>
      </c>
      <c r="B744" s="7" t="s">
        <v>1664</v>
      </c>
      <c r="C744" s="10">
        <f t="shared" ca="1" si="260"/>
        <v>0</v>
      </c>
      <c r="D744" s="4">
        <v>35</v>
      </c>
      <c r="E744" s="4">
        <v>27.6</v>
      </c>
      <c r="F744" s="4">
        <v>10.9</v>
      </c>
      <c r="G744" s="4">
        <v>7.5</v>
      </c>
      <c r="H744" s="3"/>
      <c r="I744" s="5" t="s">
        <v>1374</v>
      </c>
      <c r="J744" s="5">
        <v>11900</v>
      </c>
      <c r="K744" s="5">
        <v>5000</v>
      </c>
      <c r="L744" s="3">
        <v>547</v>
      </c>
      <c r="M744" s="2">
        <f t="shared" si="242"/>
        <v>16.850000000000001</v>
      </c>
      <c r="N744" s="3">
        <f t="shared" si="243"/>
        <v>253</v>
      </c>
      <c r="O744" s="4">
        <f t="shared" si="244"/>
        <v>25.6</v>
      </c>
      <c r="P744" s="2">
        <f t="shared" si="245"/>
        <v>1.85</v>
      </c>
      <c r="Q744" s="2">
        <f t="shared" si="246"/>
        <v>1.1000000000000001</v>
      </c>
      <c r="R744" s="2">
        <f t="shared" si="247"/>
        <v>3.21</v>
      </c>
      <c r="S744" s="64">
        <f t="shared" si="248"/>
        <v>9.3770000000000006E-2</v>
      </c>
      <c r="T744" s="2">
        <f t="shared" si="249"/>
        <v>7.04</v>
      </c>
      <c r="U744" s="4">
        <f t="shared" si="250"/>
        <v>3</v>
      </c>
      <c r="V744" s="79">
        <f t="shared" si="251"/>
        <v>5.16</v>
      </c>
      <c r="W744" s="10">
        <f t="shared" ca="1" si="252"/>
        <v>0</v>
      </c>
      <c r="X744" s="10">
        <f t="shared" ca="1" si="253"/>
        <v>0</v>
      </c>
      <c r="Y744" s="10">
        <f t="shared" ca="1" si="254"/>
        <v>0</v>
      </c>
      <c r="Z744" s="10">
        <f t="shared" ca="1" si="255"/>
        <v>1</v>
      </c>
      <c r="AA744" s="10">
        <f t="shared" ca="1" si="256"/>
        <v>0</v>
      </c>
      <c r="AB744" s="10">
        <f t="shared" ca="1" si="257"/>
        <v>1</v>
      </c>
      <c r="AC744" s="10">
        <f t="shared" ca="1" si="258"/>
        <v>1</v>
      </c>
      <c r="AF744" s="16">
        <f t="shared" ca="1" si="259"/>
        <v>0</v>
      </c>
    </row>
    <row r="745" spans="1:32" x14ac:dyDescent="0.25">
      <c r="A745" s="7" t="s">
        <v>21</v>
      </c>
      <c r="B745" s="7" t="s">
        <v>22</v>
      </c>
      <c r="C745" s="10">
        <f t="shared" ca="1" si="260"/>
        <v>0</v>
      </c>
      <c r="D745" s="4">
        <v>36</v>
      </c>
      <c r="E745" s="4">
        <v>30</v>
      </c>
      <c r="F745" s="4">
        <v>11.8</v>
      </c>
      <c r="G745" s="4">
        <v>7.2</v>
      </c>
      <c r="H745" s="3"/>
      <c r="I745" s="5" t="s">
        <v>1374</v>
      </c>
      <c r="J745" s="5">
        <v>10013</v>
      </c>
      <c r="K745" s="5">
        <v>3994</v>
      </c>
      <c r="L745" s="3">
        <v>624</v>
      </c>
      <c r="M745" s="2">
        <f t="shared" si="242"/>
        <v>21.56</v>
      </c>
      <c r="N745" s="3">
        <f t="shared" si="243"/>
        <v>166</v>
      </c>
      <c r="O745" s="4">
        <f t="shared" si="244"/>
        <v>18.2</v>
      </c>
      <c r="P745" s="2">
        <f t="shared" si="245"/>
        <v>2.12</v>
      </c>
      <c r="Q745" s="2">
        <f t="shared" si="246"/>
        <v>1.2</v>
      </c>
      <c r="R745" s="2">
        <f t="shared" si="247"/>
        <v>3.05</v>
      </c>
      <c r="S745" s="64">
        <f t="shared" si="248"/>
        <v>0.19424</v>
      </c>
      <c r="T745" s="2">
        <f t="shared" si="249"/>
        <v>7.34</v>
      </c>
      <c r="U745" s="4">
        <f t="shared" si="250"/>
        <v>2.2000000000000002</v>
      </c>
      <c r="V745" s="79">
        <f t="shared" si="251"/>
        <v>3.63</v>
      </c>
      <c r="W745" s="10">
        <f t="shared" ca="1" si="252"/>
        <v>0</v>
      </c>
      <c r="X745" s="10">
        <f t="shared" ca="1" si="253"/>
        <v>0</v>
      </c>
      <c r="Y745" s="10">
        <f t="shared" ca="1" si="254"/>
        <v>0</v>
      </c>
      <c r="Z745" s="10">
        <f t="shared" ca="1" si="255"/>
        <v>1</v>
      </c>
      <c r="AA745" s="10">
        <f t="shared" ca="1" si="256"/>
        <v>0</v>
      </c>
      <c r="AB745" s="10">
        <f t="shared" ca="1" si="257"/>
        <v>0.5</v>
      </c>
      <c r="AC745" s="10">
        <f t="shared" ca="1" si="258"/>
        <v>1</v>
      </c>
      <c r="AF745" s="16">
        <f t="shared" ca="1" si="259"/>
        <v>0</v>
      </c>
    </row>
    <row r="746" spans="1:32" x14ac:dyDescent="0.25">
      <c r="A746" s="7" t="s">
        <v>23</v>
      </c>
      <c r="B746" s="7" t="s">
        <v>1664</v>
      </c>
      <c r="C746" s="10">
        <f t="shared" ca="1" si="260"/>
        <v>0</v>
      </c>
      <c r="D746" s="4">
        <v>35.799999999999997</v>
      </c>
      <c r="E746" s="4">
        <v>30</v>
      </c>
      <c r="F746" s="4">
        <v>11.8</v>
      </c>
      <c r="G746" s="4">
        <v>6.3</v>
      </c>
      <c r="H746" s="3"/>
      <c r="I746" s="5" t="s">
        <v>1374</v>
      </c>
      <c r="J746" s="5">
        <v>14000</v>
      </c>
      <c r="K746" s="5">
        <v>6100</v>
      </c>
      <c r="L746" s="3">
        <v>626</v>
      </c>
      <c r="M746" s="2">
        <f t="shared" si="242"/>
        <v>17.3</v>
      </c>
      <c r="N746" s="3">
        <f t="shared" si="243"/>
        <v>231</v>
      </c>
      <c r="O746" s="4">
        <f t="shared" si="244"/>
        <v>25.5</v>
      </c>
      <c r="P746" s="2">
        <f t="shared" si="245"/>
        <v>1.89</v>
      </c>
      <c r="Q746" s="2">
        <f t="shared" si="246"/>
        <v>1.1000000000000001</v>
      </c>
      <c r="R746" s="2">
        <f t="shared" si="247"/>
        <v>3.03</v>
      </c>
      <c r="S746" s="64">
        <f t="shared" si="248"/>
        <v>0.11178</v>
      </c>
      <c r="T746" s="2">
        <f t="shared" si="249"/>
        <v>7.34</v>
      </c>
      <c r="U746" s="4">
        <f t="shared" si="250"/>
        <v>2.9</v>
      </c>
      <c r="V746" s="79">
        <f t="shared" si="251"/>
        <v>4.79</v>
      </c>
      <c r="W746" s="10">
        <f t="shared" ca="1" si="252"/>
        <v>0</v>
      </c>
      <c r="X746" s="10">
        <f t="shared" ca="1" si="253"/>
        <v>0</v>
      </c>
      <c r="Y746" s="10">
        <f t="shared" ca="1" si="254"/>
        <v>0</v>
      </c>
      <c r="Z746" s="10">
        <f t="shared" ca="1" si="255"/>
        <v>1</v>
      </c>
      <c r="AA746" s="10">
        <f t="shared" ca="1" si="256"/>
        <v>0</v>
      </c>
      <c r="AB746" s="10">
        <f t="shared" ca="1" si="257"/>
        <v>0.38900000000000001</v>
      </c>
      <c r="AC746" s="10">
        <f t="shared" ca="1" si="258"/>
        <v>1</v>
      </c>
      <c r="AF746" s="16">
        <f t="shared" ca="1" si="259"/>
        <v>0</v>
      </c>
    </row>
    <row r="747" spans="1:32" x14ac:dyDescent="0.25">
      <c r="A747" s="7" t="s">
        <v>24</v>
      </c>
      <c r="B747" s="7" t="s">
        <v>22</v>
      </c>
      <c r="C747" s="10">
        <f t="shared" ca="1" si="260"/>
        <v>0</v>
      </c>
      <c r="D747" s="4">
        <v>36.1</v>
      </c>
      <c r="E747" s="4">
        <v>29.4</v>
      </c>
      <c r="F747" s="4">
        <v>11.8</v>
      </c>
      <c r="G747" s="4">
        <v>6.7</v>
      </c>
      <c r="H747" s="3"/>
      <c r="I747" s="3" t="s">
        <v>25</v>
      </c>
      <c r="J747" s="5">
        <v>11900</v>
      </c>
      <c r="K747" s="5">
        <v>5000</v>
      </c>
      <c r="L747" s="3">
        <v>624</v>
      </c>
      <c r="M747" s="2">
        <f t="shared" si="242"/>
        <v>19.22</v>
      </c>
      <c r="N747" s="3">
        <f t="shared" si="243"/>
        <v>209</v>
      </c>
      <c r="O747" s="4">
        <f t="shared" si="244"/>
        <v>21.9</v>
      </c>
      <c r="P747" s="2">
        <f t="shared" si="245"/>
        <v>2</v>
      </c>
      <c r="Q747" s="2">
        <f t="shared" si="246"/>
        <v>1.1399999999999999</v>
      </c>
      <c r="R747" s="2">
        <f t="shared" si="247"/>
        <v>3.06</v>
      </c>
      <c r="S747" s="64">
        <f t="shared" si="248"/>
        <v>0.15042</v>
      </c>
      <c r="T747" s="2">
        <f t="shared" si="249"/>
        <v>7.27</v>
      </c>
      <c r="U747" s="4">
        <f t="shared" si="250"/>
        <v>2.5</v>
      </c>
      <c r="V747" s="79">
        <f t="shared" si="251"/>
        <v>4.13</v>
      </c>
      <c r="W747" s="10">
        <f t="shared" ca="1" si="252"/>
        <v>0</v>
      </c>
      <c r="X747" s="10">
        <f t="shared" ca="1" si="253"/>
        <v>0</v>
      </c>
      <c r="Y747" s="10">
        <f t="shared" ca="1" si="254"/>
        <v>0</v>
      </c>
      <c r="Z747" s="10">
        <f t="shared" ca="1" si="255"/>
        <v>1</v>
      </c>
      <c r="AA747" s="10">
        <f t="shared" ca="1" si="256"/>
        <v>0</v>
      </c>
      <c r="AB747" s="10">
        <f t="shared" ca="1" si="257"/>
        <v>0.55600000000000005</v>
      </c>
      <c r="AC747" s="10">
        <f t="shared" ca="1" si="258"/>
        <v>1</v>
      </c>
      <c r="AF747" s="16">
        <f t="shared" ca="1" si="259"/>
        <v>0</v>
      </c>
    </row>
    <row r="748" spans="1:32" x14ac:dyDescent="0.25">
      <c r="A748" s="7" t="s">
        <v>26</v>
      </c>
      <c r="B748" s="7" t="s">
        <v>1664</v>
      </c>
      <c r="C748" s="10">
        <f t="shared" ca="1" si="260"/>
        <v>0</v>
      </c>
      <c r="D748" s="4">
        <v>35.799999999999997</v>
      </c>
      <c r="E748" s="4">
        <v>28</v>
      </c>
      <c r="F748" s="4">
        <v>11.4</v>
      </c>
      <c r="G748" s="4">
        <v>3.8</v>
      </c>
      <c r="H748" s="3"/>
      <c r="I748" s="5" t="s">
        <v>1374</v>
      </c>
      <c r="J748" s="5">
        <v>16000</v>
      </c>
      <c r="K748" s="5">
        <v>7500</v>
      </c>
      <c r="L748" s="3">
        <v>491</v>
      </c>
      <c r="M748" s="2">
        <f t="shared" si="242"/>
        <v>12.42</v>
      </c>
      <c r="N748" s="3">
        <f t="shared" si="243"/>
        <v>325</v>
      </c>
      <c r="O748" s="4">
        <f t="shared" si="244"/>
        <v>31.9</v>
      </c>
      <c r="P748" s="2">
        <f t="shared" si="245"/>
        <v>1.75</v>
      </c>
      <c r="Q748" s="2">
        <f t="shared" si="246"/>
        <v>0.98</v>
      </c>
      <c r="R748" s="2">
        <f t="shared" si="247"/>
        <v>3.14</v>
      </c>
      <c r="S748" s="64">
        <f t="shared" si="248"/>
        <v>6.9239999999999996E-2</v>
      </c>
      <c r="T748" s="2">
        <f t="shared" si="249"/>
        <v>7.09</v>
      </c>
      <c r="U748" s="4">
        <f t="shared" si="250"/>
        <v>3.6</v>
      </c>
      <c r="V748" s="79">
        <f t="shared" si="251"/>
        <v>6.05</v>
      </c>
      <c r="W748" s="10">
        <f t="shared" ca="1" si="252"/>
        <v>0</v>
      </c>
      <c r="X748" s="10">
        <f t="shared" ca="1" si="253"/>
        <v>0</v>
      </c>
      <c r="Y748" s="10">
        <f t="shared" ca="1" si="254"/>
        <v>0</v>
      </c>
      <c r="Z748" s="10">
        <f t="shared" ca="1" si="255"/>
        <v>1</v>
      </c>
      <c r="AA748" s="10">
        <f t="shared" ca="1" si="256"/>
        <v>0</v>
      </c>
      <c r="AB748" s="10">
        <f t="shared" ca="1" si="257"/>
        <v>1</v>
      </c>
      <c r="AC748" s="10">
        <f t="shared" ca="1" si="258"/>
        <v>1</v>
      </c>
      <c r="AF748" s="16">
        <f t="shared" ca="1" si="259"/>
        <v>0</v>
      </c>
    </row>
    <row r="749" spans="1:32" x14ac:dyDescent="0.25">
      <c r="A749" s="7" t="s">
        <v>27</v>
      </c>
      <c r="B749" s="7" t="s">
        <v>28</v>
      </c>
      <c r="C749" s="10">
        <f t="shared" ca="1" si="260"/>
        <v>0</v>
      </c>
      <c r="D749" s="4">
        <v>38.4</v>
      </c>
      <c r="E749" s="4">
        <v>32.4</v>
      </c>
      <c r="F749" s="4">
        <v>12.3</v>
      </c>
      <c r="G749" s="4">
        <v>7</v>
      </c>
      <c r="H749" s="3"/>
      <c r="I749" s="3" t="s">
        <v>1374</v>
      </c>
      <c r="J749" s="5">
        <v>19000</v>
      </c>
      <c r="K749" s="5">
        <v>6800</v>
      </c>
      <c r="L749" s="3">
        <v>700</v>
      </c>
      <c r="M749" s="2">
        <f t="shared" si="242"/>
        <v>15.79</v>
      </c>
      <c r="N749" s="3">
        <f t="shared" si="243"/>
        <v>249</v>
      </c>
      <c r="O749" s="4">
        <f t="shared" si="244"/>
        <v>30.4</v>
      </c>
      <c r="P749" s="2">
        <f t="shared" si="245"/>
        <v>1.78</v>
      </c>
      <c r="Q749" s="2">
        <f t="shared" si="246"/>
        <v>1.06</v>
      </c>
      <c r="R749" s="2">
        <f t="shared" si="247"/>
        <v>3.12</v>
      </c>
      <c r="S749" s="64">
        <f t="shared" si="248"/>
        <v>8.5940000000000003E-2</v>
      </c>
      <c r="T749" s="2">
        <f t="shared" si="249"/>
        <v>7.63</v>
      </c>
      <c r="U749" s="4">
        <f t="shared" si="250"/>
        <v>3.4</v>
      </c>
      <c r="V749" s="79">
        <f t="shared" si="251"/>
        <v>5.5</v>
      </c>
      <c r="W749" s="10">
        <f t="shared" ca="1" si="252"/>
        <v>0</v>
      </c>
      <c r="X749" s="10">
        <f t="shared" ca="1" si="253"/>
        <v>0</v>
      </c>
      <c r="Y749" s="10">
        <f t="shared" ca="1" si="254"/>
        <v>0</v>
      </c>
      <c r="Z749" s="10">
        <f t="shared" ca="1" si="255"/>
        <v>1</v>
      </c>
      <c r="AA749" s="10">
        <f t="shared" ca="1" si="256"/>
        <v>0</v>
      </c>
      <c r="AB749" s="10">
        <f t="shared" ca="1" si="257"/>
        <v>0.88900000000000001</v>
      </c>
      <c r="AC749" s="10">
        <f t="shared" ca="1" si="258"/>
        <v>1</v>
      </c>
      <c r="AF749" s="16">
        <f t="shared" ca="1" si="259"/>
        <v>0</v>
      </c>
    </row>
    <row r="750" spans="1:32" x14ac:dyDescent="0.25">
      <c r="A750" s="7" t="s">
        <v>29</v>
      </c>
      <c r="B750" s="7" t="s">
        <v>1379</v>
      </c>
      <c r="C750" s="10">
        <f t="shared" ca="1" si="260"/>
        <v>0</v>
      </c>
      <c r="D750" s="4">
        <v>38.299999999999997</v>
      </c>
      <c r="E750" s="4">
        <v>30.5</v>
      </c>
      <c r="F750" s="4">
        <v>12</v>
      </c>
      <c r="G750" s="4">
        <v>5</v>
      </c>
      <c r="I750" s="5" t="s">
        <v>1374</v>
      </c>
      <c r="J750" s="3">
        <v>18000</v>
      </c>
      <c r="K750" s="3">
        <v>6800</v>
      </c>
      <c r="L750" s="3">
        <v>680</v>
      </c>
      <c r="M750" s="2">
        <f t="shared" si="242"/>
        <v>15.9</v>
      </c>
      <c r="N750" s="3">
        <f t="shared" si="243"/>
        <v>283</v>
      </c>
      <c r="O750" s="4">
        <f t="shared" si="244"/>
        <v>30.9</v>
      </c>
      <c r="P750" s="2">
        <f t="shared" si="245"/>
        <v>1.77</v>
      </c>
      <c r="Q750" s="2">
        <f t="shared" si="246"/>
        <v>1.06</v>
      </c>
      <c r="R750" s="2">
        <f t="shared" si="247"/>
        <v>3.19</v>
      </c>
      <c r="S750" s="64">
        <f t="shared" si="248"/>
        <v>7.8490000000000004E-2</v>
      </c>
      <c r="T750" s="2">
        <f t="shared" si="249"/>
        <v>7.4</v>
      </c>
      <c r="U750" s="4">
        <f t="shared" si="250"/>
        <v>3.5</v>
      </c>
      <c r="V750" s="79">
        <f t="shared" si="251"/>
        <v>5.73</v>
      </c>
      <c r="W750" s="10">
        <f t="shared" ca="1" si="252"/>
        <v>0</v>
      </c>
      <c r="X750" s="10">
        <f t="shared" ca="1" si="253"/>
        <v>0</v>
      </c>
      <c r="Y750" s="10">
        <f t="shared" ca="1" si="254"/>
        <v>0</v>
      </c>
      <c r="Z750" s="10">
        <f t="shared" ca="1" si="255"/>
        <v>1</v>
      </c>
      <c r="AA750" s="10">
        <f t="shared" ca="1" si="256"/>
        <v>0</v>
      </c>
      <c r="AB750" s="10">
        <f t="shared" ca="1" si="257"/>
        <v>1</v>
      </c>
      <c r="AC750" s="10">
        <f t="shared" ca="1" si="258"/>
        <v>1</v>
      </c>
      <c r="AF750" s="16">
        <f t="shared" ca="1" si="259"/>
        <v>0</v>
      </c>
    </row>
    <row r="751" spans="1:32" x14ac:dyDescent="0.25">
      <c r="A751" s="7" t="s">
        <v>30</v>
      </c>
      <c r="B751" s="7" t="s">
        <v>1664</v>
      </c>
      <c r="C751" s="10">
        <f t="shared" ca="1" si="260"/>
        <v>0</v>
      </c>
      <c r="D751" s="4">
        <v>41.2</v>
      </c>
      <c r="E751" s="4">
        <v>34</v>
      </c>
      <c r="F751" s="4">
        <v>13.8</v>
      </c>
      <c r="G751" s="4">
        <v>4.8</v>
      </c>
      <c r="H751" s="3"/>
      <c r="I751" s="5" t="s">
        <v>1374</v>
      </c>
      <c r="J751" s="5">
        <v>23000</v>
      </c>
      <c r="K751" s="5">
        <v>8500</v>
      </c>
      <c r="L751" s="3">
        <v>754</v>
      </c>
      <c r="M751" s="2">
        <f t="shared" si="242"/>
        <v>14.98</v>
      </c>
      <c r="N751" s="3">
        <f t="shared" si="243"/>
        <v>261</v>
      </c>
      <c r="O751" s="4">
        <f t="shared" si="244"/>
        <v>29.8</v>
      </c>
      <c r="P751" s="2">
        <f t="shared" si="245"/>
        <v>1.88</v>
      </c>
      <c r="Q751" s="2">
        <f t="shared" si="246"/>
        <v>1.04</v>
      </c>
      <c r="R751" s="2">
        <f t="shared" si="247"/>
        <v>2.99</v>
      </c>
      <c r="S751" s="64">
        <f t="shared" si="248"/>
        <v>0.10595</v>
      </c>
      <c r="T751" s="2">
        <f t="shared" si="249"/>
        <v>7.81</v>
      </c>
      <c r="U751" s="4">
        <f t="shared" si="250"/>
        <v>3.3</v>
      </c>
      <c r="V751" s="79">
        <f t="shared" si="251"/>
        <v>5.04</v>
      </c>
      <c r="W751" s="10">
        <f t="shared" ca="1" si="252"/>
        <v>0</v>
      </c>
      <c r="X751" s="10">
        <f t="shared" ca="1" si="253"/>
        <v>0</v>
      </c>
      <c r="Y751" s="10">
        <f t="shared" ca="1" si="254"/>
        <v>0</v>
      </c>
      <c r="Z751" s="10">
        <f t="shared" ca="1" si="255"/>
        <v>1</v>
      </c>
      <c r="AA751" s="10">
        <f t="shared" ca="1" si="256"/>
        <v>0</v>
      </c>
      <c r="AB751" s="10">
        <f t="shared" ca="1" si="257"/>
        <v>0.16700000000000001</v>
      </c>
      <c r="AC751" s="10">
        <f t="shared" ca="1" si="258"/>
        <v>1</v>
      </c>
      <c r="AF751" s="16">
        <f t="shared" ca="1" si="259"/>
        <v>0</v>
      </c>
    </row>
    <row r="752" spans="1:32" x14ac:dyDescent="0.25">
      <c r="A752" s="7" t="s">
        <v>31</v>
      </c>
      <c r="B752" s="7" t="s">
        <v>32</v>
      </c>
      <c r="C752" s="10">
        <f t="shared" ca="1" si="260"/>
        <v>0</v>
      </c>
      <c r="D752" s="4">
        <v>44</v>
      </c>
      <c r="E752" s="4">
        <v>35.299999999999997</v>
      </c>
      <c r="F752" s="4">
        <v>13.5</v>
      </c>
      <c r="G752" s="4">
        <v>5</v>
      </c>
      <c r="H752" s="3"/>
      <c r="I752" s="5" t="s">
        <v>1374</v>
      </c>
      <c r="J752" s="5">
        <v>23500</v>
      </c>
      <c r="K752" s="5">
        <v>8200</v>
      </c>
      <c r="L752" s="3">
        <v>799</v>
      </c>
      <c r="M752" s="2">
        <f t="shared" si="242"/>
        <v>15.64</v>
      </c>
      <c r="N752" s="3">
        <f t="shared" si="243"/>
        <v>239</v>
      </c>
      <c r="O752" s="4">
        <f t="shared" si="244"/>
        <v>29.9</v>
      </c>
      <c r="P752" s="2">
        <f t="shared" si="245"/>
        <v>1.82</v>
      </c>
      <c r="Q752" s="2">
        <f t="shared" si="246"/>
        <v>1.05</v>
      </c>
      <c r="R752" s="2">
        <f t="shared" si="247"/>
        <v>3.26</v>
      </c>
      <c r="S752" s="64">
        <f t="shared" si="248"/>
        <v>9.7030000000000005E-2</v>
      </c>
      <c r="T752" s="2">
        <f t="shared" si="249"/>
        <v>7.96</v>
      </c>
      <c r="U752" s="4">
        <f t="shared" si="250"/>
        <v>3.4</v>
      </c>
      <c r="V752" s="79">
        <f t="shared" si="251"/>
        <v>5.25</v>
      </c>
      <c r="W752" s="10">
        <f t="shared" ca="1" si="252"/>
        <v>0</v>
      </c>
      <c r="X752" s="10">
        <f t="shared" ca="1" si="253"/>
        <v>0</v>
      </c>
      <c r="Y752" s="10">
        <f t="shared" ca="1" si="254"/>
        <v>0</v>
      </c>
      <c r="Z752" s="10">
        <f t="shared" ca="1" si="255"/>
        <v>1</v>
      </c>
      <c r="AA752" s="10">
        <f t="shared" ca="1" si="256"/>
        <v>0</v>
      </c>
      <c r="AB752" s="10">
        <f t="shared" ca="1" si="257"/>
        <v>1</v>
      </c>
      <c r="AC752" s="10">
        <f t="shared" ca="1" si="258"/>
        <v>1</v>
      </c>
      <c r="AF752" s="16">
        <f t="shared" ca="1" si="259"/>
        <v>0</v>
      </c>
    </row>
    <row r="753" spans="1:32" x14ac:dyDescent="0.25">
      <c r="A753" s="7" t="s">
        <v>33</v>
      </c>
      <c r="B753" s="7" t="s">
        <v>22</v>
      </c>
      <c r="C753" s="10">
        <f t="shared" ca="1" si="260"/>
        <v>0</v>
      </c>
      <c r="D753" s="4">
        <v>45</v>
      </c>
      <c r="E753" s="4">
        <v>36.4</v>
      </c>
      <c r="F753" s="4">
        <v>13.4</v>
      </c>
      <c r="G753" s="4">
        <v>7.4</v>
      </c>
      <c r="H753" s="3"/>
      <c r="I753" s="5" t="s">
        <v>1374</v>
      </c>
      <c r="J753" s="5">
        <v>24000</v>
      </c>
      <c r="K753" s="5">
        <v>9000</v>
      </c>
      <c r="L753" s="3">
        <v>894</v>
      </c>
      <c r="M753" s="2">
        <f t="shared" si="242"/>
        <v>17.260000000000002</v>
      </c>
      <c r="N753" s="3">
        <f t="shared" si="243"/>
        <v>222</v>
      </c>
      <c r="O753" s="4">
        <f t="shared" si="244"/>
        <v>30</v>
      </c>
      <c r="P753" s="2">
        <f t="shared" si="245"/>
        <v>1.8</v>
      </c>
      <c r="Q753" s="2">
        <f t="shared" si="246"/>
        <v>1.08</v>
      </c>
      <c r="R753" s="2">
        <f t="shared" si="247"/>
        <v>3.36</v>
      </c>
      <c r="S753" s="64">
        <f t="shared" si="248"/>
        <v>9.0700000000000003E-2</v>
      </c>
      <c r="T753" s="2">
        <f t="shared" si="249"/>
        <v>8.08</v>
      </c>
      <c r="U753" s="4">
        <f t="shared" si="250"/>
        <v>3.5</v>
      </c>
      <c r="V753" s="79">
        <f t="shared" si="251"/>
        <v>5.43</v>
      </c>
      <c r="W753" s="10">
        <f t="shared" ca="1" si="252"/>
        <v>0</v>
      </c>
      <c r="X753" s="10">
        <f t="shared" ca="1" si="253"/>
        <v>0</v>
      </c>
      <c r="Y753" s="10">
        <f t="shared" ca="1" si="254"/>
        <v>0</v>
      </c>
      <c r="Z753" s="10">
        <f t="shared" ca="1" si="255"/>
        <v>1</v>
      </c>
      <c r="AA753" s="10">
        <f t="shared" ca="1" si="256"/>
        <v>0</v>
      </c>
      <c r="AB753" s="10">
        <f t="shared" ca="1" si="257"/>
        <v>0.77800000000000002</v>
      </c>
      <c r="AC753" s="10">
        <f t="shared" ca="1" si="258"/>
        <v>1</v>
      </c>
      <c r="AF753" s="16">
        <f t="shared" ca="1" si="259"/>
        <v>0</v>
      </c>
    </row>
    <row r="754" spans="1:32" x14ac:dyDescent="0.25">
      <c r="A754" s="7" t="s">
        <v>662</v>
      </c>
      <c r="B754" s="7" t="s">
        <v>34</v>
      </c>
      <c r="C754" s="10">
        <f t="shared" ca="1" si="260"/>
        <v>0</v>
      </c>
      <c r="D754" s="4">
        <v>45.1</v>
      </c>
      <c r="E754" s="4">
        <v>35.299999999999997</v>
      </c>
      <c r="F754" s="4">
        <v>13.9</v>
      </c>
      <c r="G754" s="4">
        <v>5.5</v>
      </c>
      <c r="H754" s="2"/>
      <c r="I754" s="2" t="s">
        <v>1383</v>
      </c>
      <c r="J754" s="3">
        <v>24000</v>
      </c>
      <c r="K754" s="3">
        <v>8200</v>
      </c>
      <c r="L754" s="3">
        <v>803</v>
      </c>
      <c r="M754" s="2">
        <f t="shared" si="242"/>
        <v>15.5</v>
      </c>
      <c r="N754" s="3">
        <f t="shared" si="243"/>
        <v>244</v>
      </c>
      <c r="O754" s="4">
        <f t="shared" si="244"/>
        <v>29.1</v>
      </c>
      <c r="P754" s="2">
        <f t="shared" si="245"/>
        <v>1.86</v>
      </c>
      <c r="Q754" s="2">
        <f t="shared" si="246"/>
        <v>1.05</v>
      </c>
      <c r="R754" s="2">
        <f t="shared" si="247"/>
        <v>3.24</v>
      </c>
      <c r="S754" s="64">
        <f t="shared" si="248"/>
        <v>0.10073</v>
      </c>
      <c r="T754" s="2">
        <f t="shared" si="249"/>
        <v>7.96</v>
      </c>
      <c r="U754" s="4">
        <f t="shared" si="250"/>
        <v>3.4</v>
      </c>
      <c r="V754" s="79">
        <f t="shared" si="251"/>
        <v>5.17</v>
      </c>
      <c r="W754" s="10">
        <f t="shared" ca="1" si="252"/>
        <v>0</v>
      </c>
      <c r="X754" s="10">
        <f t="shared" ca="1" si="253"/>
        <v>0</v>
      </c>
      <c r="Y754" s="10">
        <f t="shared" ca="1" si="254"/>
        <v>0</v>
      </c>
      <c r="Z754" s="10">
        <f t="shared" ca="1" si="255"/>
        <v>1</v>
      </c>
      <c r="AA754" s="10">
        <f t="shared" ca="1" si="256"/>
        <v>0</v>
      </c>
      <c r="AB754" s="10">
        <f t="shared" ca="1" si="257"/>
        <v>1</v>
      </c>
      <c r="AC754" s="10">
        <f t="shared" ca="1" si="258"/>
        <v>1</v>
      </c>
      <c r="AF754" s="16">
        <f t="shared" ca="1" si="259"/>
        <v>0</v>
      </c>
    </row>
    <row r="755" spans="1:32" x14ac:dyDescent="0.25">
      <c r="A755" s="7" t="s">
        <v>35</v>
      </c>
      <c r="B755" s="7" t="s">
        <v>22</v>
      </c>
      <c r="C755" s="10">
        <f t="shared" ca="1" si="260"/>
        <v>0</v>
      </c>
      <c r="D755" s="4">
        <v>44.4</v>
      </c>
      <c r="E755" s="4">
        <v>36.799999999999997</v>
      </c>
      <c r="F755" s="4">
        <v>13.3</v>
      </c>
      <c r="G755" s="4">
        <v>8.3000000000000007</v>
      </c>
      <c r="H755" s="3"/>
      <c r="I755" s="5" t="s">
        <v>1374</v>
      </c>
      <c r="J755" s="5">
        <v>21000</v>
      </c>
      <c r="K755" s="5">
        <v>9000</v>
      </c>
      <c r="L755" s="3">
        <v>935</v>
      </c>
      <c r="M755" s="2">
        <f t="shared" si="242"/>
        <v>19.73</v>
      </c>
      <c r="N755" s="3">
        <f t="shared" si="243"/>
        <v>188</v>
      </c>
      <c r="O755" s="4">
        <f t="shared" si="244"/>
        <v>26.5</v>
      </c>
      <c r="P755" s="2">
        <f t="shared" si="245"/>
        <v>1.87</v>
      </c>
      <c r="Q755" s="2">
        <f t="shared" si="246"/>
        <v>1.1399999999999999</v>
      </c>
      <c r="R755" s="2">
        <f t="shared" si="247"/>
        <v>3.34</v>
      </c>
      <c r="S755" s="64">
        <f t="shared" si="248"/>
        <v>0.1145</v>
      </c>
      <c r="T755" s="2">
        <f t="shared" si="249"/>
        <v>8.1300000000000008</v>
      </c>
      <c r="U755" s="4">
        <f t="shared" si="250"/>
        <v>3.1</v>
      </c>
      <c r="V755" s="79">
        <f t="shared" si="251"/>
        <v>4.82</v>
      </c>
      <c r="W755" s="10">
        <f t="shared" ca="1" si="252"/>
        <v>0</v>
      </c>
      <c r="X755" s="10">
        <f t="shared" ca="1" si="253"/>
        <v>0</v>
      </c>
      <c r="Y755" s="10">
        <f t="shared" ca="1" si="254"/>
        <v>0</v>
      </c>
      <c r="Z755" s="10">
        <f t="shared" ca="1" si="255"/>
        <v>1</v>
      </c>
      <c r="AA755" s="10">
        <f t="shared" ca="1" si="256"/>
        <v>0</v>
      </c>
      <c r="AB755" s="10">
        <f t="shared" ca="1" si="257"/>
        <v>0.88900000000000001</v>
      </c>
      <c r="AC755" s="10">
        <f t="shared" ca="1" si="258"/>
        <v>1</v>
      </c>
      <c r="AF755" s="16">
        <f t="shared" ca="1" si="259"/>
        <v>0</v>
      </c>
    </row>
    <row r="756" spans="1:32" x14ac:dyDescent="0.25">
      <c r="A756" s="7" t="s">
        <v>36</v>
      </c>
      <c r="B756" s="7" t="s">
        <v>22</v>
      </c>
      <c r="C756" s="10">
        <f t="shared" ca="1" si="260"/>
        <v>0</v>
      </c>
      <c r="D756" s="4">
        <v>45</v>
      </c>
      <c r="E756" s="4">
        <v>36.799999999999997</v>
      </c>
      <c r="F756" s="4">
        <v>13.4</v>
      </c>
      <c r="G756" s="4">
        <v>7.9</v>
      </c>
      <c r="H756" s="3"/>
      <c r="I756" s="5" t="s">
        <v>1374</v>
      </c>
      <c r="J756" s="5">
        <v>21000</v>
      </c>
      <c r="K756" s="5">
        <v>9000</v>
      </c>
      <c r="L756" s="3">
        <v>935</v>
      </c>
      <c r="M756" s="2">
        <f t="shared" si="242"/>
        <v>19.73</v>
      </c>
      <c r="N756" s="3">
        <f t="shared" si="243"/>
        <v>188</v>
      </c>
      <c r="O756" s="4">
        <f t="shared" si="244"/>
        <v>26.1</v>
      </c>
      <c r="P756" s="2">
        <f t="shared" si="245"/>
        <v>1.88</v>
      </c>
      <c r="Q756" s="2">
        <f t="shared" si="246"/>
        <v>1.1399999999999999</v>
      </c>
      <c r="R756" s="2">
        <f t="shared" si="247"/>
        <v>3.36</v>
      </c>
      <c r="S756" s="64">
        <f t="shared" si="248"/>
        <v>0.11561</v>
      </c>
      <c r="T756" s="2">
        <f t="shared" si="249"/>
        <v>8.1300000000000008</v>
      </c>
      <c r="U756" s="4">
        <f t="shared" si="250"/>
        <v>3.1</v>
      </c>
      <c r="V756" s="79">
        <f t="shared" si="251"/>
        <v>4.8099999999999996</v>
      </c>
      <c r="W756" s="10">
        <f t="shared" ca="1" si="252"/>
        <v>0</v>
      </c>
      <c r="X756" s="10">
        <f t="shared" ca="1" si="253"/>
        <v>0</v>
      </c>
      <c r="Y756" s="10">
        <f t="shared" ca="1" si="254"/>
        <v>0</v>
      </c>
      <c r="Z756" s="10">
        <f t="shared" ca="1" si="255"/>
        <v>1</v>
      </c>
      <c r="AA756" s="10">
        <f t="shared" ca="1" si="256"/>
        <v>0</v>
      </c>
      <c r="AB756" s="10">
        <f t="shared" ca="1" si="257"/>
        <v>0.77800000000000002</v>
      </c>
      <c r="AC756" s="10">
        <f t="shared" ca="1" si="258"/>
        <v>1</v>
      </c>
      <c r="AF756" s="16">
        <f t="shared" ca="1" si="259"/>
        <v>0</v>
      </c>
    </row>
    <row r="757" spans="1:32" x14ac:dyDescent="0.25">
      <c r="A757" s="7" t="s">
        <v>37</v>
      </c>
      <c r="B757" s="7" t="s">
        <v>1664</v>
      </c>
      <c r="C757" s="10">
        <f t="shared" ca="1" si="260"/>
        <v>0</v>
      </c>
      <c r="D757" s="4">
        <v>46.5</v>
      </c>
      <c r="E757" s="4">
        <v>39.299999999999997</v>
      </c>
      <c r="F757" s="4">
        <v>13.5</v>
      </c>
      <c r="G757" s="4">
        <v>6.5</v>
      </c>
      <c r="I757" s="5" t="s">
        <v>1374</v>
      </c>
      <c r="J757" s="3">
        <v>33000</v>
      </c>
      <c r="K757" s="3">
        <v>8400</v>
      </c>
      <c r="L757" s="3">
        <v>945</v>
      </c>
      <c r="M757" s="2">
        <f t="shared" si="242"/>
        <v>14.76</v>
      </c>
      <c r="N757" s="3">
        <f t="shared" si="243"/>
        <v>243</v>
      </c>
      <c r="O757" s="4">
        <f t="shared" si="244"/>
        <v>38.4</v>
      </c>
      <c r="P757" s="2">
        <f t="shared" si="245"/>
        <v>1.63</v>
      </c>
      <c r="Q757" s="2">
        <f t="shared" si="246"/>
        <v>1.02</v>
      </c>
      <c r="R757" s="2">
        <f t="shared" si="247"/>
        <v>3.44</v>
      </c>
      <c r="S757" s="64">
        <f t="shared" si="248"/>
        <v>5.7939999999999998E-2</v>
      </c>
      <c r="T757" s="2">
        <f t="shared" si="249"/>
        <v>8.4</v>
      </c>
      <c r="U757" s="4">
        <f t="shared" si="250"/>
        <v>4.4000000000000004</v>
      </c>
      <c r="V757" s="79">
        <f t="shared" si="251"/>
        <v>6.8</v>
      </c>
      <c r="W757" s="10">
        <f t="shared" ca="1" si="252"/>
        <v>0</v>
      </c>
      <c r="X757" s="10">
        <f t="shared" ca="1" si="253"/>
        <v>0</v>
      </c>
      <c r="Y757" s="10">
        <f t="shared" ca="1" si="254"/>
        <v>0</v>
      </c>
      <c r="Z757" s="10">
        <f t="shared" ca="1" si="255"/>
        <v>1</v>
      </c>
      <c r="AA757" s="10">
        <f t="shared" ca="1" si="256"/>
        <v>0</v>
      </c>
      <c r="AB757" s="10">
        <f t="shared" ca="1" si="257"/>
        <v>0.33300000000000002</v>
      </c>
      <c r="AC757" s="10">
        <f t="shared" ca="1" si="258"/>
        <v>1</v>
      </c>
      <c r="AF757" s="16">
        <f t="shared" ca="1" si="259"/>
        <v>0</v>
      </c>
    </row>
    <row r="758" spans="1:32" x14ac:dyDescent="0.25">
      <c r="A758" s="7" t="s">
        <v>38</v>
      </c>
      <c r="B758" s="7" t="s">
        <v>1664</v>
      </c>
      <c r="C758" s="10">
        <f t="shared" ca="1" si="260"/>
        <v>0</v>
      </c>
      <c r="D758" s="4">
        <v>51.5</v>
      </c>
      <c r="E758" s="4">
        <v>42.5</v>
      </c>
      <c r="F758" s="4">
        <v>15</v>
      </c>
      <c r="G758" s="4">
        <v>5.5</v>
      </c>
      <c r="I758" s="5" t="s">
        <v>1383</v>
      </c>
      <c r="J758" s="3">
        <v>48000</v>
      </c>
      <c r="K758" s="3">
        <v>13500</v>
      </c>
      <c r="L758" s="3">
        <v>1200</v>
      </c>
      <c r="M758" s="2">
        <f t="shared" si="242"/>
        <v>14.6</v>
      </c>
      <c r="N758" s="3">
        <f t="shared" si="243"/>
        <v>279</v>
      </c>
      <c r="O758" s="4">
        <f t="shared" si="244"/>
        <v>44.6</v>
      </c>
      <c r="P758" s="2">
        <f t="shared" si="245"/>
        <v>1.6</v>
      </c>
      <c r="Q758" s="2">
        <f t="shared" si="246"/>
        <v>1</v>
      </c>
      <c r="R758" s="2">
        <f t="shared" si="247"/>
        <v>3.43</v>
      </c>
      <c r="S758" s="64">
        <f t="shared" si="248"/>
        <v>5.1279999999999999E-2</v>
      </c>
      <c r="T758" s="2">
        <f t="shared" si="249"/>
        <v>8.74</v>
      </c>
      <c r="U758" s="4">
        <f t="shared" si="250"/>
        <v>5</v>
      </c>
      <c r="V758" s="79">
        <f t="shared" si="251"/>
        <v>7.33</v>
      </c>
      <c r="W758" s="10">
        <f t="shared" ca="1" si="252"/>
        <v>0</v>
      </c>
      <c r="X758" s="10">
        <f t="shared" ca="1" si="253"/>
        <v>0</v>
      </c>
      <c r="Y758" s="10">
        <f t="shared" ca="1" si="254"/>
        <v>0</v>
      </c>
      <c r="Z758" s="10">
        <f t="shared" ca="1" si="255"/>
        <v>1</v>
      </c>
      <c r="AA758" s="10">
        <f t="shared" ca="1" si="256"/>
        <v>0</v>
      </c>
      <c r="AB758" s="10">
        <f t="shared" ca="1" si="257"/>
        <v>0.38900000000000001</v>
      </c>
      <c r="AC758" s="10">
        <f t="shared" ca="1" si="258"/>
        <v>1</v>
      </c>
      <c r="AF758" s="16">
        <f t="shared" ca="1" si="259"/>
        <v>0</v>
      </c>
    </row>
    <row r="759" spans="1:32" x14ac:dyDescent="0.25">
      <c r="A759" s="7" t="s">
        <v>999</v>
      </c>
      <c r="B759" s="7" t="s">
        <v>1664</v>
      </c>
      <c r="C759" s="10">
        <f t="shared" ca="1" si="260"/>
        <v>0</v>
      </c>
      <c r="D759" s="4">
        <v>29.9</v>
      </c>
      <c r="E759" s="4">
        <v>24.9</v>
      </c>
      <c r="F759" s="4">
        <v>9.3000000000000007</v>
      </c>
      <c r="G759" s="4">
        <v>3.4</v>
      </c>
      <c r="H759" s="5" t="s">
        <v>1386</v>
      </c>
      <c r="I759" s="5" t="s">
        <v>1374</v>
      </c>
      <c r="J759" s="3">
        <v>9000</v>
      </c>
      <c r="K759" s="3">
        <v>3000</v>
      </c>
      <c r="L759" s="3">
        <v>444</v>
      </c>
      <c r="M759" s="2">
        <f t="shared" si="242"/>
        <v>16.47</v>
      </c>
      <c r="N759" s="3">
        <f t="shared" si="243"/>
        <v>260</v>
      </c>
      <c r="O759" s="4">
        <f t="shared" si="244"/>
        <v>27</v>
      </c>
      <c r="P759" s="2">
        <f t="shared" si="245"/>
        <v>1.73</v>
      </c>
      <c r="Q759" s="2">
        <f t="shared" si="246"/>
        <v>1.1000000000000001</v>
      </c>
      <c r="R759" s="2">
        <f t="shared" si="247"/>
        <v>3.22</v>
      </c>
      <c r="S759" s="64">
        <f t="shared" si="248"/>
        <v>7.0029999999999995E-2</v>
      </c>
      <c r="T759" s="2">
        <f t="shared" si="249"/>
        <v>6.69</v>
      </c>
      <c r="U759" s="4">
        <f t="shared" si="250"/>
        <v>3.1</v>
      </c>
      <c r="V759" s="79">
        <f t="shared" si="251"/>
        <v>5.77</v>
      </c>
      <c r="W759" s="10">
        <f t="shared" ca="1" si="252"/>
        <v>0</v>
      </c>
      <c r="X759" s="10">
        <f t="shared" ca="1" si="253"/>
        <v>0</v>
      </c>
      <c r="Y759" s="10">
        <f t="shared" ca="1" si="254"/>
        <v>0</v>
      </c>
      <c r="Z759" s="10">
        <f t="shared" ca="1" si="255"/>
        <v>1</v>
      </c>
      <c r="AA759" s="10">
        <f t="shared" ca="1" si="256"/>
        <v>0</v>
      </c>
      <c r="AB759" s="10">
        <f t="shared" ca="1" si="257"/>
        <v>1</v>
      </c>
      <c r="AC759" s="10">
        <f t="shared" ca="1" si="258"/>
        <v>1</v>
      </c>
      <c r="AF759" s="16">
        <f t="shared" ca="1" si="259"/>
        <v>0</v>
      </c>
    </row>
    <row r="760" spans="1:32" x14ac:dyDescent="0.25">
      <c r="A760" s="7" t="s">
        <v>461</v>
      </c>
      <c r="B760" s="7" t="s">
        <v>1664</v>
      </c>
      <c r="C760" s="10">
        <f t="shared" ca="1" si="260"/>
        <v>0</v>
      </c>
      <c r="D760" s="4">
        <v>41.3</v>
      </c>
      <c r="E760" s="4">
        <v>34</v>
      </c>
      <c r="F760" s="4">
        <v>13.9</v>
      </c>
      <c r="G760" s="4">
        <v>4.2</v>
      </c>
      <c r="H760" s="5" t="s">
        <v>1386</v>
      </c>
      <c r="I760" s="5" t="s">
        <v>462</v>
      </c>
      <c r="J760" s="3">
        <v>27000</v>
      </c>
      <c r="K760" s="3">
        <v>9000</v>
      </c>
      <c r="L760" s="3">
        <v>878</v>
      </c>
      <c r="M760" s="2">
        <f t="shared" si="242"/>
        <v>15.67</v>
      </c>
      <c r="N760" s="3">
        <f t="shared" si="243"/>
        <v>307</v>
      </c>
      <c r="O760" s="4">
        <f t="shared" si="244"/>
        <v>34.6</v>
      </c>
      <c r="P760" s="2">
        <f t="shared" si="245"/>
        <v>1.79</v>
      </c>
      <c r="Q760" s="2">
        <f t="shared" si="246"/>
        <v>1.05</v>
      </c>
      <c r="R760" s="2">
        <f t="shared" si="247"/>
        <v>2.97</v>
      </c>
      <c r="S760" s="64">
        <f t="shared" si="248"/>
        <v>8.0640000000000003E-2</v>
      </c>
      <c r="T760" s="2">
        <f t="shared" si="249"/>
        <v>7.81</v>
      </c>
      <c r="U760" s="4">
        <f t="shared" si="250"/>
        <v>3.8</v>
      </c>
      <c r="V760" s="79">
        <f t="shared" si="251"/>
        <v>5.78</v>
      </c>
      <c r="W760" s="10">
        <f t="shared" ca="1" si="252"/>
        <v>0</v>
      </c>
      <c r="X760" s="10">
        <f t="shared" ca="1" si="253"/>
        <v>0</v>
      </c>
      <c r="Y760" s="10">
        <f t="shared" ca="1" si="254"/>
        <v>0</v>
      </c>
      <c r="Z760" s="10">
        <f t="shared" ca="1" si="255"/>
        <v>1</v>
      </c>
      <c r="AA760" s="10">
        <f t="shared" ca="1" si="256"/>
        <v>0</v>
      </c>
      <c r="AB760" s="10">
        <f t="shared" ca="1" si="257"/>
        <v>5.6000000000000001E-2</v>
      </c>
      <c r="AC760" s="10">
        <f t="shared" ca="1" si="258"/>
        <v>1</v>
      </c>
      <c r="AF760" s="16">
        <f t="shared" ca="1" si="259"/>
        <v>0</v>
      </c>
    </row>
    <row r="761" spans="1:32" x14ac:dyDescent="0.25">
      <c r="A761" s="7" t="s">
        <v>465</v>
      </c>
      <c r="B761" s="7" t="s">
        <v>1379</v>
      </c>
      <c r="C761" s="10">
        <f t="shared" ca="1" si="260"/>
        <v>0</v>
      </c>
      <c r="D761" s="4">
        <v>33.799999999999997</v>
      </c>
      <c r="E761" s="4">
        <v>28.9</v>
      </c>
      <c r="F761" s="4">
        <v>11.2</v>
      </c>
      <c r="G761" s="4">
        <v>4.9000000000000004</v>
      </c>
      <c r="H761" s="5" t="s">
        <v>466</v>
      </c>
      <c r="I761" s="5" t="s">
        <v>1371</v>
      </c>
      <c r="J761" s="3">
        <v>14225</v>
      </c>
      <c r="K761" s="3">
        <v>5500</v>
      </c>
      <c r="L761" s="3">
        <v>618</v>
      </c>
      <c r="M761" s="2">
        <f t="shared" si="242"/>
        <v>16.899999999999999</v>
      </c>
      <c r="N761" s="3">
        <f t="shared" si="243"/>
        <v>263</v>
      </c>
      <c r="O761" s="4">
        <f t="shared" si="244"/>
        <v>29</v>
      </c>
      <c r="P761" s="2">
        <f t="shared" si="245"/>
        <v>1.79</v>
      </c>
      <c r="Q761" s="2">
        <f t="shared" si="246"/>
        <v>1.0900000000000001</v>
      </c>
      <c r="R761" s="2">
        <f t="shared" si="247"/>
        <v>3.02</v>
      </c>
      <c r="S761" s="64">
        <f t="shared" si="248"/>
        <v>8.5550000000000001E-2</v>
      </c>
      <c r="T761" s="2">
        <f t="shared" si="249"/>
        <v>7.2</v>
      </c>
      <c r="U761" s="4">
        <f t="shared" si="250"/>
        <v>3.2</v>
      </c>
      <c r="V761" s="79">
        <f t="shared" si="251"/>
        <v>5.43</v>
      </c>
      <c r="W761" s="10">
        <f t="shared" ca="1" si="252"/>
        <v>0</v>
      </c>
      <c r="X761" s="10">
        <f t="shared" ca="1" si="253"/>
        <v>0</v>
      </c>
      <c r="Y761" s="10">
        <f t="shared" ca="1" si="254"/>
        <v>0</v>
      </c>
      <c r="Z761" s="10">
        <f t="shared" ca="1" si="255"/>
        <v>1</v>
      </c>
      <c r="AA761" s="10">
        <f t="shared" ca="1" si="256"/>
        <v>0</v>
      </c>
      <c r="AB761" s="10">
        <f t="shared" ca="1" si="257"/>
        <v>0.33300000000000002</v>
      </c>
      <c r="AC761" s="10">
        <f t="shared" ca="1" si="258"/>
        <v>1</v>
      </c>
      <c r="AF761" s="16">
        <f t="shared" ca="1" si="259"/>
        <v>0</v>
      </c>
    </row>
    <row r="762" spans="1:32" x14ac:dyDescent="0.25">
      <c r="A762" s="7" t="s">
        <v>39</v>
      </c>
      <c r="B762" s="7" t="s">
        <v>1510</v>
      </c>
      <c r="C762" s="10">
        <f t="shared" ca="1" si="260"/>
        <v>0</v>
      </c>
      <c r="D762" s="4">
        <v>28.1</v>
      </c>
      <c r="E762" s="4">
        <v>22.7</v>
      </c>
      <c r="F762" s="4">
        <v>9.1</v>
      </c>
      <c r="G762" s="4">
        <v>4.3</v>
      </c>
      <c r="I762" s="5" t="s">
        <v>1374</v>
      </c>
      <c r="J762" s="3">
        <v>8300</v>
      </c>
      <c r="K762" s="3">
        <v>3900</v>
      </c>
      <c r="L762" s="3">
        <v>410</v>
      </c>
      <c r="M762" s="2">
        <f t="shared" si="242"/>
        <v>16.05</v>
      </c>
      <c r="N762" s="3">
        <f t="shared" si="243"/>
        <v>317</v>
      </c>
      <c r="O762" s="4">
        <f t="shared" si="244"/>
        <v>27.8</v>
      </c>
      <c r="P762" s="2">
        <f t="shared" si="245"/>
        <v>1.74</v>
      </c>
      <c r="Q762" s="2">
        <f t="shared" si="246"/>
        <v>1.0900000000000001</v>
      </c>
      <c r="R762" s="2">
        <f t="shared" si="247"/>
        <v>3.09</v>
      </c>
      <c r="S762" s="64">
        <f t="shared" si="248"/>
        <v>6.7809999999999995E-2</v>
      </c>
      <c r="T762" s="2">
        <f t="shared" si="249"/>
        <v>6.38</v>
      </c>
      <c r="U762" s="4">
        <f t="shared" si="250"/>
        <v>3.1</v>
      </c>
      <c r="V762" s="79">
        <f t="shared" si="251"/>
        <v>5.83</v>
      </c>
      <c r="W762" s="10">
        <f t="shared" ca="1" si="252"/>
        <v>0</v>
      </c>
      <c r="X762" s="10">
        <f t="shared" ca="1" si="253"/>
        <v>0</v>
      </c>
      <c r="Y762" s="10">
        <f t="shared" ca="1" si="254"/>
        <v>0</v>
      </c>
      <c r="Z762" s="10">
        <f t="shared" ca="1" si="255"/>
        <v>1</v>
      </c>
      <c r="AA762" s="10">
        <f t="shared" ca="1" si="256"/>
        <v>0</v>
      </c>
      <c r="AB762" s="10">
        <f t="shared" ca="1" si="257"/>
        <v>0.72199999999999998</v>
      </c>
      <c r="AC762" s="10">
        <f t="shared" ca="1" si="258"/>
        <v>1</v>
      </c>
      <c r="AF762" s="16">
        <f t="shared" ca="1" si="259"/>
        <v>0</v>
      </c>
    </row>
    <row r="763" spans="1:32" x14ac:dyDescent="0.25">
      <c r="A763" s="7" t="s">
        <v>40</v>
      </c>
      <c r="B763" s="7" t="s">
        <v>1510</v>
      </c>
      <c r="C763" s="10">
        <f t="shared" ca="1" si="260"/>
        <v>0</v>
      </c>
      <c r="D763" s="4">
        <v>32.4</v>
      </c>
      <c r="E763" s="4">
        <v>26.1</v>
      </c>
      <c r="F763" s="4">
        <v>10.5</v>
      </c>
      <c r="G763" s="4">
        <v>4.2</v>
      </c>
      <c r="H763" s="2"/>
      <c r="I763" s="2" t="s">
        <v>1374</v>
      </c>
      <c r="J763" s="3">
        <v>11400</v>
      </c>
      <c r="K763" s="3">
        <v>4670</v>
      </c>
      <c r="L763" s="3">
        <v>514</v>
      </c>
      <c r="M763" s="2">
        <f t="shared" si="242"/>
        <v>16.29</v>
      </c>
      <c r="N763" s="3">
        <f t="shared" si="243"/>
        <v>286</v>
      </c>
      <c r="O763" s="4">
        <f t="shared" si="244"/>
        <v>27.5</v>
      </c>
      <c r="P763" s="2">
        <f t="shared" si="245"/>
        <v>1.8</v>
      </c>
      <c r="Q763" s="2">
        <f t="shared" si="246"/>
        <v>1.08</v>
      </c>
      <c r="R763" s="2">
        <f t="shared" si="247"/>
        <v>3.09</v>
      </c>
      <c r="S763" s="64">
        <f t="shared" si="248"/>
        <v>8.337E-2</v>
      </c>
      <c r="T763" s="2">
        <f t="shared" si="249"/>
        <v>6.85</v>
      </c>
      <c r="U763" s="4">
        <f t="shared" si="250"/>
        <v>3.1</v>
      </c>
      <c r="V763" s="79">
        <f t="shared" si="251"/>
        <v>5.43</v>
      </c>
      <c r="W763" s="10">
        <f t="shared" ca="1" si="252"/>
        <v>0</v>
      </c>
      <c r="X763" s="10">
        <f t="shared" ca="1" si="253"/>
        <v>0</v>
      </c>
      <c r="Y763" s="10">
        <f t="shared" ca="1" si="254"/>
        <v>0</v>
      </c>
      <c r="Z763" s="10">
        <f t="shared" ca="1" si="255"/>
        <v>1</v>
      </c>
      <c r="AA763" s="10">
        <f t="shared" ca="1" si="256"/>
        <v>0</v>
      </c>
      <c r="AB763" s="10">
        <f t="shared" ca="1" si="257"/>
        <v>0.72199999999999998</v>
      </c>
      <c r="AC763" s="10">
        <f t="shared" ca="1" si="258"/>
        <v>1</v>
      </c>
      <c r="AF763" s="16">
        <f t="shared" ca="1" si="259"/>
        <v>0</v>
      </c>
    </row>
    <row r="764" spans="1:32" x14ac:dyDescent="0.25">
      <c r="A764" s="7" t="s">
        <v>517</v>
      </c>
      <c r="B764" s="7" t="s">
        <v>1510</v>
      </c>
      <c r="C764" s="10">
        <f t="shared" ca="1" si="260"/>
        <v>0</v>
      </c>
      <c r="D764" s="4">
        <v>33.799999999999997</v>
      </c>
      <c r="E764" s="4">
        <v>26.1</v>
      </c>
      <c r="F764" s="4">
        <v>10.4</v>
      </c>
      <c r="G764" s="4">
        <v>4.3</v>
      </c>
      <c r="H764" s="5" t="s">
        <v>1456</v>
      </c>
      <c r="I764" s="5" t="s">
        <v>1374</v>
      </c>
      <c r="J764" s="3">
        <v>13000</v>
      </c>
      <c r="K764" s="3">
        <v>4400</v>
      </c>
      <c r="L764" s="3">
        <v>530</v>
      </c>
      <c r="M764" s="2">
        <f t="shared" si="242"/>
        <v>15.39</v>
      </c>
      <c r="N764" s="3">
        <f t="shared" si="243"/>
        <v>326</v>
      </c>
      <c r="O764" s="4">
        <f t="shared" si="244"/>
        <v>31.3</v>
      </c>
      <c r="P764" s="2">
        <f t="shared" si="245"/>
        <v>1.71</v>
      </c>
      <c r="Q764" s="2">
        <f t="shared" si="246"/>
        <v>1.06</v>
      </c>
      <c r="R764" s="2">
        <f t="shared" si="247"/>
        <v>3.25</v>
      </c>
      <c r="S764" s="64">
        <f t="shared" si="248"/>
        <v>6.4530000000000004E-2</v>
      </c>
      <c r="T764" s="2">
        <f t="shared" si="249"/>
        <v>6.85</v>
      </c>
      <c r="U764" s="4">
        <f t="shared" si="250"/>
        <v>3.5</v>
      </c>
      <c r="V764" s="79">
        <f t="shared" si="251"/>
        <v>6.16</v>
      </c>
      <c r="W764" s="10">
        <f t="shared" ca="1" si="252"/>
        <v>0</v>
      </c>
      <c r="X764" s="10">
        <f t="shared" ca="1" si="253"/>
        <v>0</v>
      </c>
      <c r="Y764" s="10">
        <f t="shared" ca="1" si="254"/>
        <v>0</v>
      </c>
      <c r="Z764" s="10">
        <f t="shared" ca="1" si="255"/>
        <v>1</v>
      </c>
      <c r="AA764" s="10">
        <f t="shared" ca="1" si="256"/>
        <v>0</v>
      </c>
      <c r="AB764" s="10">
        <f t="shared" ca="1" si="257"/>
        <v>1</v>
      </c>
      <c r="AC764" s="10">
        <f t="shared" ca="1" si="258"/>
        <v>1</v>
      </c>
      <c r="AF764" s="16">
        <f t="shared" ca="1" si="259"/>
        <v>0</v>
      </c>
    </row>
    <row r="765" spans="1:32" x14ac:dyDescent="0.25">
      <c r="A765" s="7" t="s">
        <v>41</v>
      </c>
      <c r="B765" s="7" t="s">
        <v>1510</v>
      </c>
      <c r="C765" s="10">
        <f t="shared" ca="1" si="260"/>
        <v>0</v>
      </c>
      <c r="D765" s="4">
        <v>36.200000000000003</v>
      </c>
      <c r="E765" s="4">
        <v>29.5</v>
      </c>
      <c r="F765" s="4">
        <v>11.6</v>
      </c>
      <c r="G765" s="4">
        <v>5.5</v>
      </c>
      <c r="I765" s="5" t="s">
        <v>1374</v>
      </c>
      <c r="J765" s="3">
        <v>15600</v>
      </c>
      <c r="K765" s="3">
        <v>6500</v>
      </c>
      <c r="L765" s="3">
        <v>657</v>
      </c>
      <c r="M765" s="2">
        <f t="shared" si="242"/>
        <v>16.899999999999999</v>
      </c>
      <c r="N765" s="3">
        <f t="shared" si="243"/>
        <v>271</v>
      </c>
      <c r="O765" s="4">
        <f t="shared" si="244"/>
        <v>29.2</v>
      </c>
      <c r="P765" s="2">
        <f t="shared" si="245"/>
        <v>1.8</v>
      </c>
      <c r="Q765" s="2">
        <f t="shared" si="246"/>
        <v>1.0900000000000001</v>
      </c>
      <c r="R765" s="2">
        <f t="shared" si="247"/>
        <v>3.12</v>
      </c>
      <c r="S765" s="64">
        <f t="shared" si="248"/>
        <v>8.4360000000000004E-2</v>
      </c>
      <c r="T765" s="2">
        <f t="shared" si="249"/>
        <v>7.28</v>
      </c>
      <c r="U765" s="4">
        <f t="shared" si="250"/>
        <v>3.3</v>
      </c>
      <c r="V765" s="79">
        <f t="shared" si="251"/>
        <v>5.5</v>
      </c>
      <c r="W765" s="10">
        <f t="shared" ca="1" si="252"/>
        <v>0</v>
      </c>
      <c r="X765" s="10">
        <f t="shared" ca="1" si="253"/>
        <v>0</v>
      </c>
      <c r="Y765" s="10">
        <f t="shared" ca="1" si="254"/>
        <v>0</v>
      </c>
      <c r="Z765" s="10">
        <f t="shared" ca="1" si="255"/>
        <v>1</v>
      </c>
      <c r="AA765" s="10">
        <f t="shared" ca="1" si="256"/>
        <v>0</v>
      </c>
      <c r="AB765" s="10">
        <f t="shared" ca="1" si="257"/>
        <v>0.88900000000000001</v>
      </c>
      <c r="AC765" s="10">
        <f t="shared" ca="1" si="258"/>
        <v>1</v>
      </c>
      <c r="AF765" s="16">
        <f t="shared" ca="1" si="259"/>
        <v>0</v>
      </c>
    </row>
    <row r="766" spans="1:32" x14ac:dyDescent="0.25">
      <c r="A766" s="7" t="s">
        <v>42</v>
      </c>
      <c r="B766" s="7" t="s">
        <v>1510</v>
      </c>
      <c r="C766" s="10">
        <f t="shared" ref="C766:C797" ca="1" si="261">MIN(W766,Z766,Y766,X766,AA766,AC766,AB766)</f>
        <v>0</v>
      </c>
      <c r="D766" s="4">
        <v>37.6</v>
      </c>
      <c r="E766" s="4">
        <v>29.5</v>
      </c>
      <c r="F766" s="4">
        <v>11.6</v>
      </c>
      <c r="G766" s="4">
        <v>5.5</v>
      </c>
      <c r="I766" s="5" t="s">
        <v>1371</v>
      </c>
      <c r="J766" s="3">
        <v>15602</v>
      </c>
      <c r="K766" s="3">
        <v>6500</v>
      </c>
      <c r="L766" s="3">
        <v>672</v>
      </c>
      <c r="M766" s="2">
        <f t="shared" si="242"/>
        <v>17.28</v>
      </c>
      <c r="N766" s="3">
        <f t="shared" si="243"/>
        <v>271</v>
      </c>
      <c r="O766" s="4">
        <f t="shared" si="244"/>
        <v>28.9</v>
      </c>
      <c r="P766" s="2">
        <f t="shared" si="245"/>
        <v>1.8</v>
      </c>
      <c r="Q766" s="2">
        <f t="shared" si="246"/>
        <v>1.1000000000000001</v>
      </c>
      <c r="R766" s="2">
        <f t="shared" si="247"/>
        <v>3.24</v>
      </c>
      <c r="S766" s="64">
        <f t="shared" si="248"/>
        <v>8.4360000000000004E-2</v>
      </c>
      <c r="T766" s="2">
        <f t="shared" si="249"/>
        <v>7.28</v>
      </c>
      <c r="U766" s="4">
        <f t="shared" si="250"/>
        <v>3.3</v>
      </c>
      <c r="V766" s="79">
        <f t="shared" si="251"/>
        <v>5.5</v>
      </c>
      <c r="W766" s="10">
        <f t="shared" ca="1" si="252"/>
        <v>0</v>
      </c>
      <c r="X766" s="10">
        <f t="shared" ca="1" si="253"/>
        <v>0</v>
      </c>
      <c r="Y766" s="10">
        <f t="shared" ca="1" si="254"/>
        <v>0</v>
      </c>
      <c r="Z766" s="10">
        <f t="shared" ca="1" si="255"/>
        <v>1</v>
      </c>
      <c r="AA766" s="10">
        <f t="shared" ca="1" si="256"/>
        <v>0</v>
      </c>
      <c r="AB766" s="10">
        <f t="shared" ca="1" si="257"/>
        <v>1</v>
      </c>
      <c r="AC766" s="10">
        <f t="shared" ca="1" si="258"/>
        <v>1</v>
      </c>
      <c r="AF766" s="16">
        <f t="shared" ca="1" si="259"/>
        <v>0</v>
      </c>
    </row>
    <row r="767" spans="1:32" x14ac:dyDescent="0.25">
      <c r="A767" s="7" t="s">
        <v>43</v>
      </c>
      <c r="B767" s="7" t="s">
        <v>1510</v>
      </c>
      <c r="C767" s="10">
        <f t="shared" ca="1" si="261"/>
        <v>0</v>
      </c>
      <c r="D767" s="4">
        <v>40.9</v>
      </c>
      <c r="E767" s="4">
        <v>32</v>
      </c>
      <c r="F767" s="4">
        <v>12.6</v>
      </c>
      <c r="G767" s="4">
        <v>5.2</v>
      </c>
      <c r="I767" s="5" t="s">
        <v>1371</v>
      </c>
      <c r="J767" s="3">
        <v>19400</v>
      </c>
      <c r="K767" s="3">
        <v>7310</v>
      </c>
      <c r="L767" s="3">
        <v>758</v>
      </c>
      <c r="M767" s="2">
        <f t="shared" si="242"/>
        <v>16.86</v>
      </c>
      <c r="N767" s="3">
        <f t="shared" si="243"/>
        <v>264</v>
      </c>
      <c r="O767" s="4">
        <f t="shared" si="244"/>
        <v>29.6</v>
      </c>
      <c r="P767" s="2">
        <f t="shared" si="245"/>
        <v>1.81</v>
      </c>
      <c r="Q767" s="2">
        <f t="shared" si="246"/>
        <v>1.08</v>
      </c>
      <c r="R767" s="2">
        <f t="shared" si="247"/>
        <v>3.25</v>
      </c>
      <c r="S767" s="64">
        <f t="shared" si="248"/>
        <v>8.8719999999999993E-2</v>
      </c>
      <c r="T767" s="2">
        <f t="shared" si="249"/>
        <v>7.58</v>
      </c>
      <c r="U767" s="4">
        <f t="shared" si="250"/>
        <v>3.4</v>
      </c>
      <c r="V767" s="79">
        <f t="shared" si="251"/>
        <v>5.44</v>
      </c>
      <c r="W767" s="10">
        <f t="shared" ca="1" si="252"/>
        <v>0</v>
      </c>
      <c r="X767" s="10">
        <f t="shared" ca="1" si="253"/>
        <v>0</v>
      </c>
      <c r="Y767" s="10">
        <f t="shared" ca="1" si="254"/>
        <v>0</v>
      </c>
      <c r="Z767" s="10">
        <f t="shared" ca="1" si="255"/>
        <v>1</v>
      </c>
      <c r="AA767" s="10">
        <f t="shared" ca="1" si="256"/>
        <v>0</v>
      </c>
      <c r="AB767" s="10">
        <f t="shared" ca="1" si="257"/>
        <v>1</v>
      </c>
      <c r="AC767" s="10">
        <f t="shared" ca="1" si="258"/>
        <v>1</v>
      </c>
      <c r="AF767" s="16">
        <f t="shared" ca="1" si="259"/>
        <v>0</v>
      </c>
    </row>
    <row r="768" spans="1:32" x14ac:dyDescent="0.25">
      <c r="A768" s="7" t="s">
        <v>44</v>
      </c>
      <c r="B768" s="7" t="s">
        <v>1510</v>
      </c>
      <c r="C768" s="10">
        <f t="shared" ca="1" si="261"/>
        <v>0</v>
      </c>
      <c r="D768" s="4">
        <v>44.5</v>
      </c>
      <c r="E768" s="4">
        <v>35.5</v>
      </c>
      <c r="F768" s="4">
        <v>13</v>
      </c>
      <c r="G768" s="4">
        <v>5.5</v>
      </c>
      <c r="I768" s="5" t="s">
        <v>1371</v>
      </c>
      <c r="J768" s="3">
        <v>23500</v>
      </c>
      <c r="K768" s="3">
        <v>8630</v>
      </c>
      <c r="L768" s="5">
        <v>879</v>
      </c>
      <c r="M768" s="2">
        <f t="shared" si="242"/>
        <v>17.21</v>
      </c>
      <c r="N768" s="3">
        <f t="shared" si="243"/>
        <v>234</v>
      </c>
      <c r="O768" s="4">
        <f t="shared" si="244"/>
        <v>31.2</v>
      </c>
      <c r="P768" s="2">
        <f t="shared" si="245"/>
        <v>1.76</v>
      </c>
      <c r="Q768" s="2">
        <f t="shared" si="246"/>
        <v>1.08</v>
      </c>
      <c r="R768" s="2">
        <f t="shared" si="247"/>
        <v>3.42</v>
      </c>
      <c r="S768" s="64">
        <f t="shared" si="248"/>
        <v>8.2430000000000003E-2</v>
      </c>
      <c r="T768" s="2">
        <f t="shared" si="249"/>
        <v>7.98</v>
      </c>
      <c r="U768" s="4">
        <f t="shared" si="250"/>
        <v>3.6</v>
      </c>
      <c r="V768" s="79">
        <f t="shared" si="251"/>
        <v>5.67</v>
      </c>
      <c r="W768" s="10">
        <f t="shared" ca="1" si="252"/>
        <v>0</v>
      </c>
      <c r="X768" s="10">
        <f t="shared" ca="1" si="253"/>
        <v>0</v>
      </c>
      <c r="Y768" s="10">
        <f t="shared" ca="1" si="254"/>
        <v>0</v>
      </c>
      <c r="Z768" s="10">
        <f t="shared" ca="1" si="255"/>
        <v>1</v>
      </c>
      <c r="AA768" s="10">
        <f t="shared" ca="1" si="256"/>
        <v>0</v>
      </c>
      <c r="AB768" s="10">
        <f t="shared" ca="1" si="257"/>
        <v>0.44400000000000001</v>
      </c>
      <c r="AC768" s="10">
        <f t="shared" ca="1" si="258"/>
        <v>1</v>
      </c>
      <c r="AF768" s="16">
        <f t="shared" ca="1" si="259"/>
        <v>0</v>
      </c>
    </row>
    <row r="769" spans="1:32" x14ac:dyDescent="0.25">
      <c r="A769" s="7" t="s">
        <v>45</v>
      </c>
      <c r="B769" s="7" t="s">
        <v>1510</v>
      </c>
      <c r="C769" s="10">
        <f t="shared" ca="1" si="261"/>
        <v>0</v>
      </c>
      <c r="D769" s="4">
        <v>45.9</v>
      </c>
      <c r="E769" s="4">
        <v>35.5</v>
      </c>
      <c r="F769" s="4">
        <v>13</v>
      </c>
      <c r="G769" s="4">
        <v>5.5</v>
      </c>
      <c r="I769" s="5" t="s">
        <v>1374</v>
      </c>
      <c r="J769" s="3">
        <v>23500</v>
      </c>
      <c r="K769" s="3">
        <v>8630</v>
      </c>
      <c r="L769" s="3">
        <v>879</v>
      </c>
      <c r="M769" s="2">
        <f t="shared" si="242"/>
        <v>17.21</v>
      </c>
      <c r="N769" s="3">
        <f t="shared" si="243"/>
        <v>234</v>
      </c>
      <c r="O769" s="4">
        <f t="shared" si="244"/>
        <v>30.9</v>
      </c>
      <c r="P769" s="2">
        <f t="shared" si="245"/>
        <v>1.76</v>
      </c>
      <c r="Q769" s="2">
        <f t="shared" si="246"/>
        <v>1.08</v>
      </c>
      <c r="R769" s="2">
        <f t="shared" si="247"/>
        <v>3.53</v>
      </c>
      <c r="S769" s="64">
        <f t="shared" si="248"/>
        <v>8.2430000000000003E-2</v>
      </c>
      <c r="T769" s="2">
        <f t="shared" si="249"/>
        <v>7.98</v>
      </c>
      <c r="U769" s="4">
        <f t="shared" si="250"/>
        <v>3.6</v>
      </c>
      <c r="V769" s="79">
        <f t="shared" si="251"/>
        <v>5.67</v>
      </c>
      <c r="W769" s="10">
        <f t="shared" ca="1" si="252"/>
        <v>0</v>
      </c>
      <c r="X769" s="10">
        <f t="shared" ca="1" si="253"/>
        <v>0</v>
      </c>
      <c r="Y769" s="10">
        <f t="shared" ca="1" si="254"/>
        <v>0</v>
      </c>
      <c r="Z769" s="10">
        <f t="shared" ca="1" si="255"/>
        <v>1</v>
      </c>
      <c r="AA769" s="10">
        <f t="shared" ca="1" si="256"/>
        <v>0</v>
      </c>
      <c r="AB769" s="10">
        <f t="shared" ca="1" si="257"/>
        <v>0</v>
      </c>
      <c r="AC769" s="10">
        <f t="shared" ca="1" si="258"/>
        <v>1</v>
      </c>
      <c r="AF769" s="16">
        <f t="shared" ca="1" si="259"/>
        <v>0</v>
      </c>
    </row>
    <row r="770" spans="1:32" x14ac:dyDescent="0.25">
      <c r="A770" s="7" t="s">
        <v>46</v>
      </c>
      <c r="B770" s="7" t="s">
        <v>47</v>
      </c>
      <c r="C770" s="10">
        <f t="shared" ca="1" si="261"/>
        <v>0</v>
      </c>
      <c r="D770" s="4">
        <v>36.4</v>
      </c>
      <c r="E770" s="4">
        <v>29.7</v>
      </c>
      <c r="F770" s="4">
        <v>12.1</v>
      </c>
      <c r="G770" s="4">
        <v>5.6</v>
      </c>
      <c r="H770" s="3" t="s">
        <v>1389</v>
      </c>
      <c r="I770" s="5" t="s">
        <v>1374</v>
      </c>
      <c r="J770" s="5">
        <v>22046</v>
      </c>
      <c r="K770" s="5">
        <v>5953</v>
      </c>
      <c r="L770" s="3">
        <v>850</v>
      </c>
      <c r="M770" s="2">
        <f t="shared" si="242"/>
        <v>17.37</v>
      </c>
      <c r="N770" s="3">
        <f t="shared" si="243"/>
        <v>376</v>
      </c>
      <c r="O770" s="4">
        <f t="shared" si="244"/>
        <v>38.799999999999997</v>
      </c>
      <c r="P770" s="2">
        <f t="shared" si="245"/>
        <v>1.67</v>
      </c>
      <c r="Q770" s="2">
        <f t="shared" si="246"/>
        <v>1.0900000000000001</v>
      </c>
      <c r="R770" s="2">
        <f t="shared" si="247"/>
        <v>3.01</v>
      </c>
      <c r="S770" s="64">
        <f t="shared" si="248"/>
        <v>5.5109999999999999E-2</v>
      </c>
      <c r="T770" s="2">
        <f t="shared" si="249"/>
        <v>7.3</v>
      </c>
      <c r="U770" s="4">
        <f t="shared" si="250"/>
        <v>4.2</v>
      </c>
      <c r="V770" s="79">
        <f t="shared" si="251"/>
        <v>6.85</v>
      </c>
      <c r="W770" s="10">
        <f t="shared" ca="1" si="252"/>
        <v>0</v>
      </c>
      <c r="X770" s="10">
        <f t="shared" ca="1" si="253"/>
        <v>0</v>
      </c>
      <c r="Y770" s="10">
        <f t="shared" ca="1" si="254"/>
        <v>0</v>
      </c>
      <c r="Z770" s="10">
        <f t="shared" ca="1" si="255"/>
        <v>1</v>
      </c>
      <c r="AA770" s="10">
        <f t="shared" ca="1" si="256"/>
        <v>0</v>
      </c>
      <c r="AB770" s="10">
        <f t="shared" ca="1" si="257"/>
        <v>0.27800000000000002</v>
      </c>
      <c r="AC770" s="10">
        <f t="shared" ca="1" si="258"/>
        <v>1</v>
      </c>
      <c r="AF770" s="16">
        <f t="shared" ca="1" si="259"/>
        <v>0</v>
      </c>
    </row>
    <row r="771" spans="1:32" x14ac:dyDescent="0.25">
      <c r="A771" s="7" t="s">
        <v>1188</v>
      </c>
      <c r="B771" s="7" t="s">
        <v>1189</v>
      </c>
      <c r="C771" s="10">
        <f t="shared" ca="1" si="261"/>
        <v>0</v>
      </c>
      <c r="D771" s="4">
        <v>31.4</v>
      </c>
      <c r="E771" s="4">
        <v>30</v>
      </c>
      <c r="F771" s="4">
        <v>10.8</v>
      </c>
      <c r="G771" s="4">
        <v>6.3</v>
      </c>
      <c r="J771" s="3">
        <v>5070</v>
      </c>
      <c r="K771" s="3">
        <v>0</v>
      </c>
      <c r="L771" s="3">
        <v>0</v>
      </c>
      <c r="M771" s="2">
        <f t="shared" si="242"/>
        <v>0</v>
      </c>
      <c r="N771" s="3">
        <f t="shared" si="243"/>
        <v>84</v>
      </c>
      <c r="O771" s="4">
        <f t="shared" si="244"/>
        <v>10.8</v>
      </c>
      <c r="P771" s="2">
        <f t="shared" si="245"/>
        <v>2.4300000000000002</v>
      </c>
      <c r="Q771" s="2">
        <f t="shared" si="246"/>
        <v>0</v>
      </c>
      <c r="R771" s="2">
        <f t="shared" si="247"/>
        <v>2.91</v>
      </c>
      <c r="S771" s="64">
        <f t="shared" si="248"/>
        <v>0.42514000000000002</v>
      </c>
      <c r="T771" s="2">
        <f t="shared" si="249"/>
        <v>7.34</v>
      </c>
      <c r="U771" s="4">
        <f t="shared" si="250"/>
        <v>1.4</v>
      </c>
      <c r="V771" s="79">
        <f t="shared" si="251"/>
        <v>2.42</v>
      </c>
      <c r="W771" s="10">
        <f t="shared" ca="1" si="252"/>
        <v>0</v>
      </c>
      <c r="X771" s="10">
        <f t="shared" ca="1" si="253"/>
        <v>1</v>
      </c>
      <c r="Y771" s="10">
        <f t="shared" ca="1" si="254"/>
        <v>1</v>
      </c>
      <c r="Z771" s="10">
        <f t="shared" ca="1" si="255"/>
        <v>0.16700000000000001</v>
      </c>
      <c r="AA771" s="10">
        <f t="shared" ca="1" si="256"/>
        <v>0</v>
      </c>
      <c r="AB771" s="10">
        <f t="shared" ca="1" si="257"/>
        <v>0</v>
      </c>
      <c r="AC771" s="10">
        <f t="shared" ca="1" si="258"/>
        <v>0</v>
      </c>
      <c r="AF771" s="16">
        <f t="shared" ca="1" si="259"/>
        <v>0</v>
      </c>
    </row>
    <row r="772" spans="1:32" x14ac:dyDescent="0.25">
      <c r="A772" s="7" t="s">
        <v>48</v>
      </c>
      <c r="B772" s="7" t="s">
        <v>1466</v>
      </c>
      <c r="C772" s="10">
        <f t="shared" ca="1" si="261"/>
        <v>0</v>
      </c>
      <c r="D772" s="4">
        <v>30.8</v>
      </c>
      <c r="E772" s="4">
        <v>27.5</v>
      </c>
      <c r="F772" s="4">
        <v>10.1</v>
      </c>
      <c r="G772" s="4">
        <v>6.9</v>
      </c>
      <c r="H772" s="5" t="s">
        <v>1456</v>
      </c>
      <c r="I772" s="5" t="s">
        <v>1374</v>
      </c>
      <c r="J772" s="3">
        <v>4561</v>
      </c>
      <c r="K772" s="3">
        <v>1997</v>
      </c>
      <c r="L772" s="3">
        <v>585</v>
      </c>
      <c r="M772" s="2">
        <f t="shared" ref="M772:M835" si="262">L772/(J772/64)^0.666</f>
        <v>34.130000000000003</v>
      </c>
      <c r="N772" s="3">
        <f t="shared" ref="N772:N835" si="263">(J772/2240)/(0.01*E772)^3</f>
        <v>98</v>
      </c>
      <c r="O772" s="4">
        <f t="shared" ref="O772:O835" si="264">J772/(0.65*(0.7*E772+0.3*D772)*F772^1.33)</f>
        <v>11.4</v>
      </c>
      <c r="P772" s="2">
        <f t="shared" ref="P772:P835" si="265">F772/(J772/(0.9*64))^0.333</f>
        <v>2.36</v>
      </c>
      <c r="Q772" s="2">
        <f t="shared" ref="Q772:Q835" si="266">(1.88*E772^0.5*L772^0.333/J772^0.25)/T772</f>
        <v>1.42</v>
      </c>
      <c r="R772" s="2">
        <f t="shared" ref="R772:R835" si="267">D772/F772</f>
        <v>3.05</v>
      </c>
      <c r="S772" s="64">
        <f t="shared" ref="S772:S835" si="268">(((2*3.14)/U772)^2*((F772/2)-1.5)*(10*3.14/180)/32.2)</f>
        <v>0.38697999999999999</v>
      </c>
      <c r="T772" s="2">
        <f t="shared" ref="T772:T835" si="269">1.34*(E772^0.5)</f>
        <v>7.03</v>
      </c>
      <c r="U772" s="4">
        <f t="shared" ref="U772:U835" si="270">2*PI()*(((J772^1.744/35.5)/(0.04*32.2*E772*64*(0.82*F772)^3))^0.5)</f>
        <v>1.4</v>
      </c>
      <c r="V772" s="79">
        <f t="shared" ref="V772:V835" si="271">U772*(32.2/F772)^0.5</f>
        <v>2.5</v>
      </c>
      <c r="W772" s="10">
        <f t="shared" ref="W772:W835" ca="1" si="272">sddoc(M772,AJ$15,AJ$16,AJ$17,AJ$18)</f>
        <v>0</v>
      </c>
      <c r="X772" s="10">
        <f t="shared" ref="X772:X835" ca="1" si="273">dldoc(N772,AJ$36,AJ$37,AJ$38,AJ$39)</f>
        <v>0.92</v>
      </c>
      <c r="Y772" s="10">
        <f t="shared" ref="Y772:Y835" ca="1" si="274">cfdoc(O772,AJ$29,AJ$30,AJ$31,AJ$32)</f>
        <v>1</v>
      </c>
      <c r="Z772" s="10">
        <f t="shared" ref="Z772:Z835" ca="1" si="275">crdoc(P772,AJ$24,AJ$25)</f>
        <v>1</v>
      </c>
      <c r="AA772" s="10">
        <f t="shared" ref="AA772:AA835" ca="1" si="276">vmvhdoc(Q772,AJ$43,AJ$44,AJ$45,AJ$46)</f>
        <v>0</v>
      </c>
      <c r="AB772" s="10">
        <f t="shared" ref="AB772:AB835" ca="1" si="277">lbdoc(R772,AJ$57,AJ$58,AJ$59,AJ$60)</f>
        <v>0.5</v>
      </c>
      <c r="AC772" s="10">
        <f t="shared" ref="AC772:AC835" ca="1" si="278">aceldoc(S772,AJ$52,AJ$53)</f>
        <v>1</v>
      </c>
      <c r="AF772" s="16">
        <f t="shared" ref="AF772:AF835" ca="1" si="279">C772</f>
        <v>0</v>
      </c>
    </row>
    <row r="773" spans="1:32" x14ac:dyDescent="0.25">
      <c r="A773" s="7" t="s">
        <v>49</v>
      </c>
      <c r="B773" s="7" t="s">
        <v>1466</v>
      </c>
      <c r="C773" s="10">
        <f t="shared" ca="1" si="261"/>
        <v>0</v>
      </c>
      <c r="D773" s="4">
        <v>35.700000000000003</v>
      </c>
      <c r="E773" s="4">
        <v>31.7</v>
      </c>
      <c r="F773" s="4">
        <v>11.7</v>
      </c>
      <c r="G773" s="4">
        <v>7.3</v>
      </c>
      <c r="H773" s="5" t="s">
        <v>1456</v>
      </c>
      <c r="I773" s="5" t="s">
        <v>1374</v>
      </c>
      <c r="J773" s="3">
        <v>8150</v>
      </c>
      <c r="K773" s="3">
        <v>3500</v>
      </c>
      <c r="L773" s="3">
        <v>644</v>
      </c>
      <c r="M773" s="2">
        <f t="shared" si="262"/>
        <v>25.53</v>
      </c>
      <c r="N773" s="3">
        <f t="shared" si="263"/>
        <v>114</v>
      </c>
      <c r="O773" s="4">
        <f t="shared" si="264"/>
        <v>14.5</v>
      </c>
      <c r="P773" s="2">
        <f t="shared" si="265"/>
        <v>2.25</v>
      </c>
      <c r="Q773" s="2">
        <f t="shared" si="266"/>
        <v>1.27</v>
      </c>
      <c r="R773" s="2">
        <f t="shared" si="267"/>
        <v>3.05</v>
      </c>
      <c r="S773" s="64">
        <f t="shared" si="268"/>
        <v>0.28686</v>
      </c>
      <c r="T773" s="2">
        <f t="shared" si="269"/>
        <v>7.54</v>
      </c>
      <c r="U773" s="4">
        <f t="shared" si="270"/>
        <v>1.8</v>
      </c>
      <c r="V773" s="79">
        <f t="shared" si="271"/>
        <v>2.99</v>
      </c>
      <c r="W773" s="10">
        <f t="shared" ca="1" si="272"/>
        <v>0.88</v>
      </c>
      <c r="X773" s="10">
        <f t="shared" ca="1" si="273"/>
        <v>0.47599999999999998</v>
      </c>
      <c r="Y773" s="10">
        <f t="shared" ca="1" si="274"/>
        <v>0.5</v>
      </c>
      <c r="Z773" s="10">
        <f t="shared" ca="1" si="275"/>
        <v>1</v>
      </c>
      <c r="AA773" s="10">
        <f t="shared" ca="1" si="276"/>
        <v>0</v>
      </c>
      <c r="AB773" s="10">
        <f t="shared" ca="1" si="277"/>
        <v>0.5</v>
      </c>
      <c r="AC773" s="10">
        <f t="shared" ca="1" si="278"/>
        <v>1</v>
      </c>
      <c r="AF773" s="16">
        <f t="shared" ca="1" si="279"/>
        <v>0</v>
      </c>
    </row>
    <row r="774" spans="1:32" x14ac:dyDescent="0.25">
      <c r="A774" s="7" t="s">
        <v>1190</v>
      </c>
      <c r="B774" s="7" t="s">
        <v>1191</v>
      </c>
      <c r="C774" s="10">
        <f t="shared" ca="1" si="261"/>
        <v>0</v>
      </c>
      <c r="D774" s="4">
        <v>25</v>
      </c>
      <c r="E774" s="4">
        <v>24.5</v>
      </c>
      <c r="F774" s="4">
        <v>9</v>
      </c>
      <c r="G774" s="4">
        <v>6</v>
      </c>
      <c r="H774" s="5" t="s">
        <v>1183</v>
      </c>
      <c r="I774" s="5" t="s">
        <v>1374</v>
      </c>
      <c r="J774" s="3">
        <v>1800</v>
      </c>
      <c r="K774" s="3">
        <v>900</v>
      </c>
      <c r="L774" s="3">
        <v>450</v>
      </c>
      <c r="M774" s="2">
        <f t="shared" si="262"/>
        <v>48.77</v>
      </c>
      <c r="N774" s="3">
        <f t="shared" si="263"/>
        <v>55</v>
      </c>
      <c r="O774" s="4">
        <f t="shared" si="264"/>
        <v>6</v>
      </c>
      <c r="P774" s="2">
        <f t="shared" si="265"/>
        <v>2.86</v>
      </c>
      <c r="Q774" s="2">
        <f t="shared" si="266"/>
        <v>1.65</v>
      </c>
      <c r="R774" s="2">
        <f t="shared" si="267"/>
        <v>2.78</v>
      </c>
      <c r="S774" s="64">
        <f t="shared" si="268"/>
        <v>1.00153</v>
      </c>
      <c r="T774" s="2">
        <f t="shared" si="269"/>
        <v>6.63</v>
      </c>
      <c r="U774" s="4">
        <f t="shared" si="270"/>
        <v>0.8</v>
      </c>
      <c r="V774" s="79">
        <f t="shared" si="271"/>
        <v>1.51</v>
      </c>
      <c r="W774" s="10">
        <f t="shared" ca="1" si="272"/>
        <v>0</v>
      </c>
      <c r="X774" s="10">
        <f t="shared" ca="1" si="273"/>
        <v>0.89200000000000002</v>
      </c>
      <c r="Y774" s="10">
        <f t="shared" ca="1" si="274"/>
        <v>0.56799999999999995</v>
      </c>
      <c r="Z774" s="10">
        <f t="shared" ca="1" si="275"/>
        <v>0</v>
      </c>
      <c r="AA774" s="10">
        <f t="shared" ca="1" si="276"/>
        <v>0</v>
      </c>
      <c r="AB774" s="10">
        <f t="shared" ca="1" si="277"/>
        <v>0</v>
      </c>
      <c r="AC774" s="10">
        <f t="shared" ca="1" si="278"/>
        <v>0</v>
      </c>
      <c r="AF774" s="16">
        <f t="shared" ca="1" si="279"/>
        <v>0</v>
      </c>
    </row>
    <row r="775" spans="1:32" x14ac:dyDescent="0.25">
      <c r="A775" s="7" t="s">
        <v>1039</v>
      </c>
      <c r="C775" s="10">
        <f t="shared" ca="1" si="261"/>
        <v>0</v>
      </c>
      <c r="D775" s="4">
        <v>20</v>
      </c>
      <c r="E775" s="4">
        <v>18.5</v>
      </c>
      <c r="F775" s="4">
        <v>8</v>
      </c>
      <c r="G775" s="4" t="s">
        <v>1040</v>
      </c>
      <c r="H775" s="5" t="s">
        <v>635</v>
      </c>
      <c r="I775" s="5" t="s">
        <v>215</v>
      </c>
      <c r="J775" s="3">
        <v>3000</v>
      </c>
      <c r="L775" s="3">
        <v>282</v>
      </c>
      <c r="M775" s="2">
        <f t="shared" si="262"/>
        <v>21.75</v>
      </c>
      <c r="N775" s="3">
        <f t="shared" si="263"/>
        <v>212</v>
      </c>
      <c r="O775" s="4">
        <f t="shared" si="264"/>
        <v>15.3</v>
      </c>
      <c r="P775" s="2">
        <f t="shared" si="265"/>
        <v>2.15</v>
      </c>
      <c r="Q775" s="2">
        <f t="shared" si="266"/>
        <v>1.24</v>
      </c>
      <c r="R775" s="2">
        <f t="shared" si="267"/>
        <v>2.5</v>
      </c>
      <c r="S775" s="64">
        <f t="shared" si="268"/>
        <v>0.18482999999999999</v>
      </c>
      <c r="T775" s="2">
        <f t="shared" si="269"/>
        <v>5.76</v>
      </c>
      <c r="U775" s="4">
        <f t="shared" si="270"/>
        <v>1.7</v>
      </c>
      <c r="V775" s="79">
        <f t="shared" si="271"/>
        <v>3.41</v>
      </c>
      <c r="W775" s="10">
        <f t="shared" ca="1" si="272"/>
        <v>0</v>
      </c>
      <c r="X775" s="10">
        <f t="shared" ca="1" si="273"/>
        <v>0</v>
      </c>
      <c r="Y775" s="10">
        <f t="shared" ca="1" si="274"/>
        <v>0.318</v>
      </c>
      <c r="Z775" s="10">
        <f t="shared" ca="1" si="275"/>
        <v>1</v>
      </c>
      <c r="AA775" s="10">
        <f t="shared" ca="1" si="276"/>
        <v>0</v>
      </c>
      <c r="AB775" s="10">
        <f t="shared" ca="1" si="277"/>
        <v>0</v>
      </c>
      <c r="AC775" s="10">
        <f t="shared" ca="1" si="278"/>
        <v>1</v>
      </c>
      <c r="AF775" s="16">
        <f t="shared" ca="1" si="279"/>
        <v>0</v>
      </c>
    </row>
    <row r="776" spans="1:32" x14ac:dyDescent="0.25">
      <c r="A776" s="7" t="s">
        <v>50</v>
      </c>
      <c r="B776" s="7" t="s">
        <v>51</v>
      </c>
      <c r="C776" s="10">
        <f t="shared" ca="1" si="261"/>
        <v>0</v>
      </c>
      <c r="D776" s="4">
        <v>46.5</v>
      </c>
      <c r="E776" s="4">
        <v>40.299999999999997</v>
      </c>
      <c r="F776" s="4">
        <v>13.6</v>
      </c>
      <c r="G776" s="4">
        <v>9.1</v>
      </c>
      <c r="I776" s="5" t="s">
        <v>1374</v>
      </c>
      <c r="J776" s="3">
        <v>19750</v>
      </c>
      <c r="K776" s="3">
        <v>11000</v>
      </c>
      <c r="L776" s="3">
        <v>1153</v>
      </c>
      <c r="M776" s="2">
        <f t="shared" si="262"/>
        <v>25.35</v>
      </c>
      <c r="N776" s="3">
        <f t="shared" si="263"/>
        <v>135</v>
      </c>
      <c r="O776" s="4">
        <f t="shared" si="264"/>
        <v>22.4</v>
      </c>
      <c r="P776" s="2">
        <f t="shared" si="265"/>
        <v>1.95</v>
      </c>
      <c r="Q776" s="2">
        <f t="shared" si="266"/>
        <v>1.24</v>
      </c>
      <c r="R776" s="2">
        <f t="shared" si="267"/>
        <v>3.42</v>
      </c>
      <c r="S776" s="64">
        <f t="shared" si="268"/>
        <v>0.15533</v>
      </c>
      <c r="T776" s="2">
        <f t="shared" si="269"/>
        <v>8.51</v>
      </c>
      <c r="U776" s="4">
        <f t="shared" si="270"/>
        <v>2.7</v>
      </c>
      <c r="V776" s="79">
        <f t="shared" si="271"/>
        <v>4.1500000000000004</v>
      </c>
      <c r="W776" s="10">
        <f t="shared" ca="1" si="272"/>
        <v>0.64</v>
      </c>
      <c r="X776" s="10">
        <f t="shared" ca="1" si="273"/>
        <v>0</v>
      </c>
      <c r="Y776" s="10">
        <f t="shared" ca="1" si="274"/>
        <v>0</v>
      </c>
      <c r="Z776" s="10">
        <f t="shared" ca="1" si="275"/>
        <v>1</v>
      </c>
      <c r="AA776" s="10">
        <f t="shared" ca="1" si="276"/>
        <v>0</v>
      </c>
      <c r="AB776" s="10">
        <f t="shared" ca="1" si="277"/>
        <v>0.44400000000000001</v>
      </c>
      <c r="AC776" s="10">
        <f t="shared" ca="1" si="278"/>
        <v>1</v>
      </c>
      <c r="AF776" s="16">
        <f t="shared" ca="1" si="279"/>
        <v>0</v>
      </c>
    </row>
    <row r="777" spans="1:32" x14ac:dyDescent="0.25">
      <c r="A777" s="7" t="s">
        <v>52</v>
      </c>
      <c r="B777" s="7" t="s">
        <v>53</v>
      </c>
      <c r="C777" s="10">
        <f t="shared" ca="1" si="261"/>
        <v>0</v>
      </c>
      <c r="D777" s="4">
        <v>31.8</v>
      </c>
      <c r="E777" s="4">
        <v>26.9</v>
      </c>
      <c r="F777" s="4">
        <v>10.3</v>
      </c>
      <c r="G777" s="4">
        <v>5.3</v>
      </c>
      <c r="H777" s="3"/>
      <c r="I777" s="5" t="s">
        <v>1374</v>
      </c>
      <c r="J777" s="5">
        <v>10803</v>
      </c>
      <c r="K777" s="5">
        <v>4850</v>
      </c>
      <c r="L777" s="3">
        <v>474</v>
      </c>
      <c r="M777" s="2">
        <f t="shared" si="262"/>
        <v>15.57</v>
      </c>
      <c r="N777" s="3">
        <f t="shared" si="263"/>
        <v>248</v>
      </c>
      <c r="O777" s="4">
        <f t="shared" si="264"/>
        <v>26.3</v>
      </c>
      <c r="P777" s="2">
        <f t="shared" si="265"/>
        <v>1.8</v>
      </c>
      <c r="Q777" s="2">
        <f t="shared" si="266"/>
        <v>1.07</v>
      </c>
      <c r="R777" s="2">
        <f t="shared" si="267"/>
        <v>3.09</v>
      </c>
      <c r="S777" s="64">
        <f t="shared" si="268"/>
        <v>8.6650000000000005E-2</v>
      </c>
      <c r="T777" s="2">
        <f t="shared" si="269"/>
        <v>6.95</v>
      </c>
      <c r="U777" s="4">
        <f t="shared" si="270"/>
        <v>3</v>
      </c>
      <c r="V777" s="79">
        <f t="shared" si="271"/>
        <v>5.3</v>
      </c>
      <c r="W777" s="10">
        <f t="shared" ca="1" si="272"/>
        <v>0</v>
      </c>
      <c r="X777" s="10">
        <f t="shared" ca="1" si="273"/>
        <v>0</v>
      </c>
      <c r="Y777" s="10">
        <f t="shared" ca="1" si="274"/>
        <v>0</v>
      </c>
      <c r="Z777" s="10">
        <f t="shared" ca="1" si="275"/>
        <v>1</v>
      </c>
      <c r="AA777" s="10">
        <f t="shared" ca="1" si="276"/>
        <v>0</v>
      </c>
      <c r="AB777" s="10">
        <f t="shared" ca="1" si="277"/>
        <v>0.72199999999999998</v>
      </c>
      <c r="AC777" s="10">
        <f t="shared" ca="1" si="278"/>
        <v>1</v>
      </c>
      <c r="AF777" s="16">
        <f t="shared" ca="1" si="279"/>
        <v>0</v>
      </c>
    </row>
    <row r="778" spans="1:32" x14ac:dyDescent="0.25">
      <c r="A778" s="7" t="s">
        <v>54</v>
      </c>
      <c r="B778" s="7" t="s">
        <v>55</v>
      </c>
      <c r="C778" s="10">
        <f t="shared" ca="1" si="261"/>
        <v>0</v>
      </c>
      <c r="D778" s="4">
        <v>32.700000000000003</v>
      </c>
      <c r="E778" s="4">
        <v>26.7</v>
      </c>
      <c r="F778" s="4">
        <v>10.7</v>
      </c>
      <c r="G778" s="4">
        <v>5.6</v>
      </c>
      <c r="H778" s="5" t="s">
        <v>1414</v>
      </c>
      <c r="I778" s="5" t="s">
        <v>1374</v>
      </c>
      <c r="J778" s="3">
        <v>11000</v>
      </c>
      <c r="K778" s="3">
        <v>4620</v>
      </c>
      <c r="L778" s="3">
        <v>538</v>
      </c>
      <c r="M778" s="2">
        <f t="shared" si="262"/>
        <v>17.46</v>
      </c>
      <c r="N778" s="3">
        <f t="shared" si="263"/>
        <v>258</v>
      </c>
      <c r="O778" s="4">
        <f t="shared" si="264"/>
        <v>25.4</v>
      </c>
      <c r="P778" s="2">
        <f t="shared" si="265"/>
        <v>1.86</v>
      </c>
      <c r="Q778" s="2">
        <f t="shared" si="266"/>
        <v>1.1100000000000001</v>
      </c>
      <c r="R778" s="2">
        <f t="shared" si="267"/>
        <v>3.06</v>
      </c>
      <c r="S778" s="64">
        <f t="shared" si="268"/>
        <v>9.7809999999999994E-2</v>
      </c>
      <c r="T778" s="2">
        <f t="shared" si="269"/>
        <v>6.92</v>
      </c>
      <c r="U778" s="4">
        <f t="shared" si="270"/>
        <v>2.9</v>
      </c>
      <c r="V778" s="79">
        <f t="shared" si="271"/>
        <v>5.03</v>
      </c>
      <c r="W778" s="10">
        <f t="shared" ca="1" si="272"/>
        <v>0</v>
      </c>
      <c r="X778" s="10">
        <f t="shared" ca="1" si="273"/>
        <v>0</v>
      </c>
      <c r="Y778" s="10">
        <f t="shared" ca="1" si="274"/>
        <v>0</v>
      </c>
      <c r="Z778" s="10">
        <f t="shared" ca="1" si="275"/>
        <v>1</v>
      </c>
      <c r="AA778" s="10">
        <f t="shared" ca="1" si="276"/>
        <v>0</v>
      </c>
      <c r="AB778" s="10">
        <f t="shared" ca="1" si="277"/>
        <v>0.55600000000000005</v>
      </c>
      <c r="AC778" s="10">
        <f t="shared" ca="1" si="278"/>
        <v>1</v>
      </c>
      <c r="AF778" s="16">
        <f t="shared" ca="1" si="279"/>
        <v>0</v>
      </c>
    </row>
    <row r="779" spans="1:32" x14ac:dyDescent="0.25">
      <c r="A779" s="7" t="s">
        <v>56</v>
      </c>
      <c r="B779" s="7" t="s">
        <v>57</v>
      </c>
      <c r="C779" s="10">
        <f t="shared" ca="1" si="261"/>
        <v>0</v>
      </c>
      <c r="D779" s="4">
        <v>33.5</v>
      </c>
      <c r="E779" s="4">
        <v>28.4</v>
      </c>
      <c r="F779" s="4">
        <v>11.2</v>
      </c>
      <c r="G779" s="4">
        <v>5.3</v>
      </c>
      <c r="H779" s="3"/>
      <c r="I779" s="5" t="s">
        <v>1374</v>
      </c>
      <c r="J779" s="5">
        <v>13900</v>
      </c>
      <c r="K779" s="5">
        <v>5152</v>
      </c>
      <c r="L779" s="3">
        <v>549</v>
      </c>
      <c r="M779" s="2">
        <f t="shared" si="262"/>
        <v>15.25</v>
      </c>
      <c r="N779" s="3">
        <f t="shared" si="263"/>
        <v>271</v>
      </c>
      <c r="O779" s="4">
        <f t="shared" si="264"/>
        <v>28.7</v>
      </c>
      <c r="P779" s="2">
        <f t="shared" si="265"/>
        <v>1.8</v>
      </c>
      <c r="Q779" s="2">
        <f t="shared" si="266"/>
        <v>1.06</v>
      </c>
      <c r="R779" s="2">
        <f t="shared" si="267"/>
        <v>2.99</v>
      </c>
      <c r="S779" s="64">
        <f t="shared" si="268"/>
        <v>8.5550000000000001E-2</v>
      </c>
      <c r="T779" s="2">
        <f t="shared" si="269"/>
        <v>7.14</v>
      </c>
      <c r="U779" s="4">
        <f t="shared" si="270"/>
        <v>3.2</v>
      </c>
      <c r="V779" s="79">
        <f t="shared" si="271"/>
        <v>5.43</v>
      </c>
      <c r="W779" s="10">
        <f t="shared" ca="1" si="272"/>
        <v>0</v>
      </c>
      <c r="X779" s="10">
        <f t="shared" ca="1" si="273"/>
        <v>0</v>
      </c>
      <c r="Y779" s="10">
        <f t="shared" ca="1" si="274"/>
        <v>0</v>
      </c>
      <c r="Z779" s="10">
        <f t="shared" ca="1" si="275"/>
        <v>1</v>
      </c>
      <c r="AA779" s="10">
        <f t="shared" ca="1" si="276"/>
        <v>0</v>
      </c>
      <c r="AB779" s="10">
        <f t="shared" ca="1" si="277"/>
        <v>0.16700000000000001</v>
      </c>
      <c r="AC779" s="10">
        <f t="shared" ca="1" si="278"/>
        <v>1</v>
      </c>
      <c r="AF779" s="16">
        <f t="shared" ca="1" si="279"/>
        <v>0</v>
      </c>
    </row>
    <row r="780" spans="1:32" x14ac:dyDescent="0.25">
      <c r="A780" s="7" t="s">
        <v>58</v>
      </c>
      <c r="B780" s="7" t="s">
        <v>57</v>
      </c>
      <c r="C780" s="10">
        <f t="shared" ca="1" si="261"/>
        <v>0</v>
      </c>
      <c r="D780" s="4">
        <v>35.299999999999997</v>
      </c>
      <c r="E780" s="4">
        <v>30.3</v>
      </c>
      <c r="F780" s="4">
        <v>11.8</v>
      </c>
      <c r="G780" s="4">
        <v>5.6</v>
      </c>
      <c r="I780" s="5" t="s">
        <v>1374</v>
      </c>
      <c r="J780" s="3">
        <v>15680</v>
      </c>
      <c r="K780" s="3">
        <v>6720</v>
      </c>
      <c r="L780" s="3">
        <v>603</v>
      </c>
      <c r="M780" s="2">
        <f t="shared" si="262"/>
        <v>15.46</v>
      </c>
      <c r="N780" s="3">
        <f t="shared" si="263"/>
        <v>252</v>
      </c>
      <c r="O780" s="4">
        <f t="shared" si="264"/>
        <v>28.5</v>
      </c>
      <c r="P780" s="2">
        <f t="shared" si="265"/>
        <v>1.82</v>
      </c>
      <c r="Q780" s="2">
        <f t="shared" si="266"/>
        <v>1.06</v>
      </c>
      <c r="R780" s="2">
        <f t="shared" si="267"/>
        <v>2.99</v>
      </c>
      <c r="S780" s="64">
        <f t="shared" si="268"/>
        <v>9.1810000000000003E-2</v>
      </c>
      <c r="T780" s="2">
        <f t="shared" si="269"/>
        <v>7.38</v>
      </c>
      <c r="U780" s="4">
        <f t="shared" si="270"/>
        <v>3.2</v>
      </c>
      <c r="V780" s="79">
        <f t="shared" si="271"/>
        <v>5.29</v>
      </c>
      <c r="W780" s="10">
        <f t="shared" ca="1" si="272"/>
        <v>0</v>
      </c>
      <c r="X780" s="10">
        <f t="shared" ca="1" si="273"/>
        <v>0</v>
      </c>
      <c r="Y780" s="10">
        <f t="shared" ca="1" si="274"/>
        <v>0</v>
      </c>
      <c r="Z780" s="10">
        <f t="shared" ca="1" si="275"/>
        <v>1</v>
      </c>
      <c r="AA780" s="10">
        <f t="shared" ca="1" si="276"/>
        <v>0</v>
      </c>
      <c r="AB780" s="10">
        <f t="shared" ca="1" si="277"/>
        <v>0.16700000000000001</v>
      </c>
      <c r="AC780" s="10">
        <f t="shared" ca="1" si="278"/>
        <v>1</v>
      </c>
      <c r="AF780" s="16">
        <f t="shared" ca="1" si="279"/>
        <v>0</v>
      </c>
    </row>
    <row r="781" spans="1:32" x14ac:dyDescent="0.25">
      <c r="A781" s="7" t="s">
        <v>61</v>
      </c>
      <c r="B781" s="7" t="s">
        <v>57</v>
      </c>
      <c r="C781" s="10">
        <f t="shared" ca="1" si="261"/>
        <v>0</v>
      </c>
      <c r="D781" s="4">
        <v>36.799999999999997</v>
      </c>
      <c r="E781" s="4">
        <v>30.3</v>
      </c>
      <c r="F781" s="4">
        <v>11.5</v>
      </c>
      <c r="G781" s="4">
        <v>5.2</v>
      </c>
      <c r="H781" s="5" t="s">
        <v>1477</v>
      </c>
      <c r="I781" s="5" t="s">
        <v>1374</v>
      </c>
      <c r="J781" s="3">
        <v>16500</v>
      </c>
      <c r="K781" s="3">
        <v>7040</v>
      </c>
      <c r="L781" s="3">
        <v>678</v>
      </c>
      <c r="M781" s="2">
        <f t="shared" si="262"/>
        <v>16.8</v>
      </c>
      <c r="N781" s="3">
        <f t="shared" si="263"/>
        <v>265</v>
      </c>
      <c r="O781" s="4">
        <f t="shared" si="264"/>
        <v>30.6</v>
      </c>
      <c r="P781" s="2">
        <f t="shared" si="265"/>
        <v>1.75</v>
      </c>
      <c r="Q781" s="2">
        <f t="shared" si="266"/>
        <v>1.08</v>
      </c>
      <c r="R781" s="2">
        <f t="shared" si="267"/>
        <v>3.2</v>
      </c>
      <c r="S781" s="64">
        <f t="shared" si="268"/>
        <v>7.4130000000000001E-2</v>
      </c>
      <c r="T781" s="2">
        <f t="shared" si="269"/>
        <v>7.38</v>
      </c>
      <c r="U781" s="4">
        <f t="shared" si="270"/>
        <v>3.5</v>
      </c>
      <c r="V781" s="79">
        <f t="shared" si="271"/>
        <v>5.86</v>
      </c>
      <c r="W781" s="10">
        <f t="shared" ca="1" si="272"/>
        <v>0</v>
      </c>
      <c r="X781" s="10">
        <f t="shared" ca="1" si="273"/>
        <v>0</v>
      </c>
      <c r="Y781" s="10">
        <f t="shared" ca="1" si="274"/>
        <v>0</v>
      </c>
      <c r="Z781" s="10">
        <f t="shared" ca="1" si="275"/>
        <v>1</v>
      </c>
      <c r="AA781" s="10">
        <f t="shared" ca="1" si="276"/>
        <v>0</v>
      </c>
      <c r="AB781" s="10">
        <f t="shared" ca="1" si="277"/>
        <v>1</v>
      </c>
      <c r="AC781" s="10">
        <f t="shared" ca="1" si="278"/>
        <v>1</v>
      </c>
      <c r="AF781" s="16">
        <f t="shared" ca="1" si="279"/>
        <v>0</v>
      </c>
    </row>
    <row r="782" spans="1:32" x14ac:dyDescent="0.25">
      <c r="A782" s="7" t="s">
        <v>62</v>
      </c>
      <c r="B782" s="7" t="s">
        <v>57</v>
      </c>
      <c r="C782" s="10">
        <f t="shared" ca="1" si="261"/>
        <v>0</v>
      </c>
      <c r="D782" s="4">
        <v>38.4</v>
      </c>
      <c r="E782" s="4">
        <v>32.799999999999997</v>
      </c>
      <c r="F782" s="4">
        <v>11.5</v>
      </c>
      <c r="G782" s="4">
        <v>6.1</v>
      </c>
      <c r="I782" s="5" t="s">
        <v>1374</v>
      </c>
      <c r="J782" s="3">
        <v>20947</v>
      </c>
      <c r="K782" s="3">
        <v>8820</v>
      </c>
      <c r="L782" s="3">
        <v>710</v>
      </c>
      <c r="M782" s="2">
        <f t="shared" si="262"/>
        <v>15.01</v>
      </c>
      <c r="N782" s="3">
        <f t="shared" si="263"/>
        <v>265</v>
      </c>
      <c r="O782" s="4">
        <f t="shared" si="264"/>
        <v>36.299999999999997</v>
      </c>
      <c r="P782" s="2">
        <f t="shared" si="265"/>
        <v>1.61</v>
      </c>
      <c r="Q782" s="2">
        <f t="shared" si="266"/>
        <v>1.04</v>
      </c>
      <c r="R782" s="2">
        <f t="shared" si="267"/>
        <v>3.34</v>
      </c>
      <c r="S782" s="64">
        <f t="shared" si="268"/>
        <v>5.4019999999999999E-2</v>
      </c>
      <c r="T782" s="2">
        <f t="shared" si="269"/>
        <v>7.67</v>
      </c>
      <c r="U782" s="4">
        <f t="shared" si="270"/>
        <v>4.0999999999999996</v>
      </c>
      <c r="V782" s="79">
        <f t="shared" si="271"/>
        <v>6.86</v>
      </c>
      <c r="W782" s="10">
        <f t="shared" ca="1" si="272"/>
        <v>0</v>
      </c>
      <c r="X782" s="10">
        <f t="shared" ca="1" si="273"/>
        <v>0</v>
      </c>
      <c r="Y782" s="10">
        <f t="shared" ca="1" si="274"/>
        <v>0</v>
      </c>
      <c r="Z782" s="10">
        <f t="shared" ca="1" si="275"/>
        <v>1</v>
      </c>
      <c r="AA782" s="10">
        <f t="shared" ca="1" si="276"/>
        <v>0</v>
      </c>
      <c r="AB782" s="10">
        <f t="shared" ca="1" si="277"/>
        <v>0.88900000000000001</v>
      </c>
      <c r="AC782" s="10">
        <f t="shared" ca="1" si="278"/>
        <v>1</v>
      </c>
      <c r="AF782" s="16">
        <f t="shared" ca="1" si="279"/>
        <v>0</v>
      </c>
    </row>
    <row r="783" spans="1:32" x14ac:dyDescent="0.25">
      <c r="A783" s="7" t="s">
        <v>63</v>
      </c>
      <c r="B783" s="7" t="s">
        <v>57</v>
      </c>
      <c r="C783" s="10">
        <f t="shared" ca="1" si="261"/>
        <v>0</v>
      </c>
      <c r="D783" s="4">
        <v>42.5</v>
      </c>
      <c r="E783" s="4">
        <v>34.299999999999997</v>
      </c>
      <c r="F783" s="4">
        <v>12.5</v>
      </c>
      <c r="G783" s="4">
        <v>6.3</v>
      </c>
      <c r="H783" s="3"/>
      <c r="I783" s="3" t="s">
        <v>1374</v>
      </c>
      <c r="J783" s="5">
        <v>28600</v>
      </c>
      <c r="K783" s="5">
        <v>10560</v>
      </c>
      <c r="L783" s="3">
        <v>936</v>
      </c>
      <c r="M783" s="2">
        <f t="shared" si="262"/>
        <v>16.079999999999998</v>
      </c>
      <c r="N783" s="3">
        <f t="shared" si="263"/>
        <v>316</v>
      </c>
      <c r="O783" s="4">
        <f t="shared" si="264"/>
        <v>41.6</v>
      </c>
      <c r="P783" s="2">
        <f t="shared" si="265"/>
        <v>1.58</v>
      </c>
      <c r="Q783" s="2">
        <f t="shared" si="266"/>
        <v>1.05</v>
      </c>
      <c r="R783" s="2">
        <f t="shared" si="267"/>
        <v>3.4</v>
      </c>
      <c r="S783" s="64">
        <f t="shared" si="268"/>
        <v>4.7960000000000003E-2</v>
      </c>
      <c r="T783" s="2">
        <f t="shared" si="269"/>
        <v>7.85</v>
      </c>
      <c r="U783" s="4">
        <f t="shared" si="270"/>
        <v>4.5999999999999996</v>
      </c>
      <c r="V783" s="79">
        <f t="shared" si="271"/>
        <v>7.38</v>
      </c>
      <c r="W783" s="10">
        <f t="shared" ca="1" si="272"/>
        <v>0</v>
      </c>
      <c r="X783" s="10">
        <f t="shared" ca="1" si="273"/>
        <v>0</v>
      </c>
      <c r="Y783" s="10">
        <f t="shared" ca="1" si="274"/>
        <v>0</v>
      </c>
      <c r="Z783" s="10">
        <f t="shared" ca="1" si="275"/>
        <v>1</v>
      </c>
      <c r="AA783" s="10">
        <f t="shared" ca="1" si="276"/>
        <v>0</v>
      </c>
      <c r="AB783" s="10">
        <f t="shared" ca="1" si="277"/>
        <v>0.55600000000000005</v>
      </c>
      <c r="AC783" s="10">
        <f t="shared" ca="1" si="278"/>
        <v>1</v>
      </c>
      <c r="AF783" s="16">
        <f t="shared" ca="1" si="279"/>
        <v>0</v>
      </c>
    </row>
    <row r="784" spans="1:32" x14ac:dyDescent="0.25">
      <c r="A784" s="7" t="s">
        <v>64</v>
      </c>
      <c r="B784" s="7" t="s">
        <v>65</v>
      </c>
      <c r="C784" s="10">
        <f t="shared" ca="1" si="261"/>
        <v>0</v>
      </c>
      <c r="D784" s="4">
        <v>32.1</v>
      </c>
      <c r="E784" s="4">
        <v>27.2</v>
      </c>
      <c r="F784" s="4">
        <v>10.3</v>
      </c>
      <c r="G784" s="4">
        <v>5.2</v>
      </c>
      <c r="I784" s="5" t="s">
        <v>1374</v>
      </c>
      <c r="J784" s="3">
        <v>11464</v>
      </c>
      <c r="K784" s="3">
        <v>4189</v>
      </c>
      <c r="L784" s="5">
        <v>562</v>
      </c>
      <c r="M784" s="2">
        <f t="shared" si="262"/>
        <v>17.75</v>
      </c>
      <c r="N784" s="3">
        <f t="shared" si="263"/>
        <v>254</v>
      </c>
      <c r="O784" s="4">
        <f t="shared" si="264"/>
        <v>27.7</v>
      </c>
      <c r="P784" s="2">
        <f t="shared" si="265"/>
        <v>1.77</v>
      </c>
      <c r="Q784" s="2">
        <f t="shared" si="266"/>
        <v>1.1200000000000001</v>
      </c>
      <c r="R784" s="2">
        <f t="shared" si="267"/>
        <v>3.12</v>
      </c>
      <c r="S784" s="64">
        <f t="shared" si="268"/>
        <v>8.115E-2</v>
      </c>
      <c r="T784" s="2">
        <f t="shared" si="269"/>
        <v>6.99</v>
      </c>
      <c r="U784" s="4">
        <f t="shared" si="270"/>
        <v>3.1</v>
      </c>
      <c r="V784" s="79">
        <f t="shared" si="271"/>
        <v>5.48</v>
      </c>
      <c r="W784" s="10">
        <f t="shared" ca="1" si="272"/>
        <v>0</v>
      </c>
      <c r="X784" s="10">
        <f t="shared" ca="1" si="273"/>
        <v>0</v>
      </c>
      <c r="Y784" s="10">
        <f t="shared" ca="1" si="274"/>
        <v>0</v>
      </c>
      <c r="Z784" s="10">
        <f t="shared" ca="1" si="275"/>
        <v>1</v>
      </c>
      <c r="AA784" s="10">
        <f t="shared" ca="1" si="276"/>
        <v>0</v>
      </c>
      <c r="AB784" s="10">
        <f t="shared" ca="1" si="277"/>
        <v>0.88900000000000001</v>
      </c>
      <c r="AC784" s="10">
        <f t="shared" ca="1" si="278"/>
        <v>1</v>
      </c>
      <c r="AF784" s="16">
        <f t="shared" ca="1" si="279"/>
        <v>0</v>
      </c>
    </row>
    <row r="785" spans="1:32" x14ac:dyDescent="0.25">
      <c r="A785" s="7" t="s">
        <v>1192</v>
      </c>
      <c r="B785" s="7" t="s">
        <v>1193</v>
      </c>
      <c r="C785" s="10">
        <f t="shared" ca="1" si="261"/>
        <v>0</v>
      </c>
      <c r="D785" s="4">
        <v>33.200000000000003</v>
      </c>
      <c r="E785" s="4">
        <v>28.2</v>
      </c>
      <c r="F785" s="4">
        <v>10.7</v>
      </c>
      <c r="G785" s="4">
        <v>5.0999999999999996</v>
      </c>
      <c r="H785" s="5" t="s">
        <v>1407</v>
      </c>
      <c r="I785" s="5" t="s">
        <v>1374</v>
      </c>
      <c r="J785" s="3">
        <v>17250</v>
      </c>
      <c r="K785" s="3">
        <v>5150</v>
      </c>
      <c r="L785" s="3">
        <v>547</v>
      </c>
      <c r="M785" s="2">
        <f t="shared" si="262"/>
        <v>13.16</v>
      </c>
      <c r="N785" s="3">
        <f t="shared" si="263"/>
        <v>343</v>
      </c>
      <c r="O785" s="4">
        <f t="shared" si="264"/>
        <v>38.200000000000003</v>
      </c>
      <c r="P785" s="2">
        <f t="shared" si="265"/>
        <v>1.6</v>
      </c>
      <c r="Q785" s="2">
        <f t="shared" si="266"/>
        <v>1</v>
      </c>
      <c r="R785" s="2">
        <f t="shared" si="267"/>
        <v>3.1</v>
      </c>
      <c r="S785" s="64">
        <f t="shared" si="268"/>
        <v>4.6629999999999998E-2</v>
      </c>
      <c r="T785" s="2">
        <f t="shared" si="269"/>
        <v>7.12</v>
      </c>
      <c r="U785" s="4">
        <f t="shared" si="270"/>
        <v>4.2</v>
      </c>
      <c r="V785" s="79">
        <f t="shared" si="271"/>
        <v>7.29</v>
      </c>
      <c r="W785" s="10">
        <f t="shared" ca="1" si="272"/>
        <v>0</v>
      </c>
      <c r="X785" s="10">
        <f t="shared" ca="1" si="273"/>
        <v>0</v>
      </c>
      <c r="Y785" s="10">
        <f t="shared" ca="1" si="274"/>
        <v>0</v>
      </c>
      <c r="Z785" s="10">
        <f t="shared" ca="1" si="275"/>
        <v>1</v>
      </c>
      <c r="AA785" s="10">
        <f t="shared" ca="1" si="276"/>
        <v>0</v>
      </c>
      <c r="AB785" s="10">
        <f t="shared" ca="1" si="277"/>
        <v>0.77800000000000002</v>
      </c>
      <c r="AC785" s="10">
        <f t="shared" ca="1" si="278"/>
        <v>1</v>
      </c>
      <c r="AF785" s="16">
        <f t="shared" ca="1" si="279"/>
        <v>0</v>
      </c>
    </row>
    <row r="786" spans="1:32" x14ac:dyDescent="0.25">
      <c r="A786" s="7" t="s">
        <v>1194</v>
      </c>
      <c r="B786" s="7" t="s">
        <v>65</v>
      </c>
      <c r="C786" s="10">
        <f t="shared" ca="1" si="261"/>
        <v>0</v>
      </c>
      <c r="D786" s="4">
        <v>34.1</v>
      </c>
      <c r="E786" s="4">
        <v>29.7</v>
      </c>
      <c r="F786" s="4">
        <v>11.3</v>
      </c>
      <c r="G786" s="4">
        <v>5.5</v>
      </c>
      <c r="H786" s="5" t="s">
        <v>1407</v>
      </c>
      <c r="I786" s="5" t="s">
        <v>1374</v>
      </c>
      <c r="J786" s="3">
        <v>16500</v>
      </c>
      <c r="K786" s="3">
        <v>0</v>
      </c>
      <c r="L786" s="3">
        <v>720</v>
      </c>
      <c r="M786" s="2">
        <f t="shared" si="262"/>
        <v>17.84</v>
      </c>
      <c r="N786" s="3">
        <f t="shared" si="263"/>
        <v>281</v>
      </c>
      <c r="O786" s="4">
        <f t="shared" si="264"/>
        <v>32.5</v>
      </c>
      <c r="P786" s="2">
        <f t="shared" si="265"/>
        <v>1.72</v>
      </c>
      <c r="Q786" s="2">
        <f t="shared" si="266"/>
        <v>1.1100000000000001</v>
      </c>
      <c r="R786" s="2">
        <f t="shared" si="267"/>
        <v>3.02</v>
      </c>
      <c r="S786" s="64">
        <f t="shared" si="268"/>
        <v>6.8419999999999995E-2</v>
      </c>
      <c r="T786" s="2">
        <f t="shared" si="269"/>
        <v>7.3</v>
      </c>
      <c r="U786" s="4">
        <f t="shared" si="270"/>
        <v>3.6</v>
      </c>
      <c r="V786" s="79">
        <f t="shared" si="271"/>
        <v>6.08</v>
      </c>
      <c r="W786" s="10">
        <f t="shared" ca="1" si="272"/>
        <v>0</v>
      </c>
      <c r="X786" s="10">
        <f t="shared" ca="1" si="273"/>
        <v>0</v>
      </c>
      <c r="Y786" s="10">
        <f t="shared" ca="1" si="274"/>
        <v>0</v>
      </c>
      <c r="Z786" s="10">
        <f t="shared" ca="1" si="275"/>
        <v>1</v>
      </c>
      <c r="AA786" s="10">
        <f t="shared" ca="1" si="276"/>
        <v>0</v>
      </c>
      <c r="AB786" s="10">
        <f t="shared" ca="1" si="277"/>
        <v>0.33300000000000002</v>
      </c>
      <c r="AC786" s="10">
        <f t="shared" ca="1" si="278"/>
        <v>1</v>
      </c>
      <c r="AF786" s="16">
        <f t="shared" ca="1" si="279"/>
        <v>0</v>
      </c>
    </row>
    <row r="787" spans="1:32" x14ac:dyDescent="0.25">
      <c r="A787" s="7" t="s">
        <v>1195</v>
      </c>
      <c r="B787" s="7" t="s">
        <v>65</v>
      </c>
      <c r="C787" s="10">
        <f t="shared" ca="1" si="261"/>
        <v>0</v>
      </c>
      <c r="D787" s="4">
        <v>37.5</v>
      </c>
      <c r="E787" s="4">
        <v>30.3</v>
      </c>
      <c r="F787" s="4">
        <v>11.2</v>
      </c>
      <c r="G787" s="4">
        <v>5.0999999999999996</v>
      </c>
      <c r="H787" s="5" t="s">
        <v>1386</v>
      </c>
      <c r="J787" s="3">
        <v>24200</v>
      </c>
      <c r="K787" s="3">
        <v>0</v>
      </c>
      <c r="L787" s="3">
        <v>752</v>
      </c>
      <c r="M787" s="2">
        <f t="shared" si="262"/>
        <v>14.44</v>
      </c>
      <c r="N787" s="3">
        <f t="shared" si="263"/>
        <v>388</v>
      </c>
      <c r="O787" s="4">
        <f t="shared" si="264"/>
        <v>46.1</v>
      </c>
      <c r="P787" s="2">
        <f t="shared" si="265"/>
        <v>1.5</v>
      </c>
      <c r="Q787" s="2">
        <f t="shared" si="266"/>
        <v>1.02</v>
      </c>
      <c r="R787" s="2">
        <f t="shared" si="267"/>
        <v>3.35</v>
      </c>
      <c r="S787" s="64">
        <f t="shared" si="268"/>
        <v>3.5040000000000002E-2</v>
      </c>
      <c r="T787" s="2">
        <f t="shared" si="269"/>
        <v>7.38</v>
      </c>
      <c r="U787" s="4">
        <f t="shared" si="270"/>
        <v>5</v>
      </c>
      <c r="V787" s="79">
        <f t="shared" si="271"/>
        <v>8.48</v>
      </c>
      <c r="W787" s="10">
        <f t="shared" ca="1" si="272"/>
        <v>0</v>
      </c>
      <c r="X787" s="10">
        <f t="shared" ca="1" si="273"/>
        <v>0</v>
      </c>
      <c r="Y787" s="10">
        <f t="shared" ca="1" si="274"/>
        <v>0</v>
      </c>
      <c r="Z787" s="10">
        <f t="shared" ca="1" si="275"/>
        <v>1</v>
      </c>
      <c r="AA787" s="10">
        <f t="shared" ca="1" si="276"/>
        <v>0</v>
      </c>
      <c r="AB787" s="10">
        <f t="shared" ca="1" si="277"/>
        <v>0.83299999999999996</v>
      </c>
      <c r="AC787" s="10">
        <f t="shared" ca="1" si="278"/>
        <v>1</v>
      </c>
      <c r="AF787" s="16">
        <f t="shared" ca="1" si="279"/>
        <v>0</v>
      </c>
    </row>
    <row r="788" spans="1:32" x14ac:dyDescent="0.25">
      <c r="A788" s="7" t="s">
        <v>1196</v>
      </c>
      <c r="B788" s="7" t="s">
        <v>1197</v>
      </c>
      <c r="C788" s="10">
        <f t="shared" ca="1" si="261"/>
        <v>0</v>
      </c>
      <c r="D788" s="4">
        <v>38.1</v>
      </c>
      <c r="E788" s="4">
        <v>32.200000000000003</v>
      </c>
      <c r="F788" s="4">
        <v>11.3</v>
      </c>
      <c r="G788" s="4">
        <v>6</v>
      </c>
      <c r="H788" s="5" t="s">
        <v>1407</v>
      </c>
      <c r="I788" s="5" t="s">
        <v>1374</v>
      </c>
      <c r="J788" s="3">
        <v>17600</v>
      </c>
      <c r="K788" s="3">
        <v>0</v>
      </c>
      <c r="L788" s="3">
        <v>820</v>
      </c>
      <c r="M788" s="2">
        <f t="shared" si="262"/>
        <v>19.46</v>
      </c>
      <c r="N788" s="3">
        <f t="shared" si="263"/>
        <v>235</v>
      </c>
      <c r="O788" s="4">
        <f t="shared" si="264"/>
        <v>31.7</v>
      </c>
      <c r="P788" s="2">
        <f t="shared" si="265"/>
        <v>1.68</v>
      </c>
      <c r="Q788" s="2">
        <f t="shared" si="266"/>
        <v>1.1399999999999999</v>
      </c>
      <c r="R788" s="2">
        <f t="shared" si="267"/>
        <v>3.37</v>
      </c>
      <c r="S788" s="64">
        <f t="shared" si="268"/>
        <v>6.4769999999999994E-2</v>
      </c>
      <c r="T788" s="2">
        <f t="shared" si="269"/>
        <v>7.6</v>
      </c>
      <c r="U788" s="4">
        <f t="shared" si="270"/>
        <v>3.7</v>
      </c>
      <c r="V788" s="79">
        <f t="shared" si="271"/>
        <v>6.25</v>
      </c>
      <c r="W788" s="10">
        <f t="shared" ca="1" si="272"/>
        <v>0</v>
      </c>
      <c r="X788" s="10">
        <f t="shared" ca="1" si="273"/>
        <v>0</v>
      </c>
      <c r="Y788" s="10">
        <f t="shared" ca="1" si="274"/>
        <v>0</v>
      </c>
      <c r="Z788" s="10">
        <f t="shared" ca="1" si="275"/>
        <v>1</v>
      </c>
      <c r="AA788" s="10">
        <f t="shared" ca="1" si="276"/>
        <v>0</v>
      </c>
      <c r="AB788" s="10">
        <f t="shared" ca="1" si="277"/>
        <v>0.72199999999999998</v>
      </c>
      <c r="AC788" s="10">
        <f t="shared" ca="1" si="278"/>
        <v>1</v>
      </c>
      <c r="AF788" s="16">
        <f t="shared" ca="1" si="279"/>
        <v>0</v>
      </c>
    </row>
    <row r="789" spans="1:32" x14ac:dyDescent="0.25">
      <c r="A789" s="7" t="s">
        <v>1198</v>
      </c>
      <c r="B789" s="7" t="s">
        <v>1197</v>
      </c>
      <c r="C789" s="10">
        <f t="shared" ca="1" si="261"/>
        <v>0</v>
      </c>
      <c r="D789" s="4">
        <v>41.8</v>
      </c>
      <c r="E789" s="4">
        <v>34.200000000000003</v>
      </c>
      <c r="F789" s="4">
        <v>13.1</v>
      </c>
      <c r="G789" s="4">
        <v>6.3</v>
      </c>
      <c r="H789" s="5" t="s">
        <v>1407</v>
      </c>
      <c r="I789" s="5" t="s">
        <v>1374</v>
      </c>
      <c r="J789" s="3">
        <v>29800</v>
      </c>
      <c r="K789" s="3">
        <v>0</v>
      </c>
      <c r="L789" s="3">
        <v>882</v>
      </c>
      <c r="M789" s="2">
        <f t="shared" si="262"/>
        <v>14.74</v>
      </c>
      <c r="N789" s="3">
        <f t="shared" si="263"/>
        <v>333</v>
      </c>
      <c r="O789" s="4">
        <f t="shared" si="264"/>
        <v>41</v>
      </c>
      <c r="P789" s="2">
        <f t="shared" si="265"/>
        <v>1.64</v>
      </c>
      <c r="Q789" s="2">
        <f t="shared" si="266"/>
        <v>1.02</v>
      </c>
      <c r="R789" s="2">
        <f t="shared" si="267"/>
        <v>3.19</v>
      </c>
      <c r="S789" s="64">
        <f t="shared" si="268"/>
        <v>5.3280000000000001E-2</v>
      </c>
      <c r="T789" s="2">
        <f t="shared" si="269"/>
        <v>7.84</v>
      </c>
      <c r="U789" s="4">
        <f t="shared" si="270"/>
        <v>4.5</v>
      </c>
      <c r="V789" s="79">
        <f t="shared" si="271"/>
        <v>7.06</v>
      </c>
      <c r="W789" s="10">
        <f t="shared" ca="1" si="272"/>
        <v>0</v>
      </c>
      <c r="X789" s="10">
        <f t="shared" ca="1" si="273"/>
        <v>0</v>
      </c>
      <c r="Y789" s="10">
        <f t="shared" ca="1" si="274"/>
        <v>0</v>
      </c>
      <c r="Z789" s="10">
        <f t="shared" ca="1" si="275"/>
        <v>1</v>
      </c>
      <c r="AA789" s="10">
        <f t="shared" ca="1" si="276"/>
        <v>0</v>
      </c>
      <c r="AB789" s="10">
        <f t="shared" ca="1" si="277"/>
        <v>1</v>
      </c>
      <c r="AC789" s="10">
        <f t="shared" ca="1" si="278"/>
        <v>1</v>
      </c>
      <c r="AF789" s="16">
        <f t="shared" ca="1" si="279"/>
        <v>0</v>
      </c>
    </row>
    <row r="790" spans="1:32" x14ac:dyDescent="0.25">
      <c r="A790" s="7" t="s">
        <v>1199</v>
      </c>
      <c r="C790" s="10">
        <f t="shared" ca="1" si="261"/>
        <v>0</v>
      </c>
      <c r="D790" s="4">
        <v>42.7</v>
      </c>
      <c r="E790" s="4">
        <v>32</v>
      </c>
      <c r="F790" s="4">
        <v>13.8</v>
      </c>
      <c r="G790" s="4">
        <v>6.2</v>
      </c>
      <c r="H790" s="5" t="s">
        <v>1407</v>
      </c>
      <c r="I790" s="5" t="s">
        <v>1374</v>
      </c>
      <c r="J790" s="3">
        <v>33100</v>
      </c>
      <c r="K790" s="3">
        <v>0</v>
      </c>
      <c r="L790" s="3">
        <v>1092</v>
      </c>
      <c r="M790" s="2">
        <f t="shared" si="262"/>
        <v>17.02</v>
      </c>
      <c r="N790" s="3">
        <f t="shared" si="263"/>
        <v>451</v>
      </c>
      <c r="O790" s="4">
        <f t="shared" si="264"/>
        <v>44.1</v>
      </c>
      <c r="P790" s="2">
        <f t="shared" si="265"/>
        <v>1.66</v>
      </c>
      <c r="Q790" s="2">
        <f t="shared" si="266"/>
        <v>1.07</v>
      </c>
      <c r="R790" s="2">
        <f t="shared" si="267"/>
        <v>3.09</v>
      </c>
      <c r="S790" s="64">
        <f t="shared" si="268"/>
        <v>5.2229999999999999E-2</v>
      </c>
      <c r="T790" s="2">
        <f t="shared" si="269"/>
        <v>7.58</v>
      </c>
      <c r="U790" s="4">
        <f t="shared" si="270"/>
        <v>4.7</v>
      </c>
      <c r="V790" s="79">
        <f t="shared" si="271"/>
        <v>7.18</v>
      </c>
      <c r="W790" s="10">
        <f t="shared" ca="1" si="272"/>
        <v>0</v>
      </c>
      <c r="X790" s="10">
        <f t="shared" ca="1" si="273"/>
        <v>0</v>
      </c>
      <c r="Y790" s="10">
        <f t="shared" ca="1" si="274"/>
        <v>0</v>
      </c>
      <c r="Z790" s="10">
        <f t="shared" ca="1" si="275"/>
        <v>1</v>
      </c>
      <c r="AA790" s="10">
        <f t="shared" ca="1" si="276"/>
        <v>0</v>
      </c>
      <c r="AB790" s="10">
        <f t="shared" ca="1" si="277"/>
        <v>0.72199999999999998</v>
      </c>
      <c r="AC790" s="10">
        <f t="shared" ca="1" si="278"/>
        <v>1</v>
      </c>
      <c r="AF790" s="16">
        <f t="shared" ca="1" si="279"/>
        <v>0</v>
      </c>
    </row>
    <row r="791" spans="1:32" x14ac:dyDescent="0.25">
      <c r="A791" s="7" t="s">
        <v>1200</v>
      </c>
      <c r="C791" s="10">
        <f t="shared" ca="1" si="261"/>
        <v>0</v>
      </c>
      <c r="D791" s="4">
        <v>43.7</v>
      </c>
      <c r="E791" s="4">
        <v>37.799999999999997</v>
      </c>
      <c r="F791" s="4">
        <v>12.2</v>
      </c>
      <c r="G791" s="4">
        <v>5.0999999999999996</v>
      </c>
      <c r="H791" s="5" t="s">
        <v>1386</v>
      </c>
      <c r="J791" s="3">
        <v>32000</v>
      </c>
      <c r="K791" s="3">
        <v>0</v>
      </c>
      <c r="L791" s="3">
        <v>1016</v>
      </c>
      <c r="M791" s="2">
        <f t="shared" si="262"/>
        <v>16.190000000000001</v>
      </c>
      <c r="N791" s="3">
        <f t="shared" si="263"/>
        <v>265</v>
      </c>
      <c r="O791" s="4">
        <f t="shared" si="264"/>
        <v>44.7</v>
      </c>
      <c r="P791" s="2">
        <f t="shared" si="265"/>
        <v>1.49</v>
      </c>
      <c r="Q791" s="2">
        <f t="shared" si="266"/>
        <v>1.05</v>
      </c>
      <c r="R791" s="2">
        <f t="shared" si="267"/>
        <v>3.58</v>
      </c>
      <c r="S791" s="64">
        <f t="shared" si="268"/>
        <v>3.7789999999999997E-2</v>
      </c>
      <c r="T791" s="2">
        <f t="shared" si="269"/>
        <v>8.24</v>
      </c>
      <c r="U791" s="4">
        <f t="shared" si="270"/>
        <v>5.0999999999999996</v>
      </c>
      <c r="V791" s="79">
        <f t="shared" si="271"/>
        <v>8.2899999999999991</v>
      </c>
      <c r="W791" s="10">
        <f t="shared" ca="1" si="272"/>
        <v>0</v>
      </c>
      <c r="X791" s="10">
        <f t="shared" ca="1" si="273"/>
        <v>0</v>
      </c>
      <c r="Y791" s="10">
        <f t="shared" ca="1" si="274"/>
        <v>0</v>
      </c>
      <c r="Z791" s="10">
        <f t="shared" ca="1" si="275"/>
        <v>1</v>
      </c>
      <c r="AA791" s="10">
        <f t="shared" ca="1" si="276"/>
        <v>0</v>
      </c>
      <c r="AB791" s="10">
        <f t="shared" ca="1" si="277"/>
        <v>0</v>
      </c>
      <c r="AC791" s="10">
        <f t="shared" ca="1" si="278"/>
        <v>1</v>
      </c>
      <c r="AF791" s="16">
        <f t="shared" ca="1" si="279"/>
        <v>0</v>
      </c>
    </row>
    <row r="792" spans="1:32" x14ac:dyDescent="0.25">
      <c r="A792" s="7" t="s">
        <v>505</v>
      </c>
      <c r="B792" s="7" t="s">
        <v>65</v>
      </c>
      <c r="C792" s="10">
        <f t="shared" ca="1" si="261"/>
        <v>0</v>
      </c>
      <c r="D792" s="4">
        <v>50.6</v>
      </c>
      <c r="E792" s="4">
        <v>40.1</v>
      </c>
      <c r="F792" s="4">
        <v>15.1</v>
      </c>
      <c r="G792" s="4">
        <v>7.2</v>
      </c>
      <c r="H792" s="5" t="s">
        <v>1407</v>
      </c>
      <c r="I792" s="5" t="s">
        <v>1374</v>
      </c>
      <c r="J792" s="3">
        <v>52900</v>
      </c>
      <c r="K792" s="3">
        <v>18100</v>
      </c>
      <c r="L792" s="3">
        <v>1540</v>
      </c>
      <c r="M792" s="2">
        <f t="shared" si="262"/>
        <v>17.559999999999999</v>
      </c>
      <c r="N792" s="3">
        <f t="shared" si="263"/>
        <v>366</v>
      </c>
      <c r="O792" s="4">
        <f t="shared" si="264"/>
        <v>50.9</v>
      </c>
      <c r="P792" s="2">
        <f t="shared" si="265"/>
        <v>1.56</v>
      </c>
      <c r="Q792" s="2">
        <f t="shared" si="266"/>
        <v>1.07</v>
      </c>
      <c r="R792" s="2">
        <f t="shared" si="267"/>
        <v>3.35</v>
      </c>
      <c r="S792" s="64">
        <f t="shared" si="268"/>
        <v>4.2729999999999997E-2</v>
      </c>
      <c r="T792" s="2">
        <f t="shared" si="269"/>
        <v>8.49</v>
      </c>
      <c r="U792" s="4">
        <f t="shared" si="270"/>
        <v>5.5</v>
      </c>
      <c r="V792" s="79">
        <f t="shared" si="271"/>
        <v>8.0299999999999994</v>
      </c>
      <c r="W792" s="10">
        <f t="shared" ca="1" si="272"/>
        <v>0</v>
      </c>
      <c r="X792" s="10">
        <f t="shared" ca="1" si="273"/>
        <v>0</v>
      </c>
      <c r="Y792" s="10">
        <f t="shared" ca="1" si="274"/>
        <v>0</v>
      </c>
      <c r="Z792" s="10">
        <f t="shared" ca="1" si="275"/>
        <v>1</v>
      </c>
      <c r="AA792" s="10">
        <f t="shared" ca="1" si="276"/>
        <v>0</v>
      </c>
      <c r="AB792" s="10">
        <f t="shared" ca="1" si="277"/>
        <v>0.83299999999999996</v>
      </c>
      <c r="AC792" s="10">
        <f t="shared" ca="1" si="278"/>
        <v>1</v>
      </c>
      <c r="AF792" s="16">
        <f t="shared" ca="1" si="279"/>
        <v>0</v>
      </c>
    </row>
    <row r="793" spans="1:32" x14ac:dyDescent="0.25">
      <c r="A793" s="7" t="s">
        <v>855</v>
      </c>
      <c r="C793" s="10">
        <f t="shared" ca="1" si="261"/>
        <v>0</v>
      </c>
      <c r="D793" s="4">
        <v>51.2</v>
      </c>
      <c r="E793" s="4">
        <v>39.6</v>
      </c>
      <c r="F793" s="4">
        <v>15</v>
      </c>
      <c r="G793" s="4">
        <v>7.2</v>
      </c>
      <c r="J793" s="3">
        <v>54000</v>
      </c>
      <c r="K793" s="3">
        <v>15200</v>
      </c>
      <c r="L793" s="3">
        <v>1371</v>
      </c>
      <c r="M793" s="2">
        <f t="shared" si="262"/>
        <v>15.42</v>
      </c>
      <c r="N793" s="3">
        <f t="shared" si="263"/>
        <v>388</v>
      </c>
      <c r="O793" s="4">
        <f t="shared" si="264"/>
        <v>52.6</v>
      </c>
      <c r="P793" s="2">
        <f t="shared" si="265"/>
        <v>1.54</v>
      </c>
      <c r="Q793" s="2">
        <f t="shared" si="266"/>
        <v>1.02</v>
      </c>
      <c r="R793" s="2">
        <f t="shared" si="267"/>
        <v>3.41</v>
      </c>
      <c r="S793" s="64">
        <f t="shared" si="268"/>
        <v>3.9460000000000002E-2</v>
      </c>
      <c r="T793" s="2">
        <f t="shared" si="269"/>
        <v>8.43</v>
      </c>
      <c r="U793" s="4">
        <f t="shared" si="270"/>
        <v>5.7</v>
      </c>
      <c r="V793" s="79">
        <f t="shared" si="271"/>
        <v>8.35</v>
      </c>
      <c r="W793" s="10">
        <f t="shared" ca="1" si="272"/>
        <v>0</v>
      </c>
      <c r="X793" s="10">
        <f t="shared" ca="1" si="273"/>
        <v>0</v>
      </c>
      <c r="Y793" s="10">
        <f t="shared" ca="1" si="274"/>
        <v>0</v>
      </c>
      <c r="Z793" s="10">
        <f t="shared" ca="1" si="275"/>
        <v>1</v>
      </c>
      <c r="AA793" s="10">
        <f t="shared" ca="1" si="276"/>
        <v>0</v>
      </c>
      <c r="AB793" s="10">
        <f t="shared" ca="1" si="277"/>
        <v>0.5</v>
      </c>
      <c r="AC793" s="10">
        <f t="shared" ca="1" si="278"/>
        <v>1</v>
      </c>
      <c r="AF793" s="16">
        <f t="shared" ca="1" si="279"/>
        <v>0</v>
      </c>
    </row>
    <row r="794" spans="1:32" x14ac:dyDescent="0.25">
      <c r="A794" s="7" t="s">
        <v>1201</v>
      </c>
      <c r="B794" s="7" t="s">
        <v>1202</v>
      </c>
      <c r="C794" s="10">
        <f t="shared" ca="1" si="261"/>
        <v>0</v>
      </c>
      <c r="D794" s="4">
        <v>42.1</v>
      </c>
      <c r="E794" s="4">
        <v>37</v>
      </c>
      <c r="F794" s="4">
        <v>12.5</v>
      </c>
      <c r="G794" s="4">
        <v>8.6</v>
      </c>
      <c r="H794" s="5" t="s">
        <v>1407</v>
      </c>
      <c r="I794" s="5" t="s">
        <v>1374</v>
      </c>
      <c r="J794" s="3">
        <v>15500</v>
      </c>
      <c r="K794" s="3">
        <v>8000</v>
      </c>
      <c r="L794" s="3">
        <v>1300</v>
      </c>
      <c r="M794" s="2">
        <f t="shared" si="262"/>
        <v>33.58</v>
      </c>
      <c r="N794" s="3">
        <f t="shared" si="263"/>
        <v>137</v>
      </c>
      <c r="O794" s="4">
        <f t="shared" si="264"/>
        <v>21.5</v>
      </c>
      <c r="P794" s="2">
        <f t="shared" si="265"/>
        <v>1.94</v>
      </c>
      <c r="Q794" s="2">
        <f t="shared" si="266"/>
        <v>1.37</v>
      </c>
      <c r="R794" s="2">
        <f t="shared" si="267"/>
        <v>3.37</v>
      </c>
      <c r="S794" s="64">
        <f t="shared" si="268"/>
        <v>0.15013000000000001</v>
      </c>
      <c r="T794" s="2">
        <f t="shared" si="269"/>
        <v>8.15</v>
      </c>
      <c r="U794" s="4">
        <f t="shared" si="270"/>
        <v>2.6</v>
      </c>
      <c r="V794" s="79">
        <f t="shared" si="271"/>
        <v>4.17</v>
      </c>
      <c r="W794" s="10">
        <f t="shared" ca="1" si="272"/>
        <v>0</v>
      </c>
      <c r="X794" s="10">
        <f t="shared" ca="1" si="273"/>
        <v>0</v>
      </c>
      <c r="Y794" s="10">
        <f t="shared" ca="1" si="274"/>
        <v>0</v>
      </c>
      <c r="Z794" s="10">
        <f t="shared" ca="1" si="275"/>
        <v>1</v>
      </c>
      <c r="AA794" s="10">
        <f t="shared" ca="1" si="276"/>
        <v>0</v>
      </c>
      <c r="AB794" s="10">
        <f t="shared" ca="1" si="277"/>
        <v>0.72199999999999998</v>
      </c>
      <c r="AC794" s="10">
        <f t="shared" ca="1" si="278"/>
        <v>1</v>
      </c>
      <c r="AF794" s="16">
        <f t="shared" ca="1" si="279"/>
        <v>0</v>
      </c>
    </row>
    <row r="795" spans="1:32" x14ac:dyDescent="0.25">
      <c r="A795" s="7" t="s">
        <v>1203</v>
      </c>
      <c r="B795" s="7" t="s">
        <v>1204</v>
      </c>
      <c r="C795" s="10">
        <f t="shared" ca="1" si="261"/>
        <v>0</v>
      </c>
      <c r="D795" s="4">
        <v>42.1</v>
      </c>
      <c r="E795" s="4">
        <v>37</v>
      </c>
      <c r="F795" s="4">
        <v>12.5</v>
      </c>
      <c r="G795" s="4">
        <v>8.6999999999999993</v>
      </c>
      <c r="J795" s="3">
        <v>14500</v>
      </c>
      <c r="K795" s="3">
        <v>6550</v>
      </c>
      <c r="L795" s="3">
        <v>995</v>
      </c>
      <c r="M795" s="2">
        <f t="shared" si="262"/>
        <v>26.87</v>
      </c>
      <c r="N795" s="3">
        <f t="shared" si="263"/>
        <v>128</v>
      </c>
      <c r="O795" s="4">
        <f t="shared" si="264"/>
        <v>20.100000000000001</v>
      </c>
      <c r="P795" s="2">
        <f t="shared" si="265"/>
        <v>1.98</v>
      </c>
      <c r="Q795" s="2">
        <f t="shared" si="266"/>
        <v>1.27</v>
      </c>
      <c r="R795" s="2">
        <f t="shared" si="267"/>
        <v>3.37</v>
      </c>
      <c r="S795" s="64">
        <f t="shared" si="268"/>
        <v>0.16238</v>
      </c>
      <c r="T795" s="2">
        <f t="shared" si="269"/>
        <v>8.15</v>
      </c>
      <c r="U795" s="4">
        <f t="shared" si="270"/>
        <v>2.5</v>
      </c>
      <c r="V795" s="79">
        <f t="shared" si="271"/>
        <v>4.01</v>
      </c>
      <c r="W795" s="10">
        <f t="shared" ca="1" si="272"/>
        <v>0.34699999999999998</v>
      </c>
      <c r="X795" s="10">
        <f t="shared" ca="1" si="273"/>
        <v>8.8999999999999996E-2</v>
      </c>
      <c r="Y795" s="10">
        <f t="shared" ca="1" si="274"/>
        <v>0</v>
      </c>
      <c r="Z795" s="10">
        <f t="shared" ca="1" si="275"/>
        <v>1</v>
      </c>
      <c r="AA795" s="10">
        <f t="shared" ca="1" si="276"/>
        <v>0</v>
      </c>
      <c r="AB795" s="10">
        <f t="shared" ca="1" si="277"/>
        <v>0.72199999999999998</v>
      </c>
      <c r="AC795" s="10">
        <f t="shared" ca="1" si="278"/>
        <v>1</v>
      </c>
      <c r="AF795" s="16">
        <f t="shared" ca="1" si="279"/>
        <v>0</v>
      </c>
    </row>
    <row r="796" spans="1:32" x14ac:dyDescent="0.25">
      <c r="A796" s="7" t="s">
        <v>1205</v>
      </c>
      <c r="B796" s="7" t="s">
        <v>1202</v>
      </c>
      <c r="C796" s="10">
        <f t="shared" ca="1" si="261"/>
        <v>0</v>
      </c>
      <c r="D796" s="4">
        <v>46.6</v>
      </c>
      <c r="E796" s="4">
        <v>39.200000000000003</v>
      </c>
      <c r="F796" s="4">
        <v>13.4</v>
      </c>
      <c r="G796" s="4">
        <v>9.1999999999999993</v>
      </c>
      <c r="H796" s="5" t="s">
        <v>1407</v>
      </c>
      <c r="I796" s="5" t="s">
        <v>1374</v>
      </c>
      <c r="J796" s="3">
        <v>18500</v>
      </c>
      <c r="K796" s="3">
        <v>11000</v>
      </c>
      <c r="L796" s="3">
        <v>1173</v>
      </c>
      <c r="M796" s="2">
        <f t="shared" si="262"/>
        <v>26.93</v>
      </c>
      <c r="N796" s="3">
        <f t="shared" si="263"/>
        <v>137</v>
      </c>
      <c r="O796" s="4">
        <f t="shared" si="264"/>
        <v>21.8</v>
      </c>
      <c r="P796" s="2">
        <f t="shared" si="265"/>
        <v>1.96</v>
      </c>
      <c r="Q796" s="2">
        <f t="shared" si="266"/>
        <v>1.27</v>
      </c>
      <c r="R796" s="2">
        <f t="shared" si="267"/>
        <v>3.48</v>
      </c>
      <c r="S796" s="64">
        <f t="shared" si="268"/>
        <v>0.15240000000000001</v>
      </c>
      <c r="T796" s="2">
        <f t="shared" si="269"/>
        <v>8.39</v>
      </c>
      <c r="U796" s="4">
        <f t="shared" si="270"/>
        <v>2.7</v>
      </c>
      <c r="V796" s="79">
        <f t="shared" si="271"/>
        <v>4.1900000000000004</v>
      </c>
      <c r="W796" s="10">
        <f t="shared" ca="1" si="272"/>
        <v>0.26700000000000002</v>
      </c>
      <c r="X796" s="10">
        <f t="shared" ca="1" si="273"/>
        <v>0</v>
      </c>
      <c r="Y796" s="10">
        <f t="shared" ca="1" si="274"/>
        <v>0</v>
      </c>
      <c r="Z796" s="10">
        <f t="shared" ca="1" si="275"/>
        <v>1</v>
      </c>
      <c r="AA796" s="10">
        <f t="shared" ca="1" si="276"/>
        <v>0</v>
      </c>
      <c r="AB796" s="10">
        <f t="shared" ca="1" si="277"/>
        <v>0.111</v>
      </c>
      <c r="AC796" s="10">
        <f t="shared" ca="1" si="278"/>
        <v>1</v>
      </c>
      <c r="AF796" s="16">
        <f t="shared" ca="1" si="279"/>
        <v>0</v>
      </c>
    </row>
    <row r="797" spans="1:32" x14ac:dyDescent="0.25">
      <c r="A797" s="7" t="s">
        <v>1206</v>
      </c>
      <c r="B797" s="7" t="s">
        <v>469</v>
      </c>
      <c r="C797" s="10">
        <f t="shared" ca="1" si="261"/>
        <v>0</v>
      </c>
      <c r="D797" s="4">
        <v>35.700000000000003</v>
      </c>
      <c r="E797" s="4">
        <v>29.5</v>
      </c>
      <c r="F797" s="4">
        <v>11.7</v>
      </c>
      <c r="G797" s="4">
        <v>6.3</v>
      </c>
      <c r="H797" s="5" t="s">
        <v>1407</v>
      </c>
      <c r="I797" s="5" t="s">
        <v>1374</v>
      </c>
      <c r="J797" s="3">
        <v>10500</v>
      </c>
      <c r="K797" s="3">
        <v>4200</v>
      </c>
      <c r="L797" s="3">
        <v>650</v>
      </c>
      <c r="M797" s="2">
        <f t="shared" si="262"/>
        <v>21.76</v>
      </c>
      <c r="N797" s="3">
        <f t="shared" si="263"/>
        <v>183</v>
      </c>
      <c r="O797" s="4">
        <f t="shared" si="264"/>
        <v>19.600000000000001</v>
      </c>
      <c r="P797" s="2">
        <f t="shared" si="265"/>
        <v>2.0699999999999998</v>
      </c>
      <c r="Q797" s="2">
        <f t="shared" si="266"/>
        <v>1.2</v>
      </c>
      <c r="R797" s="2">
        <f t="shared" si="267"/>
        <v>3.05</v>
      </c>
      <c r="S797" s="64">
        <f t="shared" si="268"/>
        <v>0.17569000000000001</v>
      </c>
      <c r="T797" s="2">
        <f t="shared" si="269"/>
        <v>7.28</v>
      </c>
      <c r="U797" s="4">
        <f t="shared" si="270"/>
        <v>2.2999999999999998</v>
      </c>
      <c r="V797" s="79">
        <f t="shared" si="271"/>
        <v>3.82</v>
      </c>
      <c r="W797" s="10">
        <f t="shared" ca="1" si="272"/>
        <v>0</v>
      </c>
      <c r="X797" s="10">
        <f t="shared" ca="1" si="273"/>
        <v>0</v>
      </c>
      <c r="Y797" s="10">
        <f t="shared" ca="1" si="274"/>
        <v>0</v>
      </c>
      <c r="Z797" s="10">
        <f t="shared" ca="1" si="275"/>
        <v>1</v>
      </c>
      <c r="AA797" s="10">
        <f t="shared" ca="1" si="276"/>
        <v>0</v>
      </c>
      <c r="AB797" s="10">
        <f t="shared" ca="1" si="277"/>
        <v>0.5</v>
      </c>
      <c r="AC797" s="10">
        <f t="shared" ca="1" si="278"/>
        <v>1</v>
      </c>
      <c r="AF797" s="16">
        <f t="shared" ca="1" si="279"/>
        <v>0</v>
      </c>
    </row>
    <row r="798" spans="1:32" x14ac:dyDescent="0.25">
      <c r="A798" s="7" t="s">
        <v>66</v>
      </c>
      <c r="B798" s="7" t="s">
        <v>1552</v>
      </c>
      <c r="C798" s="10">
        <f t="shared" ref="C798:C829" ca="1" si="280">MIN(W798,Z798,Y798,X798,AA798,AC798,AB798)</f>
        <v>0</v>
      </c>
      <c r="D798" s="4">
        <v>27</v>
      </c>
      <c r="E798" s="4">
        <v>22.3</v>
      </c>
      <c r="F798" s="4">
        <v>9.1999999999999993</v>
      </c>
      <c r="G798" s="4">
        <v>4.3</v>
      </c>
      <c r="H798" s="5" t="s">
        <v>1456</v>
      </c>
      <c r="I798" s="5" t="s">
        <v>1374</v>
      </c>
      <c r="J798" s="3">
        <v>6000</v>
      </c>
      <c r="K798" s="3">
        <v>2400</v>
      </c>
      <c r="L798" s="3">
        <v>354</v>
      </c>
      <c r="M798" s="2">
        <f t="shared" si="262"/>
        <v>17.21</v>
      </c>
      <c r="N798" s="3">
        <f t="shared" si="263"/>
        <v>242</v>
      </c>
      <c r="O798" s="4">
        <f t="shared" si="264"/>
        <v>20.3</v>
      </c>
      <c r="P798" s="2">
        <f t="shared" si="265"/>
        <v>1.96</v>
      </c>
      <c r="Q798" s="2">
        <f t="shared" si="266"/>
        <v>1.1299999999999999</v>
      </c>
      <c r="R798" s="2">
        <f t="shared" si="267"/>
        <v>2.93</v>
      </c>
      <c r="S798" s="64">
        <f t="shared" si="268"/>
        <v>0.12520999999999999</v>
      </c>
      <c r="T798" s="2">
        <f t="shared" si="269"/>
        <v>6.33</v>
      </c>
      <c r="U798" s="4">
        <f t="shared" si="270"/>
        <v>2.2999999999999998</v>
      </c>
      <c r="V798" s="79">
        <f t="shared" si="271"/>
        <v>4.3</v>
      </c>
      <c r="W798" s="10">
        <f t="shared" ca="1" si="272"/>
        <v>0</v>
      </c>
      <c r="X798" s="10">
        <f t="shared" ca="1" si="273"/>
        <v>0</v>
      </c>
      <c r="Y798" s="10">
        <f t="shared" ca="1" si="274"/>
        <v>0</v>
      </c>
      <c r="Z798" s="10">
        <f t="shared" ca="1" si="275"/>
        <v>1</v>
      </c>
      <c r="AA798" s="10">
        <f t="shared" ca="1" si="276"/>
        <v>0</v>
      </c>
      <c r="AB798" s="10">
        <f t="shared" ca="1" si="277"/>
        <v>0</v>
      </c>
      <c r="AC798" s="10">
        <f t="shared" ca="1" si="278"/>
        <v>1</v>
      </c>
      <c r="AF798" s="16">
        <f t="shared" ca="1" si="279"/>
        <v>0</v>
      </c>
    </row>
    <row r="799" spans="1:32" x14ac:dyDescent="0.25">
      <c r="A799" s="7" t="s">
        <v>67</v>
      </c>
      <c r="B799" s="7" t="s">
        <v>1552</v>
      </c>
      <c r="C799" s="10">
        <f t="shared" ca="1" si="280"/>
        <v>0</v>
      </c>
      <c r="D799" s="4">
        <v>28</v>
      </c>
      <c r="E799" s="4">
        <v>23</v>
      </c>
      <c r="F799" s="4">
        <v>9.5</v>
      </c>
      <c r="G799" s="4">
        <v>4.5</v>
      </c>
      <c r="H799" s="5" t="s">
        <v>1456</v>
      </c>
      <c r="I799" s="5" t="s">
        <v>1374</v>
      </c>
      <c r="J799" s="3">
        <v>7000</v>
      </c>
      <c r="K799" s="3">
        <v>3000</v>
      </c>
      <c r="L799" s="3">
        <v>385</v>
      </c>
      <c r="M799" s="2">
        <f t="shared" si="262"/>
        <v>16.89</v>
      </c>
      <c r="N799" s="3">
        <f t="shared" si="263"/>
        <v>257</v>
      </c>
      <c r="O799" s="4">
        <f t="shared" si="264"/>
        <v>22</v>
      </c>
      <c r="P799" s="2">
        <f t="shared" si="265"/>
        <v>1.92</v>
      </c>
      <c r="Q799" s="2">
        <f t="shared" si="266"/>
        <v>1.1100000000000001</v>
      </c>
      <c r="R799" s="2">
        <f t="shared" si="267"/>
        <v>2.95</v>
      </c>
      <c r="S799" s="64">
        <f t="shared" si="268"/>
        <v>0.1111</v>
      </c>
      <c r="T799" s="2">
        <f t="shared" si="269"/>
        <v>6.43</v>
      </c>
      <c r="U799" s="4">
        <f t="shared" si="270"/>
        <v>2.5</v>
      </c>
      <c r="V799" s="79">
        <f t="shared" si="271"/>
        <v>4.5999999999999996</v>
      </c>
      <c r="W799" s="10">
        <f t="shared" ca="1" si="272"/>
        <v>0</v>
      </c>
      <c r="X799" s="10">
        <f t="shared" ca="1" si="273"/>
        <v>0</v>
      </c>
      <c r="Y799" s="10">
        <f t="shared" ca="1" si="274"/>
        <v>0</v>
      </c>
      <c r="Z799" s="10">
        <f t="shared" ca="1" si="275"/>
        <v>1</v>
      </c>
      <c r="AA799" s="10">
        <f t="shared" ca="1" si="276"/>
        <v>0</v>
      </c>
      <c r="AB799" s="10">
        <f t="shared" ca="1" si="277"/>
        <v>0</v>
      </c>
      <c r="AC799" s="10">
        <f t="shared" ca="1" si="278"/>
        <v>1</v>
      </c>
      <c r="AF799" s="16">
        <f t="shared" ca="1" si="279"/>
        <v>0</v>
      </c>
    </row>
    <row r="800" spans="1:32" x14ac:dyDescent="0.25">
      <c r="A800" s="53" t="s">
        <v>612</v>
      </c>
      <c r="B800" s="53" t="s">
        <v>1552</v>
      </c>
      <c r="C800" s="10">
        <f t="shared" ca="1" si="280"/>
        <v>0</v>
      </c>
      <c r="D800" s="4">
        <v>30</v>
      </c>
      <c r="E800" s="4">
        <v>25</v>
      </c>
      <c r="F800" s="4">
        <v>10.5</v>
      </c>
      <c r="G800" s="4">
        <v>4</v>
      </c>
      <c r="H800" s="5" t="s">
        <v>1407</v>
      </c>
      <c r="I800" s="10" t="s">
        <v>1374</v>
      </c>
      <c r="J800" s="5">
        <v>8000</v>
      </c>
      <c r="K800" s="5">
        <v>2600</v>
      </c>
      <c r="L800" s="5">
        <v>424</v>
      </c>
      <c r="M800" s="2">
        <f t="shared" si="262"/>
        <v>17.010000000000002</v>
      </c>
      <c r="N800" s="3">
        <f t="shared" si="263"/>
        <v>229</v>
      </c>
      <c r="O800" s="4">
        <f t="shared" si="264"/>
        <v>20.399999999999999</v>
      </c>
      <c r="P800" s="2">
        <f t="shared" si="265"/>
        <v>2.0299999999999998</v>
      </c>
      <c r="Q800" s="2">
        <f t="shared" si="266"/>
        <v>1.1100000000000001</v>
      </c>
      <c r="R800" s="2">
        <f t="shared" si="267"/>
        <v>2.86</v>
      </c>
      <c r="S800" s="64">
        <f t="shared" si="268"/>
        <v>0.15146000000000001</v>
      </c>
      <c r="T800" s="2">
        <f t="shared" si="269"/>
        <v>6.7</v>
      </c>
      <c r="U800" s="4">
        <f t="shared" si="270"/>
        <v>2.2999999999999998</v>
      </c>
      <c r="V800" s="79">
        <f t="shared" si="271"/>
        <v>4.03</v>
      </c>
      <c r="W800" s="10">
        <f t="shared" ca="1" si="272"/>
        <v>0</v>
      </c>
      <c r="X800" s="10">
        <f t="shared" ca="1" si="273"/>
        <v>0</v>
      </c>
      <c r="Y800" s="10">
        <f t="shared" ca="1" si="274"/>
        <v>0</v>
      </c>
      <c r="Z800" s="10">
        <f t="shared" ca="1" si="275"/>
        <v>1</v>
      </c>
      <c r="AA800" s="10">
        <f t="shared" ca="1" si="276"/>
        <v>0</v>
      </c>
      <c r="AB800" s="10">
        <f t="shared" ca="1" si="277"/>
        <v>0</v>
      </c>
      <c r="AC800" s="10">
        <f t="shared" ca="1" si="278"/>
        <v>1</v>
      </c>
      <c r="AF800" s="16">
        <f t="shared" ca="1" si="279"/>
        <v>0</v>
      </c>
    </row>
    <row r="801" spans="1:32" x14ac:dyDescent="0.25">
      <c r="A801" s="7" t="s">
        <v>567</v>
      </c>
      <c r="B801" s="7" t="s">
        <v>1552</v>
      </c>
      <c r="C801" s="10">
        <f t="shared" ca="1" si="280"/>
        <v>0</v>
      </c>
      <c r="D801" s="4">
        <v>41</v>
      </c>
      <c r="E801" s="4">
        <v>30</v>
      </c>
      <c r="F801" s="4">
        <v>11.3</v>
      </c>
      <c r="G801" s="4">
        <v>6.3</v>
      </c>
      <c r="H801" s="5" t="s">
        <v>566</v>
      </c>
      <c r="I801" s="5" t="s">
        <v>1374</v>
      </c>
      <c r="J801" s="3">
        <v>18000</v>
      </c>
      <c r="K801" s="3">
        <v>8215</v>
      </c>
      <c r="L801" s="3">
        <v>765</v>
      </c>
      <c r="M801" s="2">
        <f t="shared" si="262"/>
        <v>17.89</v>
      </c>
      <c r="N801" s="3">
        <f t="shared" si="263"/>
        <v>298</v>
      </c>
      <c r="O801" s="4">
        <f t="shared" si="264"/>
        <v>33.1</v>
      </c>
      <c r="P801" s="2">
        <f t="shared" si="265"/>
        <v>1.67</v>
      </c>
      <c r="Q801" s="2">
        <f t="shared" si="266"/>
        <v>1.1100000000000001</v>
      </c>
      <c r="R801" s="2">
        <f t="shared" si="267"/>
        <v>3.63</v>
      </c>
      <c r="S801" s="64">
        <f t="shared" si="268"/>
        <v>5.8299999999999998E-2</v>
      </c>
      <c r="T801" s="2">
        <f t="shared" si="269"/>
        <v>7.34</v>
      </c>
      <c r="U801" s="4">
        <f t="shared" si="270"/>
        <v>3.9</v>
      </c>
      <c r="V801" s="79">
        <f t="shared" si="271"/>
        <v>6.58</v>
      </c>
      <c r="W801" s="10">
        <f t="shared" ca="1" si="272"/>
        <v>0</v>
      </c>
      <c r="X801" s="10">
        <f t="shared" ca="1" si="273"/>
        <v>0</v>
      </c>
      <c r="Y801" s="10">
        <f t="shared" ca="1" si="274"/>
        <v>0</v>
      </c>
      <c r="Z801" s="10">
        <f t="shared" ca="1" si="275"/>
        <v>1</v>
      </c>
      <c r="AA801" s="10">
        <f t="shared" ca="1" si="276"/>
        <v>0</v>
      </c>
      <c r="AB801" s="10">
        <f t="shared" ca="1" si="277"/>
        <v>0</v>
      </c>
      <c r="AC801" s="10">
        <f t="shared" ca="1" si="278"/>
        <v>1</v>
      </c>
      <c r="AF801" s="16">
        <f t="shared" ca="1" si="279"/>
        <v>0</v>
      </c>
    </row>
    <row r="802" spans="1:32" x14ac:dyDescent="0.25">
      <c r="A802" s="7" t="s">
        <v>68</v>
      </c>
      <c r="B802" s="7" t="s">
        <v>69</v>
      </c>
      <c r="C802" s="10">
        <f t="shared" ca="1" si="280"/>
        <v>0</v>
      </c>
      <c r="D802" s="4">
        <v>40</v>
      </c>
      <c r="E802" s="4">
        <v>32</v>
      </c>
      <c r="F802" s="4">
        <v>13</v>
      </c>
      <c r="G802" s="4">
        <v>4.9000000000000004</v>
      </c>
      <c r="H802" s="3"/>
      <c r="I802" s="3" t="s">
        <v>1383</v>
      </c>
      <c r="J802" s="5">
        <v>24640</v>
      </c>
      <c r="K802" s="5">
        <v>7800</v>
      </c>
      <c r="L802" s="3">
        <v>835</v>
      </c>
      <c r="M802" s="2">
        <f t="shared" si="262"/>
        <v>15.84</v>
      </c>
      <c r="N802" s="3">
        <f t="shared" si="263"/>
        <v>336</v>
      </c>
      <c r="O802" s="4">
        <f t="shared" si="264"/>
        <v>36.4</v>
      </c>
      <c r="P802" s="2">
        <f t="shared" si="265"/>
        <v>1.73</v>
      </c>
      <c r="Q802" s="2">
        <f t="shared" si="266"/>
        <v>1.05</v>
      </c>
      <c r="R802" s="2">
        <f t="shared" si="267"/>
        <v>3.08</v>
      </c>
      <c r="S802" s="64">
        <f t="shared" si="268"/>
        <v>6.6769999999999996E-2</v>
      </c>
      <c r="T802" s="2">
        <f t="shared" si="269"/>
        <v>7.58</v>
      </c>
      <c r="U802" s="4">
        <f t="shared" si="270"/>
        <v>4</v>
      </c>
      <c r="V802" s="79">
        <f t="shared" si="271"/>
        <v>6.3</v>
      </c>
      <c r="W802" s="10">
        <f t="shared" ca="1" si="272"/>
        <v>0</v>
      </c>
      <c r="X802" s="10">
        <f t="shared" ca="1" si="273"/>
        <v>0</v>
      </c>
      <c r="Y802" s="10">
        <f t="shared" ca="1" si="274"/>
        <v>0</v>
      </c>
      <c r="Z802" s="10">
        <f t="shared" ca="1" si="275"/>
        <v>1</v>
      </c>
      <c r="AA802" s="10">
        <f t="shared" ca="1" si="276"/>
        <v>0</v>
      </c>
      <c r="AB802" s="10">
        <f t="shared" ca="1" si="277"/>
        <v>0.66700000000000004</v>
      </c>
      <c r="AC802" s="10">
        <f t="shared" ca="1" si="278"/>
        <v>1</v>
      </c>
      <c r="AF802" s="16">
        <f t="shared" ca="1" si="279"/>
        <v>0</v>
      </c>
    </row>
    <row r="803" spans="1:32" x14ac:dyDescent="0.25">
      <c r="A803" s="7" t="s">
        <v>968</v>
      </c>
      <c r="B803" s="7" t="s">
        <v>555</v>
      </c>
      <c r="C803" s="10">
        <f t="shared" ca="1" si="280"/>
        <v>0</v>
      </c>
      <c r="D803" s="4">
        <v>30.6</v>
      </c>
      <c r="E803" s="4">
        <v>24.1</v>
      </c>
      <c r="F803" s="4">
        <v>10.3</v>
      </c>
      <c r="G803" s="4">
        <v>5</v>
      </c>
      <c r="H803" s="5" t="s">
        <v>1386</v>
      </c>
      <c r="I803" s="5" t="s">
        <v>1374</v>
      </c>
      <c r="J803" s="3">
        <v>14740</v>
      </c>
      <c r="K803" s="3">
        <v>5300</v>
      </c>
      <c r="L803" s="3">
        <v>614</v>
      </c>
      <c r="M803" s="2">
        <f t="shared" si="262"/>
        <v>16.399999999999999</v>
      </c>
      <c r="N803" s="3">
        <f t="shared" si="263"/>
        <v>470</v>
      </c>
      <c r="O803" s="4">
        <f t="shared" si="264"/>
        <v>39.1</v>
      </c>
      <c r="P803" s="2">
        <f t="shared" si="265"/>
        <v>1.63</v>
      </c>
      <c r="Q803" s="2">
        <f t="shared" si="266"/>
        <v>1.08</v>
      </c>
      <c r="R803" s="2">
        <f t="shared" si="267"/>
        <v>2.97</v>
      </c>
      <c r="S803" s="64">
        <f t="shared" si="268"/>
        <v>4.4209999999999999E-2</v>
      </c>
      <c r="T803" s="2">
        <f t="shared" si="269"/>
        <v>6.58</v>
      </c>
      <c r="U803" s="4">
        <f t="shared" si="270"/>
        <v>4.2</v>
      </c>
      <c r="V803" s="79">
        <f t="shared" si="271"/>
        <v>7.43</v>
      </c>
      <c r="W803" s="10">
        <f t="shared" ca="1" si="272"/>
        <v>0</v>
      </c>
      <c r="X803" s="10">
        <f t="shared" ca="1" si="273"/>
        <v>0</v>
      </c>
      <c r="Y803" s="10">
        <f t="shared" ca="1" si="274"/>
        <v>0</v>
      </c>
      <c r="Z803" s="10">
        <f t="shared" ca="1" si="275"/>
        <v>1</v>
      </c>
      <c r="AA803" s="10">
        <f t="shared" ca="1" si="276"/>
        <v>0</v>
      </c>
      <c r="AB803" s="10">
        <f t="shared" ca="1" si="277"/>
        <v>5.6000000000000001E-2</v>
      </c>
      <c r="AC803" s="10">
        <f t="shared" ca="1" si="278"/>
        <v>1</v>
      </c>
      <c r="AF803" s="16">
        <f t="shared" ca="1" si="279"/>
        <v>0</v>
      </c>
    </row>
    <row r="804" spans="1:32" x14ac:dyDescent="0.25">
      <c r="A804" s="7" t="s">
        <v>70</v>
      </c>
      <c r="B804" s="7" t="s">
        <v>71</v>
      </c>
      <c r="C804" s="10">
        <f t="shared" ca="1" si="280"/>
        <v>0</v>
      </c>
      <c r="D804" s="4">
        <v>35.200000000000003</v>
      </c>
      <c r="E804" s="4">
        <v>26.7</v>
      </c>
      <c r="F804" s="4">
        <v>10.4</v>
      </c>
      <c r="G804" s="4">
        <v>5.5</v>
      </c>
      <c r="H804" s="3"/>
      <c r="I804" s="5" t="s">
        <v>1374</v>
      </c>
      <c r="J804" s="5">
        <v>17635</v>
      </c>
      <c r="K804" s="5">
        <v>7826</v>
      </c>
      <c r="L804" s="3">
        <v>743</v>
      </c>
      <c r="M804" s="2">
        <f t="shared" si="262"/>
        <v>17.61</v>
      </c>
      <c r="N804" s="3">
        <f t="shared" si="263"/>
        <v>414</v>
      </c>
      <c r="O804" s="4">
        <f t="shared" si="264"/>
        <v>41.2</v>
      </c>
      <c r="P804" s="2">
        <f t="shared" si="265"/>
        <v>1.55</v>
      </c>
      <c r="Q804" s="2">
        <f t="shared" si="266"/>
        <v>1.1000000000000001</v>
      </c>
      <c r="R804" s="2">
        <f t="shared" si="267"/>
        <v>3.38</v>
      </c>
      <c r="S804" s="64">
        <f t="shared" si="268"/>
        <v>3.7359999999999997E-2</v>
      </c>
      <c r="T804" s="2">
        <f t="shared" si="269"/>
        <v>6.92</v>
      </c>
      <c r="U804" s="4">
        <f t="shared" si="270"/>
        <v>4.5999999999999996</v>
      </c>
      <c r="V804" s="79">
        <f t="shared" si="271"/>
        <v>8.09</v>
      </c>
      <c r="W804" s="10">
        <f t="shared" ca="1" si="272"/>
        <v>0</v>
      </c>
      <c r="X804" s="10">
        <f t="shared" ca="1" si="273"/>
        <v>0</v>
      </c>
      <c r="Y804" s="10">
        <f t="shared" ca="1" si="274"/>
        <v>0</v>
      </c>
      <c r="Z804" s="10">
        <f t="shared" ca="1" si="275"/>
        <v>1</v>
      </c>
      <c r="AA804" s="10">
        <f t="shared" ca="1" si="276"/>
        <v>0</v>
      </c>
      <c r="AB804" s="10">
        <f t="shared" ca="1" si="277"/>
        <v>0.66700000000000004</v>
      </c>
      <c r="AC804" s="10">
        <f t="shared" ca="1" si="278"/>
        <v>1</v>
      </c>
      <c r="AF804" s="16">
        <f t="shared" ca="1" si="279"/>
        <v>0</v>
      </c>
    </row>
    <row r="805" spans="1:32" x14ac:dyDescent="0.25">
      <c r="A805" s="7" t="s">
        <v>72</v>
      </c>
      <c r="B805" s="7" t="s">
        <v>71</v>
      </c>
      <c r="C805" s="10">
        <f t="shared" ca="1" si="280"/>
        <v>0</v>
      </c>
      <c r="D805" s="4">
        <v>40</v>
      </c>
      <c r="E805" s="4">
        <v>30.5</v>
      </c>
      <c r="F805" s="4">
        <v>11.3</v>
      </c>
      <c r="G805" s="4">
        <v>5.7</v>
      </c>
      <c r="H805" s="3"/>
      <c r="I805" s="3" t="s">
        <v>1598</v>
      </c>
      <c r="J805" s="5">
        <v>24427</v>
      </c>
      <c r="K805" s="5">
        <v>10075</v>
      </c>
      <c r="L805" s="3">
        <v>918</v>
      </c>
      <c r="M805" s="2">
        <f t="shared" si="262"/>
        <v>17.52</v>
      </c>
      <c r="N805" s="3">
        <f t="shared" si="263"/>
        <v>384</v>
      </c>
      <c r="O805" s="4">
        <f t="shared" si="264"/>
        <v>44.8</v>
      </c>
      <c r="P805" s="2">
        <f t="shared" si="265"/>
        <v>1.51</v>
      </c>
      <c r="Q805" s="2">
        <f t="shared" si="266"/>
        <v>1.0900000000000001</v>
      </c>
      <c r="R805" s="2">
        <f t="shared" si="267"/>
        <v>3.54</v>
      </c>
      <c r="S805" s="64">
        <f t="shared" si="268"/>
        <v>3.5470000000000002E-2</v>
      </c>
      <c r="T805" s="2">
        <f t="shared" si="269"/>
        <v>7.4</v>
      </c>
      <c r="U805" s="4">
        <f t="shared" si="270"/>
        <v>5</v>
      </c>
      <c r="V805" s="79">
        <f t="shared" si="271"/>
        <v>8.44</v>
      </c>
      <c r="W805" s="10">
        <f t="shared" ca="1" si="272"/>
        <v>0</v>
      </c>
      <c r="X805" s="10">
        <f t="shared" ca="1" si="273"/>
        <v>0</v>
      </c>
      <c r="Y805" s="10">
        <f t="shared" ca="1" si="274"/>
        <v>0</v>
      </c>
      <c r="Z805" s="10">
        <f t="shared" ca="1" si="275"/>
        <v>1</v>
      </c>
      <c r="AA805" s="10">
        <f t="shared" ca="1" si="276"/>
        <v>0</v>
      </c>
      <c r="AB805" s="10">
        <f t="shared" ca="1" si="277"/>
        <v>0</v>
      </c>
      <c r="AC805" s="10">
        <f t="shared" ca="1" si="278"/>
        <v>1</v>
      </c>
      <c r="AF805" s="16">
        <f t="shared" ca="1" si="279"/>
        <v>0</v>
      </c>
    </row>
    <row r="806" spans="1:32" x14ac:dyDescent="0.25">
      <c r="A806" s="7" t="s">
        <v>856</v>
      </c>
      <c r="B806" s="7" t="s">
        <v>857</v>
      </c>
      <c r="C806" s="10">
        <f t="shared" ca="1" si="280"/>
        <v>0</v>
      </c>
      <c r="D806" s="4">
        <v>47.4</v>
      </c>
      <c r="E806" s="4">
        <v>38.6</v>
      </c>
      <c r="F806" s="4">
        <v>13.7</v>
      </c>
      <c r="G806" s="4">
        <v>5.8</v>
      </c>
      <c r="J806" s="3">
        <v>29500</v>
      </c>
      <c r="K806" s="3">
        <v>0</v>
      </c>
      <c r="L806" s="3">
        <v>969</v>
      </c>
      <c r="M806" s="2">
        <f t="shared" si="262"/>
        <v>16.309999999999999</v>
      </c>
      <c r="N806" s="3">
        <f t="shared" si="263"/>
        <v>229</v>
      </c>
      <c r="O806" s="4">
        <f t="shared" si="264"/>
        <v>33.9</v>
      </c>
      <c r="P806" s="2">
        <f t="shared" si="265"/>
        <v>1.72</v>
      </c>
      <c r="Q806" s="2">
        <f t="shared" si="266"/>
        <v>1.06</v>
      </c>
      <c r="R806" s="2">
        <f t="shared" si="267"/>
        <v>3.46</v>
      </c>
      <c r="S806" s="64">
        <f t="shared" si="268"/>
        <v>7.5149999999999995E-2</v>
      </c>
      <c r="T806" s="2">
        <f t="shared" si="269"/>
        <v>8.33</v>
      </c>
      <c r="U806" s="4">
        <f t="shared" si="270"/>
        <v>3.9</v>
      </c>
      <c r="V806" s="79">
        <f t="shared" si="271"/>
        <v>5.98</v>
      </c>
      <c r="W806" s="10">
        <f t="shared" ca="1" si="272"/>
        <v>0</v>
      </c>
      <c r="X806" s="10">
        <f t="shared" ca="1" si="273"/>
        <v>0</v>
      </c>
      <c r="Y806" s="10">
        <f t="shared" ca="1" si="274"/>
        <v>0</v>
      </c>
      <c r="Z806" s="10">
        <f t="shared" ca="1" si="275"/>
        <v>1</v>
      </c>
      <c r="AA806" s="10">
        <f t="shared" ca="1" si="276"/>
        <v>0</v>
      </c>
      <c r="AB806" s="10">
        <f t="shared" ca="1" si="277"/>
        <v>0.222</v>
      </c>
      <c r="AC806" s="10">
        <f t="shared" ca="1" si="278"/>
        <v>1</v>
      </c>
      <c r="AF806" s="16">
        <f t="shared" ca="1" si="279"/>
        <v>0</v>
      </c>
    </row>
    <row r="807" spans="1:32" x14ac:dyDescent="0.25">
      <c r="A807" s="7" t="s">
        <v>1207</v>
      </c>
      <c r="C807" s="10">
        <f t="shared" ca="1" si="280"/>
        <v>0</v>
      </c>
      <c r="D807" s="4">
        <v>28.4</v>
      </c>
      <c r="E807" s="4">
        <v>24.2</v>
      </c>
      <c r="F807" s="4">
        <v>8.1999999999999993</v>
      </c>
      <c r="G807" s="4">
        <v>1</v>
      </c>
      <c r="J807" s="3">
        <v>2600</v>
      </c>
      <c r="K807" s="3">
        <v>0</v>
      </c>
      <c r="L807" s="3">
        <v>252</v>
      </c>
      <c r="M807" s="2">
        <f t="shared" si="262"/>
        <v>21.38</v>
      </c>
      <c r="N807" s="3">
        <f t="shared" si="263"/>
        <v>82</v>
      </c>
      <c r="O807" s="4">
        <f t="shared" si="264"/>
        <v>9.6</v>
      </c>
      <c r="P807" s="2">
        <f t="shared" si="265"/>
        <v>2.31</v>
      </c>
      <c r="Q807" s="2">
        <f t="shared" si="266"/>
        <v>1.24</v>
      </c>
      <c r="R807" s="2">
        <f t="shared" si="267"/>
        <v>3.46</v>
      </c>
      <c r="S807" s="64">
        <f t="shared" si="268"/>
        <v>0.32871</v>
      </c>
      <c r="T807" s="2">
        <f t="shared" si="269"/>
        <v>6.59</v>
      </c>
      <c r="U807" s="4">
        <f t="shared" si="270"/>
        <v>1.3</v>
      </c>
      <c r="V807" s="79">
        <f t="shared" si="271"/>
        <v>2.58</v>
      </c>
      <c r="W807" s="10">
        <f t="shared" ca="1" si="272"/>
        <v>0</v>
      </c>
      <c r="X807" s="10">
        <f t="shared" ca="1" si="273"/>
        <v>1</v>
      </c>
      <c r="Y807" s="10">
        <f t="shared" ca="1" si="274"/>
        <v>1</v>
      </c>
      <c r="Z807" s="10">
        <f t="shared" ca="1" si="275"/>
        <v>1</v>
      </c>
      <c r="AA807" s="10">
        <f t="shared" ca="1" si="276"/>
        <v>0</v>
      </c>
      <c r="AB807" s="10">
        <f t="shared" ca="1" si="277"/>
        <v>0.222</v>
      </c>
      <c r="AC807" s="10">
        <f t="shared" ca="1" si="278"/>
        <v>1</v>
      </c>
      <c r="AF807" s="16">
        <f t="shared" ca="1" si="279"/>
        <v>0</v>
      </c>
    </row>
    <row r="808" spans="1:32" x14ac:dyDescent="0.25">
      <c r="A808" s="7" t="s">
        <v>1208</v>
      </c>
      <c r="C808" s="10">
        <f t="shared" ca="1" si="280"/>
        <v>0</v>
      </c>
      <c r="D808" s="4">
        <v>33.200000000000003</v>
      </c>
      <c r="E808" s="4">
        <v>25</v>
      </c>
      <c r="F808" s="4">
        <v>9.4</v>
      </c>
      <c r="G808" s="4">
        <v>4.5999999999999996</v>
      </c>
      <c r="H808" s="5" t="s">
        <v>1407</v>
      </c>
      <c r="I808" s="5" t="s">
        <v>1374</v>
      </c>
      <c r="J808" s="3">
        <v>7000</v>
      </c>
      <c r="K808" s="3">
        <v>0</v>
      </c>
      <c r="L808" s="3">
        <v>450</v>
      </c>
      <c r="M808" s="2">
        <f t="shared" si="262"/>
        <v>19.739999999999998</v>
      </c>
      <c r="N808" s="3">
        <f t="shared" si="263"/>
        <v>200</v>
      </c>
      <c r="O808" s="4">
        <f t="shared" si="264"/>
        <v>19.899999999999999</v>
      </c>
      <c r="P808" s="2">
        <f t="shared" si="265"/>
        <v>1.9</v>
      </c>
      <c r="Q808" s="2">
        <f t="shared" si="266"/>
        <v>1.17</v>
      </c>
      <c r="R808" s="2">
        <f t="shared" si="267"/>
        <v>3.53</v>
      </c>
      <c r="S808" s="64">
        <f t="shared" si="268"/>
        <v>0.1187</v>
      </c>
      <c r="T808" s="2">
        <f t="shared" si="269"/>
        <v>6.7</v>
      </c>
      <c r="U808" s="4">
        <f t="shared" si="270"/>
        <v>2.4</v>
      </c>
      <c r="V808" s="79">
        <f t="shared" si="271"/>
        <v>4.4400000000000004</v>
      </c>
      <c r="W808" s="10">
        <f t="shared" ca="1" si="272"/>
        <v>0</v>
      </c>
      <c r="X808" s="10">
        <f t="shared" ca="1" si="273"/>
        <v>0</v>
      </c>
      <c r="Y808" s="10">
        <f t="shared" ca="1" si="274"/>
        <v>0</v>
      </c>
      <c r="Z808" s="10">
        <f t="shared" ca="1" si="275"/>
        <v>1</v>
      </c>
      <c r="AA808" s="10">
        <f t="shared" ca="1" si="276"/>
        <v>0</v>
      </c>
      <c r="AB808" s="10">
        <f t="shared" ca="1" si="277"/>
        <v>0</v>
      </c>
      <c r="AC808" s="10">
        <f t="shared" ca="1" si="278"/>
        <v>1</v>
      </c>
      <c r="AF808" s="16">
        <f t="shared" ca="1" si="279"/>
        <v>0</v>
      </c>
    </row>
    <row r="809" spans="1:32" x14ac:dyDescent="0.25">
      <c r="A809" s="7" t="s">
        <v>73</v>
      </c>
      <c r="B809" s="7" t="s">
        <v>1379</v>
      </c>
      <c r="C809" s="10">
        <f t="shared" ca="1" si="280"/>
        <v>0</v>
      </c>
      <c r="D809" s="4">
        <v>32.4</v>
      </c>
      <c r="E809" s="4">
        <v>29.2</v>
      </c>
      <c r="F809" s="4">
        <v>8.5</v>
      </c>
      <c r="G809" s="4">
        <v>2.9</v>
      </c>
      <c r="I809" s="5" t="s">
        <v>1374</v>
      </c>
      <c r="J809" s="3">
        <v>7000</v>
      </c>
      <c r="K809" s="3">
        <v>1850</v>
      </c>
      <c r="L809" s="3">
        <v>360</v>
      </c>
      <c r="M809" s="2">
        <f t="shared" si="262"/>
        <v>15.79</v>
      </c>
      <c r="N809" s="3">
        <f t="shared" si="263"/>
        <v>126</v>
      </c>
      <c r="O809" s="4">
        <f t="shared" si="264"/>
        <v>20.7</v>
      </c>
      <c r="P809" s="2">
        <f t="shared" si="265"/>
        <v>1.72</v>
      </c>
      <c r="Q809" s="2">
        <f t="shared" si="266"/>
        <v>1.0900000000000001</v>
      </c>
      <c r="R809" s="2">
        <f t="shared" si="267"/>
        <v>3.81</v>
      </c>
      <c r="S809" s="64">
        <f t="shared" si="268"/>
        <v>8.6919999999999997E-2</v>
      </c>
      <c r="T809" s="2">
        <f t="shared" si="269"/>
        <v>7.24</v>
      </c>
      <c r="U809" s="4">
        <f t="shared" si="270"/>
        <v>2.6</v>
      </c>
      <c r="V809" s="79">
        <f t="shared" si="271"/>
        <v>5.0599999999999996</v>
      </c>
      <c r="W809" s="10">
        <f t="shared" ca="1" si="272"/>
        <v>0</v>
      </c>
      <c r="X809" s="10">
        <f t="shared" ca="1" si="273"/>
        <v>0.14399999999999999</v>
      </c>
      <c r="Y809" s="10">
        <f t="shared" ca="1" si="274"/>
        <v>0</v>
      </c>
      <c r="Z809" s="10">
        <f t="shared" ca="1" si="275"/>
        <v>1</v>
      </c>
      <c r="AA809" s="10">
        <f t="shared" ca="1" si="276"/>
        <v>0</v>
      </c>
      <c r="AB809" s="10">
        <f t="shared" ca="1" si="277"/>
        <v>0</v>
      </c>
      <c r="AC809" s="10">
        <f t="shared" ca="1" si="278"/>
        <v>1</v>
      </c>
      <c r="AF809" s="16">
        <f t="shared" ca="1" si="279"/>
        <v>0</v>
      </c>
    </row>
    <row r="810" spans="1:32" x14ac:dyDescent="0.25">
      <c r="A810" s="7" t="s">
        <v>634</v>
      </c>
      <c r="C810" s="10">
        <f t="shared" ca="1" si="280"/>
        <v>0</v>
      </c>
      <c r="D810" s="4">
        <v>30.3</v>
      </c>
      <c r="E810" s="4">
        <v>28.7</v>
      </c>
      <c r="F810" s="4">
        <v>11.9</v>
      </c>
      <c r="G810" s="4">
        <v>5</v>
      </c>
      <c r="H810" s="5" t="s">
        <v>1456</v>
      </c>
      <c r="I810" s="5" t="s">
        <v>635</v>
      </c>
      <c r="J810" s="3">
        <v>11500</v>
      </c>
      <c r="K810" s="3">
        <v>4500</v>
      </c>
      <c r="L810" s="3">
        <v>540</v>
      </c>
      <c r="M810" s="2">
        <f t="shared" si="262"/>
        <v>17.02</v>
      </c>
      <c r="N810" s="3">
        <f t="shared" si="263"/>
        <v>217</v>
      </c>
      <c r="O810" s="4">
        <f t="shared" si="264"/>
        <v>22.5</v>
      </c>
      <c r="P810" s="2">
        <f t="shared" si="265"/>
        <v>2.04</v>
      </c>
      <c r="Q810" s="2">
        <f t="shared" si="266"/>
        <v>1.1000000000000001</v>
      </c>
      <c r="R810" s="2">
        <f t="shared" si="267"/>
        <v>2.5499999999999998</v>
      </c>
      <c r="S810" s="64">
        <f t="shared" si="268"/>
        <v>0.15212000000000001</v>
      </c>
      <c r="T810" s="2">
        <f t="shared" si="269"/>
        <v>7.18</v>
      </c>
      <c r="U810" s="4">
        <f t="shared" si="270"/>
        <v>2.5</v>
      </c>
      <c r="V810" s="79">
        <f t="shared" si="271"/>
        <v>4.1100000000000003</v>
      </c>
      <c r="W810" s="10">
        <f t="shared" ca="1" si="272"/>
        <v>0</v>
      </c>
      <c r="X810" s="10">
        <f t="shared" ca="1" si="273"/>
        <v>0</v>
      </c>
      <c r="Y810" s="10">
        <f t="shared" ca="1" si="274"/>
        <v>0</v>
      </c>
      <c r="Z810" s="10">
        <f t="shared" ca="1" si="275"/>
        <v>1</v>
      </c>
      <c r="AA810" s="10">
        <f t="shared" ca="1" si="276"/>
        <v>0</v>
      </c>
      <c r="AB810" s="10">
        <f t="shared" ca="1" si="277"/>
        <v>0</v>
      </c>
      <c r="AC810" s="10">
        <f t="shared" ca="1" si="278"/>
        <v>1</v>
      </c>
      <c r="AF810" s="16">
        <f t="shared" ca="1" si="279"/>
        <v>0</v>
      </c>
    </row>
    <row r="811" spans="1:32" x14ac:dyDescent="0.25">
      <c r="A811" s="7" t="s">
        <v>74</v>
      </c>
      <c r="B811" s="7" t="s">
        <v>75</v>
      </c>
      <c r="C811" s="10">
        <f t="shared" ca="1" si="280"/>
        <v>0</v>
      </c>
      <c r="D811" s="4">
        <v>33.5</v>
      </c>
      <c r="E811" s="4">
        <v>31.8</v>
      </c>
      <c r="F811" s="4">
        <v>12.5</v>
      </c>
      <c r="G811" s="4">
        <v>5.3</v>
      </c>
      <c r="H811" s="3"/>
      <c r="I811" s="3" t="s">
        <v>76</v>
      </c>
      <c r="J811" s="5">
        <v>15432</v>
      </c>
      <c r="K811" s="5">
        <v>6063</v>
      </c>
      <c r="L811" s="3">
        <v>670</v>
      </c>
      <c r="M811" s="2">
        <f t="shared" si="262"/>
        <v>17.36</v>
      </c>
      <c r="N811" s="3">
        <f t="shared" si="263"/>
        <v>214</v>
      </c>
      <c r="O811" s="4">
        <f t="shared" si="264"/>
        <v>25.5</v>
      </c>
      <c r="P811" s="2">
        <f t="shared" si="265"/>
        <v>1.94</v>
      </c>
      <c r="Q811" s="2">
        <f t="shared" si="266"/>
        <v>1.1000000000000001</v>
      </c>
      <c r="R811" s="2">
        <f t="shared" si="267"/>
        <v>2.68</v>
      </c>
      <c r="S811" s="64">
        <f t="shared" si="268"/>
        <v>0.12945000000000001</v>
      </c>
      <c r="T811" s="2">
        <f t="shared" si="269"/>
        <v>7.56</v>
      </c>
      <c r="U811" s="4">
        <f t="shared" si="270"/>
        <v>2.8</v>
      </c>
      <c r="V811" s="79">
        <f t="shared" si="271"/>
        <v>4.49</v>
      </c>
      <c r="W811" s="10">
        <f t="shared" ca="1" si="272"/>
        <v>0</v>
      </c>
      <c r="X811" s="10">
        <f t="shared" ca="1" si="273"/>
        <v>0</v>
      </c>
      <c r="Y811" s="10">
        <f t="shared" ca="1" si="274"/>
        <v>0</v>
      </c>
      <c r="Z811" s="10">
        <f t="shared" ca="1" si="275"/>
        <v>1</v>
      </c>
      <c r="AA811" s="10">
        <f t="shared" ca="1" si="276"/>
        <v>0</v>
      </c>
      <c r="AB811" s="10">
        <f t="shared" ca="1" si="277"/>
        <v>0</v>
      </c>
      <c r="AC811" s="10">
        <f t="shared" ca="1" si="278"/>
        <v>1</v>
      </c>
      <c r="AF811" s="16">
        <f t="shared" ca="1" si="279"/>
        <v>0</v>
      </c>
    </row>
    <row r="812" spans="1:32" ht="12.75" customHeight="1" x14ac:dyDescent="0.25">
      <c r="A812" s="7" t="s">
        <v>77</v>
      </c>
      <c r="B812" s="7" t="s">
        <v>75</v>
      </c>
      <c r="C812" s="10">
        <f t="shared" ca="1" si="280"/>
        <v>0</v>
      </c>
      <c r="D812" s="4">
        <v>36</v>
      </c>
      <c r="E812" s="4">
        <v>33.6</v>
      </c>
      <c r="F812" s="4">
        <v>12.7</v>
      </c>
      <c r="G812" s="4">
        <v>5.5</v>
      </c>
      <c r="H812" s="3"/>
      <c r="I812" s="3" t="s">
        <v>76</v>
      </c>
      <c r="J812" s="5">
        <v>17000</v>
      </c>
      <c r="K812" s="5">
        <v>6500</v>
      </c>
      <c r="L812" s="3">
        <v>742</v>
      </c>
      <c r="M812" s="2">
        <f t="shared" si="262"/>
        <v>18.02</v>
      </c>
      <c r="N812" s="3">
        <f t="shared" si="263"/>
        <v>200</v>
      </c>
      <c r="O812" s="4">
        <f t="shared" si="264"/>
        <v>25.9</v>
      </c>
      <c r="P812" s="2">
        <f t="shared" si="265"/>
        <v>1.91</v>
      </c>
      <c r="Q812" s="2">
        <f t="shared" si="266"/>
        <v>1.1100000000000001</v>
      </c>
      <c r="R812" s="2">
        <f t="shared" si="267"/>
        <v>2.83</v>
      </c>
      <c r="S812" s="64">
        <f t="shared" si="268"/>
        <v>0.12322</v>
      </c>
      <c r="T812" s="2">
        <f t="shared" si="269"/>
        <v>7.77</v>
      </c>
      <c r="U812" s="4">
        <f t="shared" si="270"/>
        <v>2.9</v>
      </c>
      <c r="V812" s="79">
        <f t="shared" si="271"/>
        <v>4.62</v>
      </c>
      <c r="W812" s="10">
        <f t="shared" ca="1" si="272"/>
        <v>0</v>
      </c>
      <c r="X812" s="10">
        <f t="shared" ca="1" si="273"/>
        <v>0</v>
      </c>
      <c r="Y812" s="10">
        <f t="shared" ca="1" si="274"/>
        <v>0</v>
      </c>
      <c r="Z812" s="10">
        <f t="shared" ca="1" si="275"/>
        <v>1</v>
      </c>
      <c r="AA812" s="10">
        <f t="shared" ca="1" si="276"/>
        <v>0</v>
      </c>
      <c r="AB812" s="10">
        <f t="shared" ca="1" si="277"/>
        <v>0</v>
      </c>
      <c r="AC812" s="10">
        <f t="shared" ca="1" si="278"/>
        <v>1</v>
      </c>
      <c r="AF812" s="16">
        <f t="shared" ca="1" si="279"/>
        <v>0</v>
      </c>
    </row>
    <row r="813" spans="1:32" ht="12.75" customHeight="1" x14ac:dyDescent="0.25">
      <c r="A813" s="7" t="s">
        <v>78</v>
      </c>
      <c r="B813" s="7" t="s">
        <v>79</v>
      </c>
      <c r="C813" s="10">
        <f t="shared" ca="1" si="280"/>
        <v>0</v>
      </c>
      <c r="D813" s="4">
        <v>39</v>
      </c>
      <c r="E813" s="4">
        <v>32.200000000000003</v>
      </c>
      <c r="F813" s="4">
        <v>11.8</v>
      </c>
      <c r="G813" s="4">
        <v>5.9</v>
      </c>
      <c r="H813" s="3" t="s">
        <v>80</v>
      </c>
      <c r="I813" s="3" t="s">
        <v>25</v>
      </c>
      <c r="J813" s="5">
        <v>19842</v>
      </c>
      <c r="K813" s="5">
        <v>7716</v>
      </c>
      <c r="L813" s="3">
        <v>764</v>
      </c>
      <c r="M813" s="2">
        <f t="shared" si="262"/>
        <v>16.739999999999998</v>
      </c>
      <c r="N813" s="3">
        <f t="shared" si="263"/>
        <v>265</v>
      </c>
      <c r="O813" s="4">
        <f t="shared" si="264"/>
        <v>33.5</v>
      </c>
      <c r="P813" s="2">
        <f t="shared" si="265"/>
        <v>1.69</v>
      </c>
      <c r="Q813" s="2">
        <f t="shared" si="266"/>
        <v>1.08</v>
      </c>
      <c r="R813" s="2">
        <f t="shared" si="267"/>
        <v>3.31</v>
      </c>
      <c r="S813" s="64">
        <f t="shared" si="268"/>
        <v>6.5100000000000005E-2</v>
      </c>
      <c r="T813" s="2">
        <f t="shared" si="269"/>
        <v>7.6</v>
      </c>
      <c r="U813" s="4">
        <f t="shared" si="270"/>
        <v>3.8</v>
      </c>
      <c r="V813" s="79">
        <f t="shared" si="271"/>
        <v>6.28</v>
      </c>
      <c r="W813" s="10">
        <f t="shared" ca="1" si="272"/>
        <v>0</v>
      </c>
      <c r="X813" s="10">
        <f t="shared" ca="1" si="273"/>
        <v>0</v>
      </c>
      <c r="Y813" s="10">
        <f t="shared" ca="1" si="274"/>
        <v>0</v>
      </c>
      <c r="Z813" s="10">
        <f t="shared" ca="1" si="275"/>
        <v>1</v>
      </c>
      <c r="AA813" s="10">
        <f t="shared" ca="1" si="276"/>
        <v>0</v>
      </c>
      <c r="AB813" s="10">
        <f t="shared" ca="1" si="277"/>
        <v>1</v>
      </c>
      <c r="AC813" s="10">
        <f t="shared" ca="1" si="278"/>
        <v>1</v>
      </c>
      <c r="AF813" s="16">
        <f t="shared" ca="1" si="279"/>
        <v>0</v>
      </c>
    </row>
    <row r="814" spans="1:32" ht="12.75" customHeight="1" x14ac:dyDescent="0.25">
      <c r="A814" s="7" t="s">
        <v>81</v>
      </c>
      <c r="B814" s="7" t="s">
        <v>79</v>
      </c>
      <c r="C814" s="10">
        <f t="shared" ca="1" si="280"/>
        <v>0</v>
      </c>
      <c r="D814" s="4">
        <v>43</v>
      </c>
      <c r="E814" s="4">
        <v>36.4</v>
      </c>
      <c r="F814" s="4">
        <v>13.1</v>
      </c>
      <c r="G814" s="4">
        <v>6.2</v>
      </c>
      <c r="H814" s="3" t="s">
        <v>80</v>
      </c>
      <c r="I814" s="5" t="s">
        <v>1374</v>
      </c>
      <c r="J814" s="5">
        <v>22046</v>
      </c>
      <c r="K814" s="5">
        <v>9259</v>
      </c>
      <c r="L814" s="3">
        <v>990</v>
      </c>
      <c r="M814" s="2">
        <f t="shared" si="262"/>
        <v>20.23</v>
      </c>
      <c r="N814" s="3">
        <f t="shared" si="263"/>
        <v>204</v>
      </c>
      <c r="O814" s="4">
        <f t="shared" si="264"/>
        <v>28.9</v>
      </c>
      <c r="P814" s="2">
        <f t="shared" si="265"/>
        <v>1.81</v>
      </c>
      <c r="Q814" s="2">
        <f t="shared" si="266"/>
        <v>1.1499999999999999</v>
      </c>
      <c r="R814" s="2">
        <f t="shared" si="267"/>
        <v>3.28</v>
      </c>
      <c r="S814" s="64">
        <f t="shared" si="268"/>
        <v>9.3340000000000006E-2</v>
      </c>
      <c r="T814" s="2">
        <f t="shared" si="269"/>
        <v>8.08</v>
      </c>
      <c r="U814" s="4">
        <f t="shared" si="270"/>
        <v>3.4</v>
      </c>
      <c r="V814" s="79">
        <f t="shared" si="271"/>
        <v>5.33</v>
      </c>
      <c r="W814" s="10">
        <f t="shared" ca="1" si="272"/>
        <v>0</v>
      </c>
      <c r="X814" s="10">
        <f t="shared" ca="1" si="273"/>
        <v>0</v>
      </c>
      <c r="Y814" s="10">
        <f t="shared" ca="1" si="274"/>
        <v>0</v>
      </c>
      <c r="Z814" s="10">
        <f t="shared" ca="1" si="275"/>
        <v>1</v>
      </c>
      <c r="AA814" s="10">
        <f t="shared" ca="1" si="276"/>
        <v>0</v>
      </c>
      <c r="AB814" s="10">
        <f t="shared" ca="1" si="277"/>
        <v>1</v>
      </c>
      <c r="AC814" s="10">
        <f t="shared" ca="1" si="278"/>
        <v>1</v>
      </c>
      <c r="AF814" s="16">
        <f t="shared" ca="1" si="279"/>
        <v>0</v>
      </c>
    </row>
    <row r="815" spans="1:32" ht="12.75" customHeight="1" x14ac:dyDescent="0.25">
      <c r="A815" s="7" t="s">
        <v>82</v>
      </c>
      <c r="B815" s="7" t="s">
        <v>1377</v>
      </c>
      <c r="C815" s="10">
        <f t="shared" ca="1" si="280"/>
        <v>0</v>
      </c>
      <c r="D815" s="4">
        <v>39.700000000000003</v>
      </c>
      <c r="E815" s="4">
        <v>32.5</v>
      </c>
      <c r="F815" s="4">
        <v>12.1</v>
      </c>
      <c r="G815" s="4">
        <v>6.5</v>
      </c>
      <c r="H815" s="5" t="s">
        <v>1456</v>
      </c>
      <c r="I815" s="5" t="s">
        <v>1374</v>
      </c>
      <c r="J815" s="3">
        <v>18000</v>
      </c>
      <c r="K815" s="3">
        <v>7091</v>
      </c>
      <c r="L815" s="3">
        <v>756</v>
      </c>
      <c r="M815" s="2">
        <f t="shared" si="262"/>
        <v>17.68</v>
      </c>
      <c r="N815" s="3">
        <f t="shared" si="263"/>
        <v>234</v>
      </c>
      <c r="O815" s="4">
        <f t="shared" si="264"/>
        <v>29</v>
      </c>
      <c r="P815" s="2">
        <f t="shared" si="265"/>
        <v>1.79</v>
      </c>
      <c r="Q815" s="2">
        <f t="shared" si="266"/>
        <v>1.1000000000000001</v>
      </c>
      <c r="R815" s="2">
        <f t="shared" si="267"/>
        <v>3.28</v>
      </c>
      <c r="S815" s="64">
        <f t="shared" si="268"/>
        <v>8.9270000000000002E-2</v>
      </c>
      <c r="T815" s="2">
        <f t="shared" si="269"/>
        <v>7.64</v>
      </c>
      <c r="U815" s="4">
        <f t="shared" si="270"/>
        <v>3.3</v>
      </c>
      <c r="V815" s="79">
        <f t="shared" si="271"/>
        <v>5.38</v>
      </c>
      <c r="W815" s="10">
        <f t="shared" ca="1" si="272"/>
        <v>0</v>
      </c>
      <c r="X815" s="10">
        <f t="shared" ca="1" si="273"/>
        <v>0</v>
      </c>
      <c r="Y815" s="10">
        <f t="shared" ca="1" si="274"/>
        <v>0</v>
      </c>
      <c r="Z815" s="10">
        <f t="shared" ca="1" si="275"/>
        <v>1</v>
      </c>
      <c r="AA815" s="10">
        <f t="shared" ca="1" si="276"/>
        <v>0</v>
      </c>
      <c r="AB815" s="10">
        <f t="shared" ca="1" si="277"/>
        <v>1</v>
      </c>
      <c r="AC815" s="10">
        <f t="shared" ca="1" si="278"/>
        <v>1</v>
      </c>
      <c r="AF815" s="16">
        <f t="shared" ca="1" si="279"/>
        <v>0</v>
      </c>
    </row>
    <row r="816" spans="1:32" ht="12.75" customHeight="1" x14ac:dyDescent="0.25">
      <c r="A816" s="7" t="s">
        <v>83</v>
      </c>
      <c r="B816" s="7" t="s">
        <v>1377</v>
      </c>
      <c r="C816" s="10">
        <f t="shared" ca="1" si="280"/>
        <v>0</v>
      </c>
      <c r="D816" s="4">
        <v>43.9</v>
      </c>
      <c r="E816" s="4">
        <v>35.4</v>
      </c>
      <c r="F816" s="4">
        <v>12.9</v>
      </c>
      <c r="G816" s="4">
        <v>7</v>
      </c>
      <c r="H816" s="2"/>
      <c r="I816" s="2" t="s">
        <v>1374</v>
      </c>
      <c r="J816" s="3">
        <v>23500</v>
      </c>
      <c r="K816" s="3">
        <v>9350</v>
      </c>
      <c r="L816" s="3">
        <v>923</v>
      </c>
      <c r="M816" s="2">
        <f t="shared" si="262"/>
        <v>18.07</v>
      </c>
      <c r="N816" s="3">
        <f t="shared" si="263"/>
        <v>236</v>
      </c>
      <c r="O816" s="4">
        <f t="shared" si="264"/>
        <v>31.8</v>
      </c>
      <c r="P816" s="2">
        <f t="shared" si="265"/>
        <v>1.74</v>
      </c>
      <c r="Q816" s="2">
        <f t="shared" si="266"/>
        <v>1.1000000000000001</v>
      </c>
      <c r="R816" s="2">
        <f t="shared" si="267"/>
        <v>3.4</v>
      </c>
      <c r="S816" s="64">
        <f t="shared" si="268"/>
        <v>7.7249999999999999E-2</v>
      </c>
      <c r="T816" s="2">
        <f t="shared" si="269"/>
        <v>7.97</v>
      </c>
      <c r="U816" s="4">
        <f t="shared" si="270"/>
        <v>3.7</v>
      </c>
      <c r="V816" s="79">
        <f t="shared" si="271"/>
        <v>5.85</v>
      </c>
      <c r="W816" s="10">
        <f t="shared" ca="1" si="272"/>
        <v>0</v>
      </c>
      <c r="X816" s="10">
        <f t="shared" ca="1" si="273"/>
        <v>0</v>
      </c>
      <c r="Y816" s="10">
        <f t="shared" ca="1" si="274"/>
        <v>0</v>
      </c>
      <c r="Z816" s="10">
        <f t="shared" ca="1" si="275"/>
        <v>1</v>
      </c>
      <c r="AA816" s="10">
        <f t="shared" ca="1" si="276"/>
        <v>0</v>
      </c>
      <c r="AB816" s="10">
        <f t="shared" ca="1" si="277"/>
        <v>0.55600000000000005</v>
      </c>
      <c r="AC816" s="10">
        <f t="shared" ca="1" si="278"/>
        <v>1</v>
      </c>
      <c r="AF816" s="16">
        <f t="shared" ca="1" si="279"/>
        <v>0</v>
      </c>
    </row>
    <row r="817" spans="1:32" ht="12.75" customHeight="1" x14ac:dyDescent="0.25">
      <c r="A817" s="7" t="s">
        <v>84</v>
      </c>
      <c r="B817" s="7" t="s">
        <v>1377</v>
      </c>
      <c r="C817" s="10">
        <f t="shared" ca="1" si="280"/>
        <v>0</v>
      </c>
      <c r="D817" s="4">
        <v>45.9</v>
      </c>
      <c r="E817" s="4">
        <v>38</v>
      </c>
      <c r="F817" s="4">
        <v>12.9</v>
      </c>
      <c r="G817" s="4">
        <v>7</v>
      </c>
      <c r="I817" s="5" t="s">
        <v>1374</v>
      </c>
      <c r="J817" s="3">
        <v>25000</v>
      </c>
      <c r="K817" s="3">
        <v>9340</v>
      </c>
      <c r="L817" s="5">
        <v>923</v>
      </c>
      <c r="M817" s="2">
        <f t="shared" si="262"/>
        <v>17.34</v>
      </c>
      <c r="N817" s="3">
        <f t="shared" si="263"/>
        <v>203</v>
      </c>
      <c r="O817" s="4">
        <f t="shared" si="264"/>
        <v>31.8</v>
      </c>
      <c r="P817" s="2">
        <f t="shared" si="265"/>
        <v>1.71</v>
      </c>
      <c r="Q817" s="2">
        <f t="shared" si="266"/>
        <v>1.08</v>
      </c>
      <c r="R817" s="2">
        <f t="shared" si="267"/>
        <v>3.56</v>
      </c>
      <c r="S817" s="64">
        <f t="shared" si="268"/>
        <v>7.7249999999999999E-2</v>
      </c>
      <c r="T817" s="2">
        <f t="shared" si="269"/>
        <v>8.26</v>
      </c>
      <c r="U817" s="4">
        <f t="shared" si="270"/>
        <v>3.7</v>
      </c>
      <c r="V817" s="79">
        <f t="shared" si="271"/>
        <v>5.85</v>
      </c>
      <c r="W817" s="10">
        <f t="shared" ca="1" si="272"/>
        <v>0</v>
      </c>
      <c r="X817" s="10">
        <f t="shared" ca="1" si="273"/>
        <v>0</v>
      </c>
      <c r="Y817" s="10">
        <f t="shared" ca="1" si="274"/>
        <v>0</v>
      </c>
      <c r="Z817" s="10">
        <f t="shared" ca="1" si="275"/>
        <v>1</v>
      </c>
      <c r="AA817" s="10">
        <f t="shared" ca="1" si="276"/>
        <v>0</v>
      </c>
      <c r="AB817" s="10">
        <f t="shared" ca="1" si="277"/>
        <v>0</v>
      </c>
      <c r="AC817" s="10">
        <f t="shared" ca="1" si="278"/>
        <v>1</v>
      </c>
      <c r="AF817" s="16">
        <f t="shared" ca="1" si="279"/>
        <v>0</v>
      </c>
    </row>
    <row r="818" spans="1:32" ht="12.75" customHeight="1" x14ac:dyDescent="0.25">
      <c r="A818" s="7" t="s">
        <v>85</v>
      </c>
      <c r="B818" s="7" t="s">
        <v>1451</v>
      </c>
      <c r="C818" s="10">
        <f t="shared" ca="1" si="280"/>
        <v>0</v>
      </c>
      <c r="D818" s="4">
        <v>27</v>
      </c>
      <c r="E818" s="4">
        <v>25</v>
      </c>
      <c r="F818" s="4">
        <v>8</v>
      </c>
      <c r="G818" s="4">
        <v>3.9</v>
      </c>
      <c r="H818" s="2"/>
      <c r="I818" s="2" t="s">
        <v>1371</v>
      </c>
      <c r="J818" s="3">
        <v>8100</v>
      </c>
      <c r="K818" s="3">
        <v>3100</v>
      </c>
      <c r="L818" s="3">
        <v>400</v>
      </c>
      <c r="M818" s="2">
        <f t="shared" si="262"/>
        <v>15.92</v>
      </c>
      <c r="N818" s="3">
        <f t="shared" si="263"/>
        <v>231</v>
      </c>
      <c r="O818" s="4">
        <f t="shared" si="264"/>
        <v>30.6</v>
      </c>
      <c r="P818" s="2">
        <f t="shared" si="265"/>
        <v>1.54</v>
      </c>
      <c r="Q818" s="2">
        <f t="shared" si="266"/>
        <v>1.0900000000000001</v>
      </c>
      <c r="R818" s="2">
        <f t="shared" si="267"/>
        <v>3.38</v>
      </c>
      <c r="S818" s="64">
        <f t="shared" si="268"/>
        <v>4.36E-2</v>
      </c>
      <c r="T818" s="2">
        <f t="shared" si="269"/>
        <v>6.7</v>
      </c>
      <c r="U818" s="4">
        <f t="shared" si="270"/>
        <v>3.5</v>
      </c>
      <c r="V818" s="79">
        <f t="shared" si="271"/>
        <v>7.02</v>
      </c>
      <c r="W818" s="10">
        <f t="shared" ca="1" si="272"/>
        <v>0</v>
      </c>
      <c r="X818" s="10">
        <f t="shared" ca="1" si="273"/>
        <v>0</v>
      </c>
      <c r="Y818" s="10">
        <f t="shared" ca="1" si="274"/>
        <v>0</v>
      </c>
      <c r="Z818" s="10">
        <f t="shared" ca="1" si="275"/>
        <v>1</v>
      </c>
      <c r="AA818" s="10">
        <f t="shared" ca="1" si="276"/>
        <v>0</v>
      </c>
      <c r="AB818" s="10">
        <f t="shared" ca="1" si="277"/>
        <v>0.66700000000000004</v>
      </c>
      <c r="AC818" s="10">
        <f t="shared" ca="1" si="278"/>
        <v>1</v>
      </c>
      <c r="AF818" s="16">
        <f t="shared" ca="1" si="279"/>
        <v>0</v>
      </c>
    </row>
    <row r="819" spans="1:32" ht="12.75" customHeight="1" x14ac:dyDescent="0.25">
      <c r="A819" s="7" t="s">
        <v>86</v>
      </c>
      <c r="B819" s="7" t="s">
        <v>1451</v>
      </c>
      <c r="C819" s="10">
        <f t="shared" ca="1" si="280"/>
        <v>0</v>
      </c>
      <c r="D819" s="4">
        <v>35.9</v>
      </c>
      <c r="E819" s="4">
        <v>32</v>
      </c>
      <c r="F819" s="4">
        <v>11.8</v>
      </c>
      <c r="G819" s="4">
        <v>5.7</v>
      </c>
      <c r="H819" s="2"/>
      <c r="I819" s="2" t="s">
        <v>1371</v>
      </c>
      <c r="J819" s="3">
        <v>20600</v>
      </c>
      <c r="K819" s="3">
        <v>7200</v>
      </c>
      <c r="L819" s="3">
        <v>720</v>
      </c>
      <c r="M819" s="2">
        <f t="shared" si="262"/>
        <v>15.39</v>
      </c>
      <c r="N819" s="3">
        <f t="shared" si="263"/>
        <v>281</v>
      </c>
      <c r="O819" s="4">
        <f t="shared" si="264"/>
        <v>35.9</v>
      </c>
      <c r="P819" s="2">
        <f t="shared" si="265"/>
        <v>1.67</v>
      </c>
      <c r="Q819" s="2">
        <f t="shared" si="266"/>
        <v>1.05</v>
      </c>
      <c r="R819" s="2">
        <f t="shared" si="267"/>
        <v>3.04</v>
      </c>
      <c r="S819" s="64">
        <f t="shared" si="268"/>
        <v>6.1809999999999997E-2</v>
      </c>
      <c r="T819" s="2">
        <f t="shared" si="269"/>
        <v>7.58</v>
      </c>
      <c r="U819" s="4">
        <f t="shared" si="270"/>
        <v>3.9</v>
      </c>
      <c r="V819" s="79">
        <f t="shared" si="271"/>
        <v>6.44</v>
      </c>
      <c r="W819" s="10">
        <f t="shared" ca="1" si="272"/>
        <v>0</v>
      </c>
      <c r="X819" s="10">
        <f t="shared" ca="1" si="273"/>
        <v>0</v>
      </c>
      <c r="Y819" s="10">
        <f t="shared" ca="1" si="274"/>
        <v>0</v>
      </c>
      <c r="Z819" s="10">
        <f t="shared" ca="1" si="275"/>
        <v>1</v>
      </c>
      <c r="AA819" s="10">
        <f t="shared" ca="1" si="276"/>
        <v>0</v>
      </c>
      <c r="AB819" s="10">
        <f t="shared" ca="1" si="277"/>
        <v>0.44400000000000001</v>
      </c>
      <c r="AC819" s="10">
        <f t="shared" ca="1" si="278"/>
        <v>1</v>
      </c>
      <c r="AF819" s="16">
        <f t="shared" ca="1" si="279"/>
        <v>0</v>
      </c>
    </row>
    <row r="820" spans="1:32" ht="12.75" customHeight="1" x14ac:dyDescent="0.25">
      <c r="A820" s="7" t="s">
        <v>87</v>
      </c>
      <c r="B820" s="7" t="s">
        <v>75</v>
      </c>
      <c r="C820" s="10">
        <f t="shared" ca="1" si="280"/>
        <v>0</v>
      </c>
      <c r="D820" s="4">
        <v>37.5</v>
      </c>
      <c r="E820" s="4">
        <v>34</v>
      </c>
      <c r="F820" s="4">
        <v>13.7</v>
      </c>
      <c r="G820" s="4">
        <v>4.9000000000000004</v>
      </c>
      <c r="I820" s="5" t="s">
        <v>1374</v>
      </c>
      <c r="J820" s="3">
        <v>18900</v>
      </c>
      <c r="K820" s="3">
        <v>6800</v>
      </c>
      <c r="L820" s="3">
        <v>686</v>
      </c>
      <c r="M820" s="2">
        <f t="shared" si="262"/>
        <v>15.53</v>
      </c>
      <c r="N820" s="3">
        <f t="shared" si="263"/>
        <v>215</v>
      </c>
      <c r="O820" s="4">
        <f t="shared" si="264"/>
        <v>25.5</v>
      </c>
      <c r="P820" s="2">
        <f t="shared" si="265"/>
        <v>1.99</v>
      </c>
      <c r="Q820" s="2">
        <f t="shared" si="266"/>
        <v>1.05</v>
      </c>
      <c r="R820" s="2">
        <f t="shared" si="267"/>
        <v>2.74</v>
      </c>
      <c r="S820" s="64">
        <f t="shared" si="268"/>
        <v>0.14580000000000001</v>
      </c>
      <c r="T820" s="2">
        <f t="shared" si="269"/>
        <v>7.81</v>
      </c>
      <c r="U820" s="4">
        <f t="shared" si="270"/>
        <v>2.8</v>
      </c>
      <c r="V820" s="79">
        <f t="shared" si="271"/>
        <v>4.29</v>
      </c>
      <c r="W820" s="10">
        <f t="shared" ca="1" si="272"/>
        <v>0</v>
      </c>
      <c r="X820" s="10">
        <f t="shared" ca="1" si="273"/>
        <v>0</v>
      </c>
      <c r="Y820" s="10">
        <f t="shared" ca="1" si="274"/>
        <v>0</v>
      </c>
      <c r="Z820" s="10">
        <f t="shared" ca="1" si="275"/>
        <v>1</v>
      </c>
      <c r="AA820" s="10">
        <f t="shared" ca="1" si="276"/>
        <v>0</v>
      </c>
      <c r="AB820" s="10">
        <f t="shared" ca="1" si="277"/>
        <v>0</v>
      </c>
      <c r="AC820" s="10">
        <f t="shared" ca="1" si="278"/>
        <v>1</v>
      </c>
      <c r="AF820" s="16">
        <f t="shared" ca="1" si="279"/>
        <v>0</v>
      </c>
    </row>
    <row r="821" spans="1:32" ht="12.75" customHeight="1" x14ac:dyDescent="0.25">
      <c r="A821" s="7" t="s">
        <v>1212</v>
      </c>
      <c r="B821" s="7" t="s">
        <v>1213</v>
      </c>
      <c r="C821" s="10">
        <f t="shared" ca="1" si="280"/>
        <v>0</v>
      </c>
      <c r="D821" s="4">
        <v>43</v>
      </c>
      <c r="E821" s="4">
        <v>34</v>
      </c>
      <c r="F821" s="4">
        <v>13.3</v>
      </c>
      <c r="G821" s="4">
        <v>4</v>
      </c>
      <c r="H821" s="5" t="s">
        <v>1214</v>
      </c>
      <c r="J821" s="3">
        <v>23000</v>
      </c>
      <c r="K821" s="3">
        <v>7000</v>
      </c>
      <c r="L821" s="3">
        <v>700</v>
      </c>
      <c r="M821" s="2">
        <f t="shared" si="262"/>
        <v>13.9</v>
      </c>
      <c r="N821" s="3">
        <f t="shared" si="263"/>
        <v>261</v>
      </c>
      <c r="O821" s="4">
        <f t="shared" si="264"/>
        <v>30.9</v>
      </c>
      <c r="P821" s="2">
        <f t="shared" si="265"/>
        <v>1.81</v>
      </c>
      <c r="Q821" s="2">
        <f t="shared" si="266"/>
        <v>1.01</v>
      </c>
      <c r="R821" s="2">
        <f t="shared" si="267"/>
        <v>3.23</v>
      </c>
      <c r="S821" s="64">
        <f t="shared" si="268"/>
        <v>8.9819999999999997E-2</v>
      </c>
      <c r="T821" s="2">
        <f t="shared" si="269"/>
        <v>7.81</v>
      </c>
      <c r="U821" s="4">
        <f t="shared" si="270"/>
        <v>3.5</v>
      </c>
      <c r="V821" s="79">
        <f t="shared" si="271"/>
        <v>5.45</v>
      </c>
      <c r="W821" s="10">
        <f t="shared" ca="1" si="272"/>
        <v>0</v>
      </c>
      <c r="X821" s="10">
        <f t="shared" ca="1" si="273"/>
        <v>0</v>
      </c>
      <c r="Y821" s="10">
        <f t="shared" ca="1" si="274"/>
        <v>0</v>
      </c>
      <c r="Z821" s="10">
        <f t="shared" ca="1" si="275"/>
        <v>1</v>
      </c>
      <c r="AA821" s="10">
        <f t="shared" ca="1" si="276"/>
        <v>0</v>
      </c>
      <c r="AB821" s="10">
        <f t="shared" ca="1" si="277"/>
        <v>1</v>
      </c>
      <c r="AC821" s="10">
        <f t="shared" ca="1" si="278"/>
        <v>1</v>
      </c>
      <c r="AF821" s="16">
        <f t="shared" ca="1" si="279"/>
        <v>0</v>
      </c>
    </row>
    <row r="822" spans="1:32" ht="12.75" customHeight="1" x14ac:dyDescent="0.25">
      <c r="A822" s="7" t="s">
        <v>88</v>
      </c>
      <c r="B822" s="7" t="s">
        <v>89</v>
      </c>
      <c r="C822" s="10">
        <f t="shared" ca="1" si="280"/>
        <v>0</v>
      </c>
      <c r="D822" s="4">
        <v>41</v>
      </c>
      <c r="E822" s="4">
        <v>32.4</v>
      </c>
      <c r="F822" s="4">
        <v>13.5</v>
      </c>
      <c r="G822" s="4">
        <v>5.9</v>
      </c>
      <c r="H822" s="3"/>
      <c r="I822" s="5" t="s">
        <v>1374</v>
      </c>
      <c r="J822" s="5">
        <v>21385</v>
      </c>
      <c r="K822" s="5">
        <v>8819</v>
      </c>
      <c r="L822" s="3">
        <v>791</v>
      </c>
      <c r="M822" s="2">
        <f t="shared" si="262"/>
        <v>16.489999999999998</v>
      </c>
      <c r="N822" s="3">
        <f t="shared" si="263"/>
        <v>281</v>
      </c>
      <c r="O822" s="4">
        <f t="shared" si="264"/>
        <v>29.5</v>
      </c>
      <c r="P822" s="2">
        <f t="shared" si="265"/>
        <v>1.88</v>
      </c>
      <c r="Q822" s="2">
        <f t="shared" si="266"/>
        <v>1.07</v>
      </c>
      <c r="R822" s="2">
        <f t="shared" si="267"/>
        <v>3.04</v>
      </c>
      <c r="S822" s="64">
        <f t="shared" si="268"/>
        <v>0.10299999999999999</v>
      </c>
      <c r="T822" s="2">
        <f t="shared" si="269"/>
        <v>7.63</v>
      </c>
      <c r="U822" s="4">
        <f t="shared" si="270"/>
        <v>3.3</v>
      </c>
      <c r="V822" s="79">
        <f t="shared" si="271"/>
        <v>5.0999999999999996</v>
      </c>
      <c r="W822" s="10">
        <f t="shared" ca="1" si="272"/>
        <v>0</v>
      </c>
      <c r="X822" s="10">
        <f t="shared" ca="1" si="273"/>
        <v>0</v>
      </c>
      <c r="Y822" s="10">
        <f t="shared" ca="1" si="274"/>
        <v>0</v>
      </c>
      <c r="Z822" s="10">
        <f t="shared" ca="1" si="275"/>
        <v>1</v>
      </c>
      <c r="AA822" s="10">
        <f t="shared" ca="1" si="276"/>
        <v>0</v>
      </c>
      <c r="AB822" s="10">
        <f t="shared" ca="1" si="277"/>
        <v>0.44400000000000001</v>
      </c>
      <c r="AC822" s="10">
        <f t="shared" ca="1" si="278"/>
        <v>1</v>
      </c>
      <c r="AF822" s="16">
        <f t="shared" ca="1" si="279"/>
        <v>0</v>
      </c>
    </row>
    <row r="823" spans="1:32" ht="12.75" customHeight="1" x14ac:dyDescent="0.25">
      <c r="A823" s="7" t="s">
        <v>1209</v>
      </c>
      <c r="B823" s="7" t="s">
        <v>89</v>
      </c>
      <c r="C823" s="10">
        <f t="shared" ca="1" si="280"/>
        <v>0</v>
      </c>
      <c r="D823" s="4">
        <v>49.5</v>
      </c>
      <c r="E823" s="4">
        <v>38.1</v>
      </c>
      <c r="F823" s="4">
        <v>14.7</v>
      </c>
      <c r="G823" s="4">
        <v>6.5</v>
      </c>
      <c r="H823" s="5" t="s">
        <v>1407</v>
      </c>
      <c r="I823" s="5" t="s">
        <v>1374</v>
      </c>
      <c r="J823" s="3">
        <v>30870</v>
      </c>
      <c r="K823" s="3">
        <v>10363</v>
      </c>
      <c r="L823" s="3">
        <v>1323</v>
      </c>
      <c r="M823" s="2">
        <f t="shared" si="262"/>
        <v>21.6</v>
      </c>
      <c r="N823" s="3">
        <f t="shared" si="263"/>
        <v>249</v>
      </c>
      <c r="O823" s="4">
        <f t="shared" si="264"/>
        <v>32.1</v>
      </c>
      <c r="P823" s="2">
        <f t="shared" si="265"/>
        <v>1.81</v>
      </c>
      <c r="Q823" s="2">
        <f t="shared" si="266"/>
        <v>1.1599999999999999</v>
      </c>
      <c r="R823" s="2">
        <f t="shared" si="267"/>
        <v>3.37</v>
      </c>
      <c r="S823" s="64">
        <f t="shared" si="268"/>
        <v>9.1300000000000006E-2</v>
      </c>
      <c r="T823" s="2">
        <f t="shared" si="269"/>
        <v>8.27</v>
      </c>
      <c r="U823" s="4">
        <f t="shared" si="270"/>
        <v>3.7</v>
      </c>
      <c r="V823" s="79">
        <f t="shared" si="271"/>
        <v>5.48</v>
      </c>
      <c r="W823" s="10">
        <f t="shared" ca="1" si="272"/>
        <v>0</v>
      </c>
      <c r="X823" s="10">
        <f t="shared" ca="1" si="273"/>
        <v>0</v>
      </c>
      <c r="Y823" s="10">
        <f t="shared" ca="1" si="274"/>
        <v>0</v>
      </c>
      <c r="Z823" s="10">
        <f t="shared" ca="1" si="275"/>
        <v>1</v>
      </c>
      <c r="AA823" s="10">
        <f t="shared" ca="1" si="276"/>
        <v>0</v>
      </c>
      <c r="AB823" s="10">
        <f t="shared" ca="1" si="277"/>
        <v>0.72199999999999998</v>
      </c>
      <c r="AC823" s="10">
        <f t="shared" ca="1" si="278"/>
        <v>1</v>
      </c>
      <c r="AF823" s="16">
        <f t="shared" ca="1" si="279"/>
        <v>0</v>
      </c>
    </row>
    <row r="824" spans="1:32" ht="12.75" customHeight="1" x14ac:dyDescent="0.25">
      <c r="A824" s="7" t="s">
        <v>1210</v>
      </c>
      <c r="B824" s="7" t="s">
        <v>89</v>
      </c>
      <c r="C824" s="10">
        <f t="shared" ca="1" si="280"/>
        <v>0</v>
      </c>
      <c r="D824" s="4">
        <v>54.1</v>
      </c>
      <c r="E824" s="4">
        <v>43.7</v>
      </c>
      <c r="F824" s="4">
        <v>15.1</v>
      </c>
      <c r="G824" s="4">
        <v>7.2</v>
      </c>
      <c r="J824" s="3">
        <v>42997</v>
      </c>
      <c r="K824" s="3">
        <v>16096</v>
      </c>
      <c r="L824" s="3">
        <v>1582</v>
      </c>
      <c r="M824" s="2">
        <f t="shared" si="262"/>
        <v>20.71</v>
      </c>
      <c r="N824" s="3">
        <f t="shared" si="263"/>
        <v>230</v>
      </c>
      <c r="O824" s="4">
        <f t="shared" si="264"/>
        <v>38.200000000000003</v>
      </c>
      <c r="P824" s="2">
        <f t="shared" si="265"/>
        <v>1.67</v>
      </c>
      <c r="Q824" s="2">
        <f t="shared" si="266"/>
        <v>1.1299999999999999</v>
      </c>
      <c r="R824" s="2">
        <f t="shared" si="267"/>
        <v>3.58</v>
      </c>
      <c r="S824" s="64">
        <f t="shared" si="268"/>
        <v>6.6769999999999996E-2</v>
      </c>
      <c r="T824" s="2">
        <f t="shared" si="269"/>
        <v>8.86</v>
      </c>
      <c r="U824" s="4">
        <f t="shared" si="270"/>
        <v>4.4000000000000004</v>
      </c>
      <c r="V824" s="79">
        <f t="shared" si="271"/>
        <v>6.43</v>
      </c>
      <c r="W824" s="10">
        <f t="shared" ca="1" si="272"/>
        <v>0</v>
      </c>
      <c r="X824" s="10">
        <f t="shared" ca="1" si="273"/>
        <v>0</v>
      </c>
      <c r="Y824" s="10">
        <f t="shared" ca="1" si="274"/>
        <v>0</v>
      </c>
      <c r="Z824" s="10">
        <f t="shared" ca="1" si="275"/>
        <v>1</v>
      </c>
      <c r="AA824" s="10">
        <f t="shared" ca="1" si="276"/>
        <v>0</v>
      </c>
      <c r="AB824" s="10">
        <f t="shared" ca="1" si="277"/>
        <v>0</v>
      </c>
      <c r="AC824" s="10">
        <f t="shared" ca="1" si="278"/>
        <v>1</v>
      </c>
      <c r="AF824" s="16">
        <f t="shared" ca="1" si="279"/>
        <v>0</v>
      </c>
    </row>
    <row r="825" spans="1:32" ht="12.75" customHeight="1" x14ac:dyDescent="0.25">
      <c r="A825" s="7" t="s">
        <v>1211</v>
      </c>
      <c r="B825" s="7" t="s">
        <v>89</v>
      </c>
      <c r="C825" s="10">
        <f t="shared" ca="1" si="280"/>
        <v>0</v>
      </c>
      <c r="D825" s="4">
        <v>61</v>
      </c>
      <c r="E825" s="4">
        <v>48.2</v>
      </c>
      <c r="F825" s="4">
        <v>16</v>
      </c>
      <c r="G825" s="4">
        <v>7.2</v>
      </c>
      <c r="J825" s="3">
        <v>55125</v>
      </c>
      <c r="K825" s="3">
        <v>29529</v>
      </c>
      <c r="L825" s="3">
        <v>1819</v>
      </c>
      <c r="M825" s="2">
        <f t="shared" si="262"/>
        <v>20.18</v>
      </c>
      <c r="N825" s="3">
        <f t="shared" si="263"/>
        <v>220</v>
      </c>
      <c r="O825" s="4">
        <f t="shared" si="264"/>
        <v>40.799999999999997</v>
      </c>
      <c r="P825" s="2">
        <f t="shared" si="265"/>
        <v>1.63</v>
      </c>
      <c r="Q825" s="2">
        <f t="shared" si="266"/>
        <v>1.1200000000000001</v>
      </c>
      <c r="R825" s="2">
        <f t="shared" si="267"/>
        <v>3.81</v>
      </c>
      <c r="S825" s="64">
        <f t="shared" si="268"/>
        <v>6.028E-2</v>
      </c>
      <c r="T825" s="2">
        <f t="shared" si="269"/>
        <v>9.3000000000000007</v>
      </c>
      <c r="U825" s="4">
        <f t="shared" si="270"/>
        <v>4.8</v>
      </c>
      <c r="V825" s="79">
        <f t="shared" si="271"/>
        <v>6.81</v>
      </c>
      <c r="W825" s="10">
        <f t="shared" ca="1" si="272"/>
        <v>0</v>
      </c>
      <c r="X825" s="10">
        <f t="shared" ca="1" si="273"/>
        <v>0</v>
      </c>
      <c r="Y825" s="10">
        <f t="shared" ca="1" si="274"/>
        <v>0</v>
      </c>
      <c r="Z825" s="10">
        <f t="shared" ca="1" si="275"/>
        <v>1</v>
      </c>
      <c r="AA825" s="10">
        <f t="shared" ca="1" si="276"/>
        <v>0</v>
      </c>
      <c r="AB825" s="10">
        <f t="shared" ca="1" si="277"/>
        <v>0</v>
      </c>
      <c r="AC825" s="10">
        <f t="shared" ca="1" si="278"/>
        <v>1</v>
      </c>
      <c r="AF825" s="16">
        <f t="shared" ca="1" si="279"/>
        <v>0</v>
      </c>
    </row>
    <row r="826" spans="1:32" ht="12.75" customHeight="1" x14ac:dyDescent="0.25">
      <c r="A826" s="7" t="s">
        <v>90</v>
      </c>
      <c r="B826" s="7" t="s">
        <v>91</v>
      </c>
      <c r="C826" s="10">
        <f t="shared" ca="1" si="280"/>
        <v>0</v>
      </c>
      <c r="D826" s="4">
        <v>43</v>
      </c>
      <c r="E826" s="4">
        <v>36</v>
      </c>
      <c r="F826" s="4">
        <v>12.5</v>
      </c>
      <c r="G826" s="4">
        <v>6</v>
      </c>
      <c r="H826" s="5" t="s">
        <v>92</v>
      </c>
      <c r="I826" s="5" t="s">
        <v>1371</v>
      </c>
      <c r="J826" s="3">
        <v>27000</v>
      </c>
      <c r="K826" s="3">
        <v>11600</v>
      </c>
      <c r="L826" s="3">
        <v>950</v>
      </c>
      <c r="M826" s="2">
        <f t="shared" si="262"/>
        <v>16.96</v>
      </c>
      <c r="N826" s="3">
        <f t="shared" si="263"/>
        <v>258</v>
      </c>
      <c r="O826" s="4">
        <f t="shared" si="264"/>
        <v>37.9</v>
      </c>
      <c r="P826" s="2">
        <f t="shared" si="265"/>
        <v>1.61</v>
      </c>
      <c r="Q826" s="2">
        <f t="shared" si="266"/>
        <v>1.07</v>
      </c>
      <c r="R826" s="2">
        <f t="shared" si="267"/>
        <v>3.44</v>
      </c>
      <c r="S826" s="64">
        <f t="shared" si="268"/>
        <v>5.4890000000000001E-2</v>
      </c>
      <c r="T826" s="2">
        <f t="shared" si="269"/>
        <v>8.0399999999999991</v>
      </c>
      <c r="U826" s="4">
        <f t="shared" si="270"/>
        <v>4.3</v>
      </c>
      <c r="V826" s="79">
        <f t="shared" si="271"/>
        <v>6.9</v>
      </c>
      <c r="W826" s="10">
        <f t="shared" ca="1" si="272"/>
        <v>0</v>
      </c>
      <c r="X826" s="10">
        <f t="shared" ca="1" si="273"/>
        <v>0</v>
      </c>
      <c r="Y826" s="10">
        <f t="shared" ca="1" si="274"/>
        <v>0</v>
      </c>
      <c r="Z826" s="10">
        <f t="shared" ca="1" si="275"/>
        <v>1</v>
      </c>
      <c r="AA826" s="10">
        <f t="shared" ca="1" si="276"/>
        <v>0</v>
      </c>
      <c r="AB826" s="10">
        <f t="shared" ca="1" si="277"/>
        <v>0.33300000000000002</v>
      </c>
      <c r="AC826" s="10">
        <f t="shared" ca="1" si="278"/>
        <v>1</v>
      </c>
      <c r="AF826" s="16">
        <f t="shared" ca="1" si="279"/>
        <v>0</v>
      </c>
    </row>
    <row r="827" spans="1:32" ht="12.75" customHeight="1" x14ac:dyDescent="0.25">
      <c r="A827" s="7" t="s">
        <v>858</v>
      </c>
      <c r="C827" s="10">
        <f t="shared" ca="1" si="280"/>
        <v>0</v>
      </c>
      <c r="D827" s="4">
        <v>50.8</v>
      </c>
      <c r="E827" s="4">
        <v>43</v>
      </c>
      <c r="F827" s="4">
        <v>14.3</v>
      </c>
      <c r="G827" s="4">
        <v>7</v>
      </c>
      <c r="J827" s="3">
        <v>39000</v>
      </c>
      <c r="K827" s="3">
        <v>15600</v>
      </c>
      <c r="L827" s="3">
        <v>1247</v>
      </c>
      <c r="M827" s="2">
        <f t="shared" si="262"/>
        <v>17.420000000000002</v>
      </c>
      <c r="N827" s="3">
        <f t="shared" si="263"/>
        <v>219</v>
      </c>
      <c r="O827" s="4">
        <f t="shared" si="264"/>
        <v>38.5</v>
      </c>
      <c r="P827" s="2">
        <f t="shared" si="265"/>
        <v>1.63</v>
      </c>
      <c r="Q827" s="2">
        <f t="shared" si="266"/>
        <v>1.07</v>
      </c>
      <c r="R827" s="2">
        <f t="shared" si="267"/>
        <v>3.55</v>
      </c>
      <c r="S827" s="64">
        <f t="shared" si="268"/>
        <v>6.2350000000000003E-2</v>
      </c>
      <c r="T827" s="2">
        <f t="shared" si="269"/>
        <v>8.7899999999999991</v>
      </c>
      <c r="U827" s="4">
        <f t="shared" si="270"/>
        <v>4.4000000000000004</v>
      </c>
      <c r="V827" s="79">
        <f t="shared" si="271"/>
        <v>6.6</v>
      </c>
      <c r="W827" s="10">
        <f t="shared" ca="1" si="272"/>
        <v>0</v>
      </c>
      <c r="X827" s="10">
        <f t="shared" ca="1" si="273"/>
        <v>0</v>
      </c>
      <c r="Y827" s="10">
        <f t="shared" ca="1" si="274"/>
        <v>0</v>
      </c>
      <c r="Z827" s="10">
        <f t="shared" ca="1" si="275"/>
        <v>1</v>
      </c>
      <c r="AA827" s="10">
        <f t="shared" ca="1" si="276"/>
        <v>0</v>
      </c>
      <c r="AB827" s="10">
        <f t="shared" ca="1" si="277"/>
        <v>0</v>
      </c>
      <c r="AC827" s="10">
        <f t="shared" ca="1" si="278"/>
        <v>1</v>
      </c>
      <c r="AF827" s="16">
        <f t="shared" ca="1" si="279"/>
        <v>0</v>
      </c>
    </row>
    <row r="828" spans="1:32" ht="12.75" customHeight="1" x14ac:dyDescent="0.25">
      <c r="A828" s="7" t="s">
        <v>1215</v>
      </c>
      <c r="B828" s="7" t="s">
        <v>1482</v>
      </c>
      <c r="C828" s="10">
        <f t="shared" ca="1" si="280"/>
        <v>0</v>
      </c>
      <c r="D828" s="4">
        <v>28.5</v>
      </c>
      <c r="E828" s="4">
        <v>24.2</v>
      </c>
      <c r="F828" s="4">
        <v>9.4</v>
      </c>
      <c r="G828" s="4">
        <v>4</v>
      </c>
      <c r="J828" s="3">
        <v>5732</v>
      </c>
      <c r="K828" s="3">
        <v>1675</v>
      </c>
      <c r="L828" s="3">
        <v>383</v>
      </c>
      <c r="M828" s="2">
        <f t="shared" si="262"/>
        <v>19.190000000000001</v>
      </c>
      <c r="N828" s="3">
        <f t="shared" si="263"/>
        <v>181</v>
      </c>
      <c r="O828" s="4">
        <f t="shared" si="264"/>
        <v>17.600000000000001</v>
      </c>
      <c r="P828" s="2">
        <f t="shared" si="265"/>
        <v>2.0299999999999998</v>
      </c>
      <c r="Q828" s="2">
        <f t="shared" si="266"/>
        <v>1.17</v>
      </c>
      <c r="R828" s="2">
        <f t="shared" si="267"/>
        <v>3.03</v>
      </c>
      <c r="S828" s="64">
        <f t="shared" si="268"/>
        <v>0.15504000000000001</v>
      </c>
      <c r="T828" s="2">
        <f t="shared" si="269"/>
        <v>6.59</v>
      </c>
      <c r="U828" s="4">
        <f t="shared" si="270"/>
        <v>2.1</v>
      </c>
      <c r="V828" s="79">
        <f t="shared" si="271"/>
        <v>3.89</v>
      </c>
      <c r="W828" s="10">
        <f t="shared" ca="1" si="272"/>
        <v>0</v>
      </c>
      <c r="X828" s="10">
        <f t="shared" ca="1" si="273"/>
        <v>0</v>
      </c>
      <c r="Y828" s="10">
        <f t="shared" ca="1" si="274"/>
        <v>0</v>
      </c>
      <c r="Z828" s="10">
        <f t="shared" ca="1" si="275"/>
        <v>1</v>
      </c>
      <c r="AA828" s="10">
        <f t="shared" ca="1" si="276"/>
        <v>0</v>
      </c>
      <c r="AB828" s="10">
        <f t="shared" ca="1" si="277"/>
        <v>0.38900000000000001</v>
      </c>
      <c r="AC828" s="10">
        <f t="shared" ca="1" si="278"/>
        <v>1</v>
      </c>
      <c r="AF828" s="16">
        <f t="shared" ca="1" si="279"/>
        <v>0</v>
      </c>
    </row>
    <row r="829" spans="1:32" ht="12.75" customHeight="1" x14ac:dyDescent="0.25">
      <c r="A829" s="7" t="s">
        <v>1216</v>
      </c>
      <c r="C829" s="10">
        <f t="shared" ca="1" si="280"/>
        <v>0</v>
      </c>
      <c r="D829" s="4">
        <v>32.299999999999997</v>
      </c>
      <c r="E829" s="4">
        <v>28.8</v>
      </c>
      <c r="F829" s="4">
        <v>10.7</v>
      </c>
      <c r="G829" s="4">
        <v>4.8</v>
      </c>
      <c r="H829" s="5" t="s">
        <v>1072</v>
      </c>
      <c r="I829" s="5" t="s">
        <v>1374</v>
      </c>
      <c r="J829" s="3">
        <v>7716</v>
      </c>
      <c r="L829" s="3">
        <v>452</v>
      </c>
      <c r="M829" s="2">
        <f t="shared" si="262"/>
        <v>18.579999999999998</v>
      </c>
      <c r="N829" s="3">
        <f t="shared" si="263"/>
        <v>144</v>
      </c>
      <c r="O829" s="4">
        <f t="shared" si="264"/>
        <v>17</v>
      </c>
      <c r="P829" s="2">
        <f t="shared" si="265"/>
        <v>2.09</v>
      </c>
      <c r="Q829" s="2">
        <f t="shared" si="266"/>
        <v>1.1499999999999999</v>
      </c>
      <c r="R829" s="2">
        <f t="shared" si="267"/>
        <v>3.02</v>
      </c>
      <c r="S829" s="64">
        <f t="shared" si="268"/>
        <v>0.20565</v>
      </c>
      <c r="T829" s="2">
        <f t="shared" si="269"/>
        <v>7.19</v>
      </c>
      <c r="U829" s="4">
        <f t="shared" si="270"/>
        <v>2</v>
      </c>
      <c r="V829" s="79">
        <f t="shared" si="271"/>
        <v>3.47</v>
      </c>
      <c r="W829" s="10">
        <f t="shared" ca="1" si="272"/>
        <v>0</v>
      </c>
      <c r="X829" s="10">
        <f t="shared" ca="1" si="273"/>
        <v>0</v>
      </c>
      <c r="Y829" s="10">
        <f t="shared" ca="1" si="274"/>
        <v>0</v>
      </c>
      <c r="Z829" s="10">
        <f t="shared" ca="1" si="275"/>
        <v>1</v>
      </c>
      <c r="AA829" s="10">
        <f t="shared" ca="1" si="276"/>
        <v>0</v>
      </c>
      <c r="AB829" s="10">
        <f t="shared" ca="1" si="277"/>
        <v>0.33300000000000002</v>
      </c>
      <c r="AC829" s="10">
        <f t="shared" ca="1" si="278"/>
        <v>1</v>
      </c>
      <c r="AF829" s="16">
        <f t="shared" ca="1" si="279"/>
        <v>0</v>
      </c>
    </row>
    <row r="830" spans="1:32" x14ac:dyDescent="0.25">
      <c r="A830" s="7" t="s">
        <v>1217</v>
      </c>
      <c r="B830" s="7" t="s">
        <v>1482</v>
      </c>
      <c r="C830" s="10">
        <f t="shared" ref="C830:C861" ca="1" si="281">MIN(W830,Z830,Y830,X830,AA830,AC830,AB830)</f>
        <v>0</v>
      </c>
      <c r="D830" s="4">
        <v>32.6</v>
      </c>
      <c r="E830" s="4">
        <v>29.4</v>
      </c>
      <c r="F830" s="4">
        <v>11.2</v>
      </c>
      <c r="G830" s="4">
        <v>4.2</v>
      </c>
      <c r="H830" s="5" t="s">
        <v>1061</v>
      </c>
      <c r="I830" s="5" t="s">
        <v>1374</v>
      </c>
      <c r="J830" s="3">
        <v>9700</v>
      </c>
      <c r="K830" s="3">
        <v>3274</v>
      </c>
      <c r="L830" s="3">
        <v>600</v>
      </c>
      <c r="M830" s="2">
        <f t="shared" si="262"/>
        <v>21.18</v>
      </c>
      <c r="N830" s="3">
        <f t="shared" si="263"/>
        <v>170</v>
      </c>
      <c r="O830" s="4">
        <f t="shared" si="264"/>
        <v>19.8</v>
      </c>
      <c r="P830" s="2">
        <f t="shared" si="265"/>
        <v>2.0299999999999998</v>
      </c>
      <c r="Q830" s="2">
        <f t="shared" si="266"/>
        <v>1.19</v>
      </c>
      <c r="R830" s="2">
        <f t="shared" si="267"/>
        <v>2.91</v>
      </c>
      <c r="S830" s="64">
        <f t="shared" si="268"/>
        <v>0.1656</v>
      </c>
      <c r="T830" s="2">
        <f t="shared" si="269"/>
        <v>7.27</v>
      </c>
      <c r="U830" s="4">
        <f t="shared" si="270"/>
        <v>2.2999999999999998</v>
      </c>
      <c r="V830" s="79">
        <f t="shared" si="271"/>
        <v>3.9</v>
      </c>
      <c r="W830" s="10">
        <f t="shared" ca="1" si="272"/>
        <v>0</v>
      </c>
      <c r="X830" s="10">
        <f t="shared" ca="1" si="273"/>
        <v>0</v>
      </c>
      <c r="Y830" s="10">
        <f t="shared" ca="1" si="274"/>
        <v>0</v>
      </c>
      <c r="Z830" s="10">
        <f t="shared" ca="1" si="275"/>
        <v>1</v>
      </c>
      <c r="AA830" s="10">
        <f t="shared" ca="1" si="276"/>
        <v>0</v>
      </c>
      <c r="AB830" s="10">
        <f t="shared" ca="1" si="277"/>
        <v>0</v>
      </c>
      <c r="AC830" s="10">
        <f t="shared" ca="1" si="278"/>
        <v>1</v>
      </c>
      <c r="AF830" s="16">
        <f t="shared" ca="1" si="279"/>
        <v>0</v>
      </c>
    </row>
    <row r="831" spans="1:32" x14ac:dyDescent="0.25">
      <c r="A831" s="7" t="s">
        <v>1218</v>
      </c>
      <c r="B831" s="7" t="s">
        <v>1480</v>
      </c>
      <c r="C831" s="10">
        <f t="shared" ca="1" si="281"/>
        <v>0</v>
      </c>
      <c r="D831" s="4">
        <v>35</v>
      </c>
      <c r="E831" s="4">
        <v>31.1</v>
      </c>
      <c r="F831" s="4">
        <v>12.5</v>
      </c>
      <c r="G831" s="4">
        <v>5</v>
      </c>
      <c r="J831" s="3">
        <v>12000</v>
      </c>
      <c r="K831" s="3">
        <v>3750</v>
      </c>
      <c r="L831" s="3">
        <v>634</v>
      </c>
      <c r="M831" s="2">
        <f t="shared" si="262"/>
        <v>19.420000000000002</v>
      </c>
      <c r="N831" s="3">
        <f t="shared" si="263"/>
        <v>178</v>
      </c>
      <c r="O831" s="4">
        <f t="shared" si="264"/>
        <v>19.899999999999999</v>
      </c>
      <c r="P831" s="2">
        <f t="shared" si="265"/>
        <v>2.11</v>
      </c>
      <c r="Q831" s="2">
        <f t="shared" si="266"/>
        <v>1.1499999999999999</v>
      </c>
      <c r="R831" s="2">
        <f t="shared" si="267"/>
        <v>2.8</v>
      </c>
      <c r="S831" s="64">
        <f t="shared" si="268"/>
        <v>0.19184999999999999</v>
      </c>
      <c r="T831" s="2">
        <f t="shared" si="269"/>
        <v>7.47</v>
      </c>
      <c r="U831" s="4">
        <f t="shared" si="270"/>
        <v>2.2999999999999998</v>
      </c>
      <c r="V831" s="79">
        <f t="shared" si="271"/>
        <v>3.69</v>
      </c>
      <c r="W831" s="10">
        <f t="shared" ca="1" si="272"/>
        <v>0</v>
      </c>
      <c r="X831" s="10">
        <f t="shared" ca="1" si="273"/>
        <v>0</v>
      </c>
      <c r="Y831" s="10">
        <f t="shared" ca="1" si="274"/>
        <v>0</v>
      </c>
      <c r="Z831" s="10">
        <f t="shared" ca="1" si="275"/>
        <v>1</v>
      </c>
      <c r="AA831" s="10">
        <f t="shared" ca="1" si="276"/>
        <v>0</v>
      </c>
      <c r="AB831" s="10">
        <f t="shared" ca="1" si="277"/>
        <v>0</v>
      </c>
      <c r="AC831" s="10">
        <f t="shared" ca="1" si="278"/>
        <v>1</v>
      </c>
      <c r="AF831" s="16">
        <f t="shared" ca="1" si="279"/>
        <v>0</v>
      </c>
    </row>
    <row r="832" spans="1:32" x14ac:dyDescent="0.25">
      <c r="A832" s="7" t="s">
        <v>1219</v>
      </c>
      <c r="B832" s="7" t="s">
        <v>1220</v>
      </c>
      <c r="C832" s="10">
        <f t="shared" ca="1" si="281"/>
        <v>0</v>
      </c>
      <c r="D832" s="4">
        <v>36.4</v>
      </c>
      <c r="E832" s="4">
        <v>31.2</v>
      </c>
      <c r="F832" s="4">
        <v>12.5</v>
      </c>
      <c r="G832" s="4">
        <v>5.2</v>
      </c>
      <c r="H832" s="5" t="s">
        <v>1061</v>
      </c>
      <c r="I832" s="5" t="s">
        <v>1374</v>
      </c>
      <c r="J832" s="3">
        <v>13382</v>
      </c>
      <c r="K832" s="3">
        <v>4155</v>
      </c>
      <c r="L832" s="3">
        <v>632</v>
      </c>
      <c r="M832" s="2">
        <f t="shared" si="262"/>
        <v>18</v>
      </c>
      <c r="N832" s="3">
        <f t="shared" si="263"/>
        <v>197</v>
      </c>
      <c r="O832" s="4">
        <f t="shared" si="264"/>
        <v>21.8</v>
      </c>
      <c r="P832" s="2">
        <f t="shared" si="265"/>
        <v>2.04</v>
      </c>
      <c r="Q832" s="2">
        <f t="shared" si="266"/>
        <v>1.1200000000000001</v>
      </c>
      <c r="R832" s="2">
        <f t="shared" si="267"/>
        <v>2.91</v>
      </c>
      <c r="S832" s="64">
        <f t="shared" si="268"/>
        <v>0.16238</v>
      </c>
      <c r="T832" s="2">
        <f t="shared" si="269"/>
        <v>7.48</v>
      </c>
      <c r="U832" s="4">
        <f t="shared" si="270"/>
        <v>2.5</v>
      </c>
      <c r="V832" s="79">
        <f t="shared" si="271"/>
        <v>4.01</v>
      </c>
      <c r="W832" s="10">
        <f t="shared" ca="1" si="272"/>
        <v>0</v>
      </c>
      <c r="X832" s="10">
        <f t="shared" ca="1" si="273"/>
        <v>0</v>
      </c>
      <c r="Y832" s="10">
        <f t="shared" ca="1" si="274"/>
        <v>0</v>
      </c>
      <c r="Z832" s="10">
        <f t="shared" ca="1" si="275"/>
        <v>1</v>
      </c>
      <c r="AA832" s="10">
        <f t="shared" ca="1" si="276"/>
        <v>0</v>
      </c>
      <c r="AB832" s="10">
        <f t="shared" ca="1" si="277"/>
        <v>0</v>
      </c>
      <c r="AC832" s="10">
        <f t="shared" ca="1" si="278"/>
        <v>1</v>
      </c>
      <c r="AF832" s="16">
        <f t="shared" ca="1" si="279"/>
        <v>0</v>
      </c>
    </row>
    <row r="833" spans="1:32" x14ac:dyDescent="0.25">
      <c r="A833" s="7" t="s">
        <v>1221</v>
      </c>
      <c r="B833" s="7" t="s">
        <v>1482</v>
      </c>
      <c r="C833" s="10">
        <f t="shared" ca="1" si="281"/>
        <v>0</v>
      </c>
      <c r="D833" s="4">
        <v>39.799999999999997</v>
      </c>
      <c r="E833" s="4">
        <v>34.1</v>
      </c>
      <c r="F833" s="4">
        <v>12</v>
      </c>
      <c r="G833" s="4">
        <v>5.5</v>
      </c>
      <c r="H833" s="5" t="s">
        <v>1081</v>
      </c>
      <c r="J833" s="3">
        <v>16000</v>
      </c>
      <c r="K833" s="3">
        <v>5600</v>
      </c>
      <c r="L833" s="3">
        <v>670</v>
      </c>
      <c r="M833" s="2">
        <f t="shared" si="262"/>
        <v>16.95</v>
      </c>
      <c r="N833" s="3">
        <f t="shared" si="263"/>
        <v>180</v>
      </c>
      <c r="O833" s="4">
        <f t="shared" si="264"/>
        <v>25.2</v>
      </c>
      <c r="P833" s="2">
        <f t="shared" si="265"/>
        <v>1.84</v>
      </c>
      <c r="Q833" s="2">
        <f t="shared" si="266"/>
        <v>1.0900000000000001</v>
      </c>
      <c r="R833" s="2">
        <f t="shared" si="267"/>
        <v>3.32</v>
      </c>
      <c r="S833" s="64">
        <f t="shared" si="268"/>
        <v>0.10682999999999999</v>
      </c>
      <c r="T833" s="2">
        <f t="shared" si="269"/>
        <v>7.82</v>
      </c>
      <c r="U833" s="4">
        <f t="shared" si="270"/>
        <v>3</v>
      </c>
      <c r="V833" s="79">
        <f t="shared" si="271"/>
        <v>4.91</v>
      </c>
      <c r="W833" s="10">
        <f t="shared" ca="1" si="272"/>
        <v>0</v>
      </c>
      <c r="X833" s="10">
        <f t="shared" ca="1" si="273"/>
        <v>0</v>
      </c>
      <c r="Y833" s="10">
        <f t="shared" ca="1" si="274"/>
        <v>0</v>
      </c>
      <c r="Z833" s="10">
        <f t="shared" ca="1" si="275"/>
        <v>1</v>
      </c>
      <c r="AA833" s="10">
        <f t="shared" ca="1" si="276"/>
        <v>0</v>
      </c>
      <c r="AB833" s="10">
        <f t="shared" ca="1" si="277"/>
        <v>1</v>
      </c>
      <c r="AC833" s="10">
        <f t="shared" ca="1" si="278"/>
        <v>1</v>
      </c>
      <c r="AF833" s="16">
        <f t="shared" ca="1" si="279"/>
        <v>0</v>
      </c>
    </row>
    <row r="834" spans="1:32" x14ac:dyDescent="0.25">
      <c r="A834" s="7" t="s">
        <v>1222</v>
      </c>
      <c r="B834" s="7" t="s">
        <v>1466</v>
      </c>
      <c r="C834" s="10">
        <f t="shared" ca="1" si="281"/>
        <v>0</v>
      </c>
      <c r="D834" s="4">
        <v>44.6</v>
      </c>
      <c r="E834" s="4">
        <v>36.799999999999997</v>
      </c>
      <c r="F834" s="4">
        <v>14</v>
      </c>
      <c r="G834" s="4">
        <v>5.8</v>
      </c>
      <c r="J834" s="3">
        <v>20944</v>
      </c>
      <c r="K834" s="3">
        <v>6835</v>
      </c>
      <c r="L834" s="3">
        <v>1017</v>
      </c>
      <c r="M834" s="2">
        <f t="shared" si="262"/>
        <v>21.5</v>
      </c>
      <c r="N834" s="3">
        <f t="shared" si="263"/>
        <v>188</v>
      </c>
      <c r="O834" s="4">
        <f t="shared" si="264"/>
        <v>24.6</v>
      </c>
      <c r="P834" s="2">
        <f t="shared" si="265"/>
        <v>1.97</v>
      </c>
      <c r="Q834" s="2">
        <f t="shared" si="266"/>
        <v>1.17</v>
      </c>
      <c r="R834" s="2">
        <f t="shared" si="267"/>
        <v>3.19</v>
      </c>
      <c r="S834" s="64">
        <f t="shared" si="268"/>
        <v>0.13972999999999999</v>
      </c>
      <c r="T834" s="2">
        <f t="shared" si="269"/>
        <v>8.1300000000000008</v>
      </c>
      <c r="U834" s="4">
        <f t="shared" si="270"/>
        <v>2.9</v>
      </c>
      <c r="V834" s="79">
        <f t="shared" si="271"/>
        <v>4.4000000000000004</v>
      </c>
      <c r="W834" s="10">
        <f t="shared" ca="1" si="272"/>
        <v>0</v>
      </c>
      <c r="X834" s="10">
        <f t="shared" ca="1" si="273"/>
        <v>0</v>
      </c>
      <c r="Y834" s="10">
        <f t="shared" ca="1" si="274"/>
        <v>0</v>
      </c>
      <c r="Z834" s="10">
        <f t="shared" ca="1" si="275"/>
        <v>1</v>
      </c>
      <c r="AA834" s="10">
        <f t="shared" ca="1" si="276"/>
        <v>0</v>
      </c>
      <c r="AB834" s="10">
        <f t="shared" ca="1" si="277"/>
        <v>1</v>
      </c>
      <c r="AC834" s="10">
        <f t="shared" ca="1" si="278"/>
        <v>1</v>
      </c>
      <c r="AF834" s="16">
        <f t="shared" ca="1" si="279"/>
        <v>0</v>
      </c>
    </row>
    <row r="835" spans="1:32" x14ac:dyDescent="0.25">
      <c r="A835" s="7" t="s">
        <v>93</v>
      </c>
      <c r="B835" s="7" t="s">
        <v>1324</v>
      </c>
      <c r="C835" s="10">
        <f t="shared" ca="1" si="281"/>
        <v>0</v>
      </c>
      <c r="D835" s="4">
        <v>40.5</v>
      </c>
      <c r="E835" s="4">
        <v>32.700000000000003</v>
      </c>
      <c r="F835" s="4">
        <v>13.5</v>
      </c>
      <c r="G835" s="4">
        <v>5.5</v>
      </c>
      <c r="H835" s="3"/>
      <c r="I835" s="3" t="s">
        <v>1374</v>
      </c>
      <c r="J835" s="5">
        <v>20834</v>
      </c>
      <c r="K835" s="5">
        <v>7983</v>
      </c>
      <c r="L835" s="3">
        <v>699</v>
      </c>
      <c r="M835" s="2">
        <f t="shared" si="262"/>
        <v>14.83</v>
      </c>
      <c r="N835" s="3">
        <f t="shared" si="263"/>
        <v>266</v>
      </c>
      <c r="O835" s="4">
        <f t="shared" si="264"/>
        <v>28.7</v>
      </c>
      <c r="P835" s="2">
        <f t="shared" si="265"/>
        <v>1.9</v>
      </c>
      <c r="Q835" s="2">
        <f t="shared" si="266"/>
        <v>1.03</v>
      </c>
      <c r="R835" s="2">
        <f t="shared" si="267"/>
        <v>3</v>
      </c>
      <c r="S835" s="64">
        <f t="shared" si="268"/>
        <v>0.10954</v>
      </c>
      <c r="T835" s="2">
        <f t="shared" si="269"/>
        <v>7.66</v>
      </c>
      <c r="U835" s="4">
        <f t="shared" si="270"/>
        <v>3.2</v>
      </c>
      <c r="V835" s="79">
        <f t="shared" si="271"/>
        <v>4.9400000000000004</v>
      </c>
      <c r="W835" s="10">
        <f t="shared" ca="1" si="272"/>
        <v>0</v>
      </c>
      <c r="X835" s="10">
        <f t="shared" ca="1" si="273"/>
        <v>0</v>
      </c>
      <c r="Y835" s="10">
        <f t="shared" ca="1" si="274"/>
        <v>0</v>
      </c>
      <c r="Z835" s="10">
        <f t="shared" ca="1" si="275"/>
        <v>1</v>
      </c>
      <c r="AA835" s="10">
        <f t="shared" ca="1" si="276"/>
        <v>0</v>
      </c>
      <c r="AB835" s="10">
        <f t="shared" ca="1" si="277"/>
        <v>0.222</v>
      </c>
      <c r="AC835" s="10">
        <f t="shared" ca="1" si="278"/>
        <v>1</v>
      </c>
      <c r="AF835" s="16">
        <f t="shared" ca="1" si="279"/>
        <v>0</v>
      </c>
    </row>
    <row r="836" spans="1:32" x14ac:dyDescent="0.25">
      <c r="A836" s="7" t="s">
        <v>94</v>
      </c>
      <c r="B836" s="7" t="s">
        <v>1628</v>
      </c>
      <c r="C836" s="10">
        <f t="shared" ca="1" si="281"/>
        <v>0</v>
      </c>
      <c r="D836" s="4">
        <v>34.6</v>
      </c>
      <c r="E836" s="4">
        <v>27</v>
      </c>
      <c r="F836" s="4">
        <v>12.2</v>
      </c>
      <c r="G836" s="4">
        <v>4.5</v>
      </c>
      <c r="I836" s="5" t="s">
        <v>1374</v>
      </c>
      <c r="J836" s="3">
        <v>14080</v>
      </c>
      <c r="K836" s="3">
        <v>5698</v>
      </c>
      <c r="L836" s="3">
        <v>550</v>
      </c>
      <c r="M836" s="2">
        <f t="shared" ref="M836:M899" si="282">L836/(J836/64)^0.666</f>
        <v>15.15</v>
      </c>
      <c r="N836" s="3">
        <f t="shared" ref="N836:N899" si="283">(J836/2240)/(0.01*E836)^3</f>
        <v>319</v>
      </c>
      <c r="O836" s="4">
        <f t="shared" ref="O836:O899" si="284">J836/(0.65*(0.7*E836+0.3*D836)*F836^1.33)</f>
        <v>26.6</v>
      </c>
      <c r="P836" s="2">
        <f t="shared" ref="P836:P899" si="285">F836/(J836/(0.9*64))^0.333</f>
        <v>1.95</v>
      </c>
      <c r="Q836" s="2">
        <f t="shared" ref="Q836:Q899" si="286">(1.88*E836^0.5*L836^0.333/J836^0.25)/T836</f>
        <v>1.05</v>
      </c>
      <c r="R836" s="2">
        <f t="shared" ref="R836:R899" si="287">D836/F836</f>
        <v>2.84</v>
      </c>
      <c r="S836" s="64">
        <f t="shared" ref="S836:S899" si="288">(((2*3.14)/U836)^2*((F836/2)-1.5)*(10*3.14/180)/32.2)</f>
        <v>0.11686000000000001</v>
      </c>
      <c r="T836" s="2">
        <f t="shared" ref="T836:T899" si="289">1.34*(E836^0.5)</f>
        <v>6.96</v>
      </c>
      <c r="U836" s="4">
        <f t="shared" ref="U836:U899" si="290">2*PI()*(((J836^1.744/35.5)/(0.04*32.2*E836*64*(0.82*F836)^3))^0.5)</f>
        <v>2.9</v>
      </c>
      <c r="V836" s="79">
        <f t="shared" ref="V836:V899" si="291">U836*(32.2/F836)^0.5</f>
        <v>4.71</v>
      </c>
      <c r="W836" s="10">
        <f t="shared" ref="W836:W867" ca="1" si="292">sddoc(M836,AJ$15,AJ$16,AJ$17,AJ$18)</f>
        <v>0</v>
      </c>
      <c r="X836" s="10">
        <f t="shared" ref="X836:X899" ca="1" si="293">dldoc(N836,AJ$36,AJ$37,AJ$38,AJ$39)</f>
        <v>0</v>
      </c>
      <c r="Y836" s="10">
        <f t="shared" ref="Y836:Y899" ca="1" si="294">cfdoc(O836,AJ$29,AJ$30,AJ$31,AJ$32)</f>
        <v>0</v>
      </c>
      <c r="Z836" s="10">
        <f t="shared" ref="Z836:Z899" ca="1" si="295">crdoc(P836,AJ$24,AJ$25)</f>
        <v>1</v>
      </c>
      <c r="AA836" s="10">
        <f t="shared" ref="AA836:AA899" ca="1" si="296">vmvhdoc(Q836,AJ$43,AJ$44,AJ$45,AJ$46)</f>
        <v>0</v>
      </c>
      <c r="AB836" s="10">
        <f t="shared" ref="AB836:AB899" ca="1" si="297">lbdoc(R836,AJ$57,AJ$58,AJ$59,AJ$60)</f>
        <v>0</v>
      </c>
      <c r="AC836" s="10">
        <f t="shared" ref="AC836:AC899" ca="1" si="298">aceldoc(S836,AJ$52,AJ$53)</f>
        <v>1</v>
      </c>
      <c r="AF836" s="16">
        <f t="shared" ref="AF836:AF899" ca="1" si="299">C836</f>
        <v>0</v>
      </c>
    </row>
    <row r="837" spans="1:32" x14ac:dyDescent="0.25">
      <c r="A837" s="7" t="s">
        <v>986</v>
      </c>
      <c r="B837" s="7" t="s">
        <v>990</v>
      </c>
      <c r="C837" s="10">
        <f t="shared" ca="1" si="281"/>
        <v>0</v>
      </c>
      <c r="D837" s="4">
        <v>38.799999999999997</v>
      </c>
      <c r="E837" s="4">
        <v>29.9</v>
      </c>
      <c r="F837" s="4">
        <v>10.7</v>
      </c>
      <c r="G837" s="4">
        <v>5.6</v>
      </c>
      <c r="H837" s="5" t="s">
        <v>991</v>
      </c>
      <c r="I837" s="5" t="s">
        <v>1374</v>
      </c>
      <c r="J837" s="3">
        <v>18739</v>
      </c>
      <c r="K837" s="3">
        <v>7550</v>
      </c>
      <c r="L837" s="3">
        <v>840</v>
      </c>
      <c r="M837" s="2">
        <f t="shared" si="282"/>
        <v>19.12</v>
      </c>
      <c r="N837" s="3">
        <f t="shared" si="283"/>
        <v>313</v>
      </c>
      <c r="O837" s="4">
        <f t="shared" si="284"/>
        <v>37.799999999999997</v>
      </c>
      <c r="P837" s="2">
        <f t="shared" si="285"/>
        <v>1.56</v>
      </c>
      <c r="Q837" s="2">
        <f t="shared" si="286"/>
        <v>1.1299999999999999</v>
      </c>
      <c r="R837" s="2">
        <f t="shared" si="287"/>
        <v>3.63</v>
      </c>
      <c r="S837" s="64">
        <f t="shared" si="288"/>
        <v>4.4490000000000002E-2</v>
      </c>
      <c r="T837" s="2">
        <f t="shared" si="289"/>
        <v>7.33</v>
      </c>
      <c r="U837" s="4">
        <f t="shared" si="290"/>
        <v>4.3</v>
      </c>
      <c r="V837" s="79">
        <f t="shared" si="291"/>
        <v>7.46</v>
      </c>
      <c r="W837" s="10">
        <f t="shared" ca="1" si="292"/>
        <v>0</v>
      </c>
      <c r="X837" s="10">
        <f t="shared" ca="1" si="293"/>
        <v>0</v>
      </c>
      <c r="Y837" s="10">
        <f t="shared" ca="1" si="294"/>
        <v>0</v>
      </c>
      <c r="Z837" s="10">
        <f t="shared" ca="1" si="295"/>
        <v>1</v>
      </c>
      <c r="AA837" s="10">
        <f t="shared" ca="1" si="296"/>
        <v>0</v>
      </c>
      <c r="AB837" s="10">
        <f t="shared" ca="1" si="297"/>
        <v>0</v>
      </c>
      <c r="AC837" s="10">
        <f t="shared" ca="1" si="298"/>
        <v>1</v>
      </c>
      <c r="AF837" s="16">
        <f t="shared" ca="1" si="299"/>
        <v>0</v>
      </c>
    </row>
    <row r="838" spans="1:32" x14ac:dyDescent="0.25">
      <c r="A838" s="7" t="s">
        <v>1223</v>
      </c>
      <c r="B838" s="7" t="s">
        <v>1392</v>
      </c>
      <c r="C838" s="10">
        <f t="shared" ca="1" si="281"/>
        <v>0</v>
      </c>
      <c r="D838" s="4">
        <v>25</v>
      </c>
      <c r="E838" s="4">
        <v>19</v>
      </c>
      <c r="F838" s="4">
        <v>8</v>
      </c>
      <c r="G838" s="4">
        <v>3.5</v>
      </c>
      <c r="H838" s="5" t="s">
        <v>1386</v>
      </c>
      <c r="J838" s="3">
        <v>5120</v>
      </c>
      <c r="K838" s="3">
        <v>2050</v>
      </c>
      <c r="L838" s="3">
        <v>304</v>
      </c>
      <c r="M838" s="2">
        <f t="shared" si="282"/>
        <v>16.420000000000002</v>
      </c>
      <c r="N838" s="3">
        <f t="shared" si="283"/>
        <v>333</v>
      </c>
      <c r="O838" s="4">
        <f t="shared" si="284"/>
        <v>23.8</v>
      </c>
      <c r="P838" s="2">
        <f t="shared" si="285"/>
        <v>1.8</v>
      </c>
      <c r="Q838" s="2">
        <f t="shared" si="286"/>
        <v>1.1100000000000001</v>
      </c>
      <c r="R838" s="2">
        <f t="shared" si="287"/>
        <v>3.13</v>
      </c>
      <c r="S838" s="64">
        <f t="shared" si="288"/>
        <v>7.3270000000000002E-2</v>
      </c>
      <c r="T838" s="2">
        <f t="shared" si="289"/>
        <v>5.84</v>
      </c>
      <c r="U838" s="4">
        <f t="shared" si="290"/>
        <v>2.7</v>
      </c>
      <c r="V838" s="79">
        <f t="shared" si="291"/>
        <v>5.42</v>
      </c>
      <c r="W838" s="10">
        <f t="shared" ca="1" si="292"/>
        <v>0</v>
      </c>
      <c r="X838" s="10">
        <f t="shared" ca="1" si="293"/>
        <v>0</v>
      </c>
      <c r="Y838" s="10">
        <f t="shared" ca="1" si="294"/>
        <v>0</v>
      </c>
      <c r="Z838" s="10">
        <f t="shared" ca="1" si="295"/>
        <v>1</v>
      </c>
      <c r="AA838" s="10">
        <f t="shared" ca="1" si="296"/>
        <v>0</v>
      </c>
      <c r="AB838" s="10">
        <f t="shared" ca="1" si="297"/>
        <v>0.94399999999999995</v>
      </c>
      <c r="AC838" s="10">
        <f t="shared" ca="1" si="298"/>
        <v>1</v>
      </c>
      <c r="AF838" s="16">
        <f t="shared" ca="1" si="299"/>
        <v>0</v>
      </c>
    </row>
    <row r="839" spans="1:32" x14ac:dyDescent="0.25">
      <c r="A839" s="7" t="s">
        <v>95</v>
      </c>
      <c r="B839" s="7" t="s">
        <v>1637</v>
      </c>
      <c r="C839" s="10">
        <f t="shared" ca="1" si="281"/>
        <v>0</v>
      </c>
      <c r="D839" s="4">
        <v>21.9</v>
      </c>
      <c r="E839" s="4">
        <v>18.899999999999999</v>
      </c>
      <c r="F839" s="4">
        <v>7.1</v>
      </c>
      <c r="G839" s="4">
        <v>1.9</v>
      </c>
      <c r="I839" s="5" t="s">
        <v>1374</v>
      </c>
      <c r="J839" s="3">
        <v>2600</v>
      </c>
      <c r="K839" s="3">
        <v>600</v>
      </c>
      <c r="L839" s="3">
        <v>190</v>
      </c>
      <c r="M839" s="2">
        <f t="shared" si="282"/>
        <v>16.12</v>
      </c>
      <c r="N839" s="3">
        <f t="shared" si="283"/>
        <v>172</v>
      </c>
      <c r="O839" s="4">
        <f t="shared" si="284"/>
        <v>14.9</v>
      </c>
      <c r="P839" s="2">
        <f t="shared" si="285"/>
        <v>2</v>
      </c>
      <c r="Q839" s="2">
        <f t="shared" si="286"/>
        <v>1.1299999999999999</v>
      </c>
      <c r="R839" s="2">
        <f t="shared" si="287"/>
        <v>3.08</v>
      </c>
      <c r="S839" s="64">
        <f t="shared" si="288"/>
        <v>0.13519</v>
      </c>
      <c r="T839" s="2">
        <f t="shared" si="289"/>
        <v>5.83</v>
      </c>
      <c r="U839" s="4">
        <f t="shared" si="290"/>
        <v>1.8</v>
      </c>
      <c r="V839" s="79">
        <f t="shared" si="291"/>
        <v>3.83</v>
      </c>
      <c r="W839" s="10">
        <f t="shared" ca="1" si="292"/>
        <v>0</v>
      </c>
      <c r="X839" s="10">
        <f t="shared" ca="1" si="293"/>
        <v>0</v>
      </c>
      <c r="Y839" s="10">
        <f t="shared" ca="1" si="294"/>
        <v>0.40899999999999997</v>
      </c>
      <c r="Z839" s="10">
        <f t="shared" ca="1" si="295"/>
        <v>1</v>
      </c>
      <c r="AA839" s="10">
        <f t="shared" ca="1" si="296"/>
        <v>0</v>
      </c>
      <c r="AB839" s="10">
        <f t="shared" ca="1" si="297"/>
        <v>0.66700000000000004</v>
      </c>
      <c r="AC839" s="10">
        <f t="shared" ca="1" si="298"/>
        <v>1</v>
      </c>
      <c r="AF839" s="16">
        <f t="shared" ca="1" si="299"/>
        <v>0</v>
      </c>
    </row>
    <row r="840" spans="1:32" x14ac:dyDescent="0.25">
      <c r="A840" s="7" t="s">
        <v>96</v>
      </c>
      <c r="B840" s="7" t="s">
        <v>1637</v>
      </c>
      <c r="C840" s="10">
        <f t="shared" ca="1" si="281"/>
        <v>0</v>
      </c>
      <c r="D840" s="4">
        <v>22.7</v>
      </c>
      <c r="E840" s="4">
        <v>19.5</v>
      </c>
      <c r="F840" s="4">
        <v>7.9</v>
      </c>
      <c r="G840" s="4" t="s">
        <v>97</v>
      </c>
      <c r="I840" s="5" t="s">
        <v>1374</v>
      </c>
      <c r="J840" s="3">
        <v>3725</v>
      </c>
      <c r="K840" s="3">
        <v>1200</v>
      </c>
      <c r="L840" s="3">
        <v>246</v>
      </c>
      <c r="M840" s="2">
        <f t="shared" si="282"/>
        <v>16.420000000000002</v>
      </c>
      <c r="N840" s="3">
        <f t="shared" si="283"/>
        <v>224</v>
      </c>
      <c r="O840" s="4">
        <f t="shared" si="284"/>
        <v>17.899999999999999</v>
      </c>
      <c r="P840" s="2">
        <f t="shared" si="285"/>
        <v>1.97</v>
      </c>
      <c r="Q840" s="2">
        <f t="shared" si="286"/>
        <v>1.1200000000000001</v>
      </c>
      <c r="R840" s="2">
        <f t="shared" si="287"/>
        <v>2.87</v>
      </c>
      <c r="S840" s="64">
        <f t="shared" si="288"/>
        <v>0.1187</v>
      </c>
      <c r="T840" s="2">
        <f t="shared" si="289"/>
        <v>5.92</v>
      </c>
      <c r="U840" s="4">
        <f t="shared" si="290"/>
        <v>2.1</v>
      </c>
      <c r="V840" s="79">
        <f t="shared" si="291"/>
        <v>4.24</v>
      </c>
      <c r="W840" s="10">
        <f t="shared" ca="1" si="292"/>
        <v>0</v>
      </c>
      <c r="X840" s="10">
        <f t="shared" ca="1" si="293"/>
        <v>0</v>
      </c>
      <c r="Y840" s="10">
        <f t="shared" ca="1" si="294"/>
        <v>0</v>
      </c>
      <c r="Z840" s="10">
        <f t="shared" ca="1" si="295"/>
        <v>1</v>
      </c>
      <c r="AA840" s="10">
        <f t="shared" ca="1" si="296"/>
        <v>0</v>
      </c>
      <c r="AB840" s="10">
        <f t="shared" ca="1" si="297"/>
        <v>0</v>
      </c>
      <c r="AC840" s="10">
        <f t="shared" ca="1" si="298"/>
        <v>1</v>
      </c>
      <c r="AF840" s="16">
        <f t="shared" ca="1" si="299"/>
        <v>0</v>
      </c>
    </row>
    <row r="841" spans="1:32" x14ac:dyDescent="0.25">
      <c r="A841" s="7" t="s">
        <v>98</v>
      </c>
      <c r="B841" s="7" t="s">
        <v>99</v>
      </c>
      <c r="C841" s="10">
        <f t="shared" ca="1" si="281"/>
        <v>0</v>
      </c>
      <c r="D841" s="4">
        <v>25</v>
      </c>
      <c r="E841" s="4">
        <v>22.8</v>
      </c>
      <c r="F841" s="4">
        <v>9</v>
      </c>
      <c r="G841" s="4">
        <v>4</v>
      </c>
      <c r="H841" s="5" t="s">
        <v>1456</v>
      </c>
      <c r="I841" s="5" t="s">
        <v>1374</v>
      </c>
      <c r="J841" s="3">
        <v>5000</v>
      </c>
      <c r="K841" s="3">
        <v>2230</v>
      </c>
      <c r="L841" s="3">
        <v>340</v>
      </c>
      <c r="M841" s="2">
        <f t="shared" si="282"/>
        <v>18.66</v>
      </c>
      <c r="N841" s="3">
        <f t="shared" si="283"/>
        <v>188</v>
      </c>
      <c r="O841" s="4">
        <f t="shared" si="284"/>
        <v>17.600000000000001</v>
      </c>
      <c r="P841" s="2">
        <f t="shared" si="285"/>
        <v>2.04</v>
      </c>
      <c r="Q841" s="2">
        <f t="shared" si="286"/>
        <v>1.1599999999999999</v>
      </c>
      <c r="R841" s="2">
        <f t="shared" si="287"/>
        <v>2.78</v>
      </c>
      <c r="S841" s="64">
        <f t="shared" si="288"/>
        <v>0.16023999999999999</v>
      </c>
      <c r="T841" s="2">
        <f t="shared" si="289"/>
        <v>6.4</v>
      </c>
      <c r="U841" s="4">
        <f t="shared" si="290"/>
        <v>2</v>
      </c>
      <c r="V841" s="79">
        <f t="shared" si="291"/>
        <v>3.78</v>
      </c>
      <c r="W841" s="10">
        <f t="shared" ca="1" si="292"/>
        <v>0</v>
      </c>
      <c r="X841" s="10">
        <f t="shared" ca="1" si="293"/>
        <v>0</v>
      </c>
      <c r="Y841" s="10">
        <f t="shared" ca="1" si="294"/>
        <v>0</v>
      </c>
      <c r="Z841" s="10">
        <f t="shared" ca="1" si="295"/>
        <v>1</v>
      </c>
      <c r="AA841" s="10">
        <f t="shared" ca="1" si="296"/>
        <v>0</v>
      </c>
      <c r="AB841" s="10">
        <f t="shared" ca="1" si="297"/>
        <v>0</v>
      </c>
      <c r="AC841" s="10">
        <f t="shared" ca="1" si="298"/>
        <v>1</v>
      </c>
      <c r="AF841" s="16">
        <f t="shared" ca="1" si="299"/>
        <v>0</v>
      </c>
    </row>
    <row r="842" spans="1:32" x14ac:dyDescent="0.25">
      <c r="A842" s="7" t="s">
        <v>102</v>
      </c>
      <c r="B842" s="7" t="s">
        <v>100</v>
      </c>
      <c r="C842" s="10">
        <f t="shared" ca="1" si="281"/>
        <v>0</v>
      </c>
      <c r="D842" s="4">
        <v>26</v>
      </c>
      <c r="E842" s="4">
        <v>20</v>
      </c>
      <c r="F842" s="4">
        <v>8</v>
      </c>
      <c r="G842" s="4">
        <v>6</v>
      </c>
      <c r="I842" s="5" t="s">
        <v>101</v>
      </c>
      <c r="J842" s="3">
        <v>4800</v>
      </c>
      <c r="K842" s="3">
        <v>1850</v>
      </c>
      <c r="L842" s="3">
        <v>284</v>
      </c>
      <c r="M842" s="2">
        <f t="shared" si="282"/>
        <v>16.02</v>
      </c>
      <c r="N842" s="3">
        <f t="shared" si="283"/>
        <v>268</v>
      </c>
      <c r="O842" s="4">
        <f t="shared" si="284"/>
        <v>21.3</v>
      </c>
      <c r="P842" s="2">
        <f t="shared" si="285"/>
        <v>1.83</v>
      </c>
      <c r="Q842" s="2">
        <f t="shared" si="286"/>
        <v>1.1100000000000001</v>
      </c>
      <c r="R842" s="2">
        <f t="shared" si="287"/>
        <v>3.25</v>
      </c>
      <c r="S842" s="64">
        <f t="shared" si="288"/>
        <v>8.5459999999999994E-2</v>
      </c>
      <c r="T842" s="2">
        <f t="shared" si="289"/>
        <v>5.99</v>
      </c>
      <c r="U842" s="4">
        <f t="shared" si="290"/>
        <v>2.5</v>
      </c>
      <c r="V842" s="79">
        <f t="shared" si="291"/>
        <v>5.0199999999999996</v>
      </c>
      <c r="W842" s="10">
        <f t="shared" ca="1" si="292"/>
        <v>0</v>
      </c>
      <c r="X842" s="10">
        <f t="shared" ca="1" si="293"/>
        <v>0</v>
      </c>
      <c r="Y842" s="10">
        <f t="shared" ca="1" si="294"/>
        <v>0</v>
      </c>
      <c r="Z842" s="10">
        <f t="shared" ca="1" si="295"/>
        <v>1</v>
      </c>
      <c r="AA842" s="10">
        <f t="shared" ca="1" si="296"/>
        <v>0</v>
      </c>
      <c r="AB842" s="10">
        <f t="shared" ca="1" si="297"/>
        <v>1</v>
      </c>
      <c r="AC842" s="10">
        <f t="shared" ca="1" si="298"/>
        <v>1</v>
      </c>
      <c r="AF842" s="16">
        <f t="shared" ca="1" si="299"/>
        <v>0</v>
      </c>
    </row>
    <row r="843" spans="1:32" x14ac:dyDescent="0.25">
      <c r="A843" s="7" t="s">
        <v>103</v>
      </c>
      <c r="B843" s="7" t="s">
        <v>1637</v>
      </c>
      <c r="C843" s="10">
        <f t="shared" ca="1" si="281"/>
        <v>0</v>
      </c>
      <c r="D843" s="4">
        <v>28.3</v>
      </c>
      <c r="E843" s="4">
        <v>22.9</v>
      </c>
      <c r="F843" s="4">
        <v>10.3</v>
      </c>
      <c r="G843" s="4">
        <v>4.5</v>
      </c>
      <c r="I843" s="5" t="s">
        <v>101</v>
      </c>
      <c r="J843" s="3">
        <v>7300</v>
      </c>
      <c r="K843" s="3">
        <v>2350</v>
      </c>
      <c r="L843" s="3">
        <v>370</v>
      </c>
      <c r="M843" s="2">
        <f t="shared" si="282"/>
        <v>15.78</v>
      </c>
      <c r="N843" s="3">
        <f t="shared" si="283"/>
        <v>271</v>
      </c>
      <c r="O843" s="4">
        <f t="shared" si="284"/>
        <v>20.6</v>
      </c>
      <c r="P843" s="2">
        <f t="shared" si="285"/>
        <v>2.0499999999999998</v>
      </c>
      <c r="Q843" s="2">
        <f t="shared" si="286"/>
        <v>1.0900000000000001</v>
      </c>
      <c r="R843" s="2">
        <f t="shared" si="287"/>
        <v>2.75</v>
      </c>
      <c r="S843" s="64">
        <f t="shared" si="288"/>
        <v>0.14742</v>
      </c>
      <c r="T843" s="2">
        <f t="shared" si="289"/>
        <v>6.41</v>
      </c>
      <c r="U843" s="4">
        <f t="shared" si="290"/>
        <v>2.2999999999999998</v>
      </c>
      <c r="V843" s="79">
        <f t="shared" si="291"/>
        <v>4.07</v>
      </c>
      <c r="W843" s="10">
        <f t="shared" ca="1" si="292"/>
        <v>0</v>
      </c>
      <c r="X843" s="10">
        <f t="shared" ca="1" si="293"/>
        <v>0</v>
      </c>
      <c r="Y843" s="10">
        <f t="shared" ca="1" si="294"/>
        <v>0</v>
      </c>
      <c r="Z843" s="10">
        <f t="shared" ca="1" si="295"/>
        <v>1</v>
      </c>
      <c r="AA843" s="10">
        <f t="shared" ca="1" si="296"/>
        <v>0</v>
      </c>
      <c r="AB843" s="10">
        <f t="shared" ca="1" si="297"/>
        <v>0</v>
      </c>
      <c r="AC843" s="10">
        <f t="shared" ca="1" si="298"/>
        <v>1</v>
      </c>
      <c r="AF843" s="16">
        <f t="shared" ca="1" si="299"/>
        <v>0</v>
      </c>
    </row>
    <row r="844" spans="1:32" x14ac:dyDescent="0.25">
      <c r="A844" s="7" t="s">
        <v>104</v>
      </c>
      <c r="B844" s="7" t="s">
        <v>105</v>
      </c>
      <c r="C844" s="10">
        <f t="shared" ca="1" si="281"/>
        <v>0</v>
      </c>
      <c r="D844" s="4">
        <v>28.8</v>
      </c>
      <c r="E844" s="4">
        <v>23.4</v>
      </c>
      <c r="F844" s="4">
        <v>10.4</v>
      </c>
      <c r="G844" s="4">
        <v>3.9</v>
      </c>
      <c r="H844" s="2"/>
      <c r="I844" s="2" t="s">
        <v>1374</v>
      </c>
      <c r="J844" s="3">
        <v>7550</v>
      </c>
      <c r="K844" s="3">
        <v>2700</v>
      </c>
      <c r="L844" s="3">
        <v>380</v>
      </c>
      <c r="M844" s="2">
        <f t="shared" si="282"/>
        <v>15.85</v>
      </c>
      <c r="N844" s="3">
        <f t="shared" si="283"/>
        <v>263</v>
      </c>
      <c r="O844" s="4">
        <f t="shared" si="284"/>
        <v>20.6</v>
      </c>
      <c r="P844" s="2">
        <f t="shared" si="285"/>
        <v>2.0499999999999998</v>
      </c>
      <c r="Q844" s="2">
        <f t="shared" si="286"/>
        <v>1.0900000000000001</v>
      </c>
      <c r="R844" s="2">
        <f t="shared" si="287"/>
        <v>2.77</v>
      </c>
      <c r="S844" s="64">
        <f t="shared" si="288"/>
        <v>0.14943999999999999</v>
      </c>
      <c r="T844" s="2">
        <f t="shared" si="289"/>
        <v>6.48</v>
      </c>
      <c r="U844" s="4">
        <f t="shared" si="290"/>
        <v>2.2999999999999998</v>
      </c>
      <c r="V844" s="79">
        <f t="shared" si="291"/>
        <v>4.05</v>
      </c>
      <c r="W844" s="10">
        <f t="shared" ca="1" si="292"/>
        <v>0</v>
      </c>
      <c r="X844" s="10">
        <f t="shared" ca="1" si="293"/>
        <v>0</v>
      </c>
      <c r="Y844" s="10">
        <f t="shared" ca="1" si="294"/>
        <v>0</v>
      </c>
      <c r="Z844" s="10">
        <f t="shared" ca="1" si="295"/>
        <v>1</v>
      </c>
      <c r="AA844" s="10">
        <f t="shared" ca="1" si="296"/>
        <v>0</v>
      </c>
      <c r="AB844" s="10">
        <f t="shared" ca="1" si="297"/>
        <v>0</v>
      </c>
      <c r="AC844" s="10">
        <f t="shared" ca="1" si="298"/>
        <v>1</v>
      </c>
      <c r="AF844" s="16">
        <f t="shared" ca="1" si="299"/>
        <v>0</v>
      </c>
    </row>
    <row r="845" spans="1:32" x14ac:dyDescent="0.25">
      <c r="A845" s="7" t="s">
        <v>106</v>
      </c>
      <c r="B845" s="7" t="s">
        <v>100</v>
      </c>
      <c r="C845" s="10">
        <f t="shared" ca="1" si="281"/>
        <v>0</v>
      </c>
      <c r="D845" s="4">
        <v>29.9</v>
      </c>
      <c r="E845" s="4">
        <v>25.4</v>
      </c>
      <c r="F845" s="4">
        <v>10.8</v>
      </c>
      <c r="G845" s="4">
        <v>4.9000000000000004</v>
      </c>
      <c r="I845" s="5" t="s">
        <v>101</v>
      </c>
      <c r="J845" s="3">
        <v>10150</v>
      </c>
      <c r="K845" s="3">
        <v>4000</v>
      </c>
      <c r="L845" s="3">
        <v>441</v>
      </c>
      <c r="M845" s="2">
        <f t="shared" si="282"/>
        <v>15.1</v>
      </c>
      <c r="N845" s="3">
        <f t="shared" si="283"/>
        <v>277</v>
      </c>
      <c r="O845" s="4">
        <f t="shared" si="284"/>
        <v>24.6</v>
      </c>
      <c r="P845" s="2">
        <f t="shared" si="285"/>
        <v>1.93</v>
      </c>
      <c r="Q845" s="2">
        <f t="shared" si="286"/>
        <v>1.06</v>
      </c>
      <c r="R845" s="2">
        <f t="shared" si="287"/>
        <v>2.77</v>
      </c>
      <c r="S845" s="64">
        <f t="shared" si="288"/>
        <v>0.1143</v>
      </c>
      <c r="T845" s="2">
        <f t="shared" si="289"/>
        <v>6.75</v>
      </c>
      <c r="U845" s="4">
        <f t="shared" si="290"/>
        <v>2.7</v>
      </c>
      <c r="V845" s="79">
        <f t="shared" si="291"/>
        <v>4.66</v>
      </c>
      <c r="W845" s="10">
        <f t="shared" ca="1" si="292"/>
        <v>0</v>
      </c>
      <c r="X845" s="10">
        <f t="shared" ca="1" si="293"/>
        <v>0</v>
      </c>
      <c r="Y845" s="10">
        <f t="shared" ca="1" si="294"/>
        <v>0</v>
      </c>
      <c r="Z845" s="10">
        <f t="shared" ca="1" si="295"/>
        <v>1</v>
      </c>
      <c r="AA845" s="10">
        <f t="shared" ca="1" si="296"/>
        <v>0</v>
      </c>
      <c r="AB845" s="10">
        <f t="shared" ca="1" si="297"/>
        <v>0</v>
      </c>
      <c r="AC845" s="10">
        <f t="shared" ca="1" si="298"/>
        <v>1</v>
      </c>
      <c r="AF845" s="16">
        <f t="shared" ca="1" si="299"/>
        <v>0</v>
      </c>
    </row>
    <row r="846" spans="1:32" x14ac:dyDescent="0.25">
      <c r="A846" s="7" t="s">
        <v>107</v>
      </c>
      <c r="B846" s="7" t="s">
        <v>1637</v>
      </c>
      <c r="C846" s="10">
        <f t="shared" ca="1" si="281"/>
        <v>0</v>
      </c>
      <c r="D846" s="4">
        <v>34</v>
      </c>
      <c r="E846" s="4">
        <v>28.8</v>
      </c>
      <c r="F846" s="4">
        <v>11.3</v>
      </c>
      <c r="G846" s="4">
        <v>6.2</v>
      </c>
      <c r="I846" s="5" t="s">
        <v>101</v>
      </c>
      <c r="J846" s="3">
        <v>11500</v>
      </c>
      <c r="K846" s="3">
        <v>4860</v>
      </c>
      <c r="L846" s="3">
        <v>596</v>
      </c>
      <c r="M846" s="2">
        <f t="shared" si="282"/>
        <v>18.78</v>
      </c>
      <c r="N846" s="3">
        <f t="shared" si="283"/>
        <v>215</v>
      </c>
      <c r="O846" s="4">
        <f t="shared" si="284"/>
        <v>23.2</v>
      </c>
      <c r="P846" s="2">
        <f t="shared" si="285"/>
        <v>1.94</v>
      </c>
      <c r="Q846" s="2">
        <f t="shared" si="286"/>
        <v>1.1399999999999999</v>
      </c>
      <c r="R846" s="2">
        <f t="shared" si="287"/>
        <v>3.01</v>
      </c>
      <c r="S846" s="64">
        <f t="shared" si="288"/>
        <v>0.12163</v>
      </c>
      <c r="T846" s="2">
        <f t="shared" si="289"/>
        <v>7.19</v>
      </c>
      <c r="U846" s="4">
        <f t="shared" si="290"/>
        <v>2.7</v>
      </c>
      <c r="V846" s="79">
        <f t="shared" si="291"/>
        <v>4.5599999999999996</v>
      </c>
      <c r="W846" s="10">
        <f t="shared" ca="1" si="292"/>
        <v>0</v>
      </c>
      <c r="X846" s="10">
        <f t="shared" ca="1" si="293"/>
        <v>0</v>
      </c>
      <c r="Y846" s="10">
        <f t="shared" ca="1" si="294"/>
        <v>0</v>
      </c>
      <c r="Z846" s="10">
        <f t="shared" ca="1" si="295"/>
        <v>1</v>
      </c>
      <c r="AA846" s="10">
        <f t="shared" ca="1" si="296"/>
        <v>0</v>
      </c>
      <c r="AB846" s="10">
        <f t="shared" ca="1" si="297"/>
        <v>0.27800000000000002</v>
      </c>
      <c r="AC846" s="10">
        <f t="shared" ca="1" si="298"/>
        <v>1</v>
      </c>
      <c r="AF846" s="16">
        <f t="shared" ca="1" si="299"/>
        <v>0</v>
      </c>
    </row>
    <row r="847" spans="1:32" x14ac:dyDescent="0.25">
      <c r="A847" s="7" t="s">
        <v>108</v>
      </c>
      <c r="B847" s="7" t="s">
        <v>1637</v>
      </c>
      <c r="C847" s="10">
        <f t="shared" ca="1" si="281"/>
        <v>0</v>
      </c>
      <c r="D847" s="4">
        <v>37</v>
      </c>
      <c r="E847" s="4">
        <v>30.3</v>
      </c>
      <c r="F847" s="4">
        <v>11.2</v>
      </c>
      <c r="G847" s="4">
        <v>4.8</v>
      </c>
      <c r="I847" s="5" t="s">
        <v>1374</v>
      </c>
      <c r="J847" s="3">
        <v>14000</v>
      </c>
      <c r="K847" s="3">
        <v>5370</v>
      </c>
      <c r="L847" s="3">
        <v>594</v>
      </c>
      <c r="M847" s="2">
        <f t="shared" si="282"/>
        <v>16.420000000000002</v>
      </c>
      <c r="N847" s="3">
        <f t="shared" si="283"/>
        <v>225</v>
      </c>
      <c r="O847" s="4">
        <f t="shared" si="284"/>
        <v>26.8</v>
      </c>
      <c r="P847" s="2">
        <f t="shared" si="285"/>
        <v>1.8</v>
      </c>
      <c r="Q847" s="2">
        <f t="shared" si="286"/>
        <v>1.08</v>
      </c>
      <c r="R847" s="2">
        <f t="shared" si="287"/>
        <v>3.3</v>
      </c>
      <c r="S847" s="64">
        <f t="shared" si="288"/>
        <v>9.1160000000000005E-2</v>
      </c>
      <c r="T847" s="2">
        <f t="shared" si="289"/>
        <v>7.38</v>
      </c>
      <c r="U847" s="4">
        <f t="shared" si="290"/>
        <v>3.1</v>
      </c>
      <c r="V847" s="79">
        <f t="shared" si="291"/>
        <v>5.26</v>
      </c>
      <c r="W847" s="10">
        <f t="shared" ca="1" si="292"/>
        <v>0</v>
      </c>
      <c r="X847" s="10">
        <f t="shared" ca="1" si="293"/>
        <v>0</v>
      </c>
      <c r="Y847" s="10">
        <f t="shared" ca="1" si="294"/>
        <v>0</v>
      </c>
      <c r="Z847" s="10">
        <f t="shared" ca="1" si="295"/>
        <v>1</v>
      </c>
      <c r="AA847" s="10">
        <f t="shared" ca="1" si="296"/>
        <v>0</v>
      </c>
      <c r="AB847" s="10">
        <f t="shared" ca="1" si="297"/>
        <v>1</v>
      </c>
      <c r="AC847" s="10">
        <f t="shared" ca="1" si="298"/>
        <v>1</v>
      </c>
      <c r="AF847" s="16">
        <f t="shared" ca="1" si="299"/>
        <v>0</v>
      </c>
    </row>
    <row r="848" spans="1:32" x14ac:dyDescent="0.25">
      <c r="A848" s="7" t="s">
        <v>109</v>
      </c>
      <c r="B848" s="7" t="s">
        <v>1492</v>
      </c>
      <c r="C848" s="10">
        <f t="shared" ca="1" si="281"/>
        <v>0</v>
      </c>
      <c r="D848" s="4">
        <v>38.6</v>
      </c>
      <c r="E848" s="4">
        <v>33.5</v>
      </c>
      <c r="F848" s="4">
        <v>12.6</v>
      </c>
      <c r="G848" s="4">
        <v>6.3</v>
      </c>
      <c r="I848" s="5" t="s">
        <v>101</v>
      </c>
      <c r="J848" s="3">
        <v>18000</v>
      </c>
      <c r="K848" s="3">
        <v>7200</v>
      </c>
      <c r="L848" s="3">
        <v>673</v>
      </c>
      <c r="M848" s="2">
        <f t="shared" si="282"/>
        <v>15.74</v>
      </c>
      <c r="N848" s="3">
        <f t="shared" si="283"/>
        <v>214</v>
      </c>
      <c r="O848" s="4">
        <f t="shared" si="284"/>
        <v>27.2</v>
      </c>
      <c r="P848" s="2">
        <f t="shared" si="285"/>
        <v>1.86</v>
      </c>
      <c r="Q848" s="2">
        <f t="shared" si="286"/>
        <v>1.06</v>
      </c>
      <c r="R848" s="2">
        <f t="shared" si="287"/>
        <v>3.06</v>
      </c>
      <c r="S848" s="64">
        <f t="shared" si="288"/>
        <v>0.10672</v>
      </c>
      <c r="T848" s="2">
        <f t="shared" si="289"/>
        <v>7.76</v>
      </c>
      <c r="U848" s="4">
        <f t="shared" si="290"/>
        <v>3.1</v>
      </c>
      <c r="V848" s="79">
        <f t="shared" si="291"/>
        <v>4.96</v>
      </c>
      <c r="W848" s="10">
        <f t="shared" ca="1" si="292"/>
        <v>0</v>
      </c>
      <c r="X848" s="10">
        <f t="shared" ca="1" si="293"/>
        <v>0</v>
      </c>
      <c r="Y848" s="10">
        <f t="shared" ca="1" si="294"/>
        <v>0</v>
      </c>
      <c r="Z848" s="10">
        <f t="shared" ca="1" si="295"/>
        <v>1</v>
      </c>
      <c r="AA848" s="10">
        <f t="shared" ca="1" si="296"/>
        <v>0</v>
      </c>
      <c r="AB848" s="10">
        <f t="shared" ca="1" si="297"/>
        <v>0.55600000000000005</v>
      </c>
      <c r="AC848" s="10">
        <f t="shared" ca="1" si="298"/>
        <v>1</v>
      </c>
      <c r="AF848" s="16">
        <f t="shared" ca="1" si="299"/>
        <v>0</v>
      </c>
    </row>
    <row r="849" spans="1:32" x14ac:dyDescent="0.25">
      <c r="A849" s="7" t="s">
        <v>117</v>
      </c>
      <c r="B849" s="7" t="s">
        <v>118</v>
      </c>
      <c r="C849" s="10">
        <f t="shared" ca="1" si="281"/>
        <v>0</v>
      </c>
      <c r="D849" s="4">
        <v>75</v>
      </c>
      <c r="E849" s="4">
        <v>72</v>
      </c>
      <c r="F849" s="4">
        <v>18</v>
      </c>
      <c r="I849" s="5" t="s">
        <v>1374</v>
      </c>
      <c r="J849" s="3">
        <v>57200</v>
      </c>
      <c r="L849" s="5">
        <v>6458</v>
      </c>
      <c r="M849" s="2">
        <f t="shared" si="282"/>
        <v>69.92</v>
      </c>
      <c r="N849" s="3">
        <f t="shared" si="283"/>
        <v>68</v>
      </c>
      <c r="O849" s="4">
        <f t="shared" si="284"/>
        <v>25.8</v>
      </c>
      <c r="P849" s="2">
        <f t="shared" si="285"/>
        <v>1.81</v>
      </c>
      <c r="Q849" s="2">
        <f t="shared" si="286"/>
        <v>1.68</v>
      </c>
      <c r="R849" s="2">
        <f t="shared" si="287"/>
        <v>4.17</v>
      </c>
      <c r="S849" s="64">
        <f t="shared" si="288"/>
        <v>0.13861999999999999</v>
      </c>
      <c r="T849" s="2">
        <f t="shared" si="289"/>
        <v>11.37</v>
      </c>
      <c r="U849" s="4">
        <f t="shared" si="290"/>
        <v>3.4</v>
      </c>
      <c r="V849" s="79">
        <f t="shared" si="291"/>
        <v>4.55</v>
      </c>
      <c r="W849" s="10">
        <f t="shared" ca="1" si="292"/>
        <v>0</v>
      </c>
      <c r="X849" s="10">
        <f t="shared" ca="1" si="293"/>
        <v>1</v>
      </c>
      <c r="Y849" s="10">
        <f t="shared" ca="1" si="294"/>
        <v>0</v>
      </c>
      <c r="Z849" s="10">
        <f t="shared" ca="1" si="295"/>
        <v>1</v>
      </c>
      <c r="AA849" s="10">
        <f t="shared" ca="1" si="296"/>
        <v>0</v>
      </c>
      <c r="AB849" s="10">
        <f t="shared" ca="1" si="297"/>
        <v>0</v>
      </c>
      <c r="AC849" s="10">
        <f t="shared" ca="1" si="298"/>
        <v>1</v>
      </c>
      <c r="AF849" s="16">
        <f t="shared" ca="1" si="299"/>
        <v>0</v>
      </c>
    </row>
    <row r="850" spans="1:32" x14ac:dyDescent="0.25">
      <c r="A850" s="7" t="s">
        <v>119</v>
      </c>
      <c r="B850" s="7" t="s">
        <v>120</v>
      </c>
      <c r="C850" s="10">
        <f t="shared" ca="1" si="281"/>
        <v>0</v>
      </c>
      <c r="D850" s="4">
        <v>34</v>
      </c>
      <c r="E850" s="4">
        <v>32</v>
      </c>
      <c r="F850" s="4">
        <v>10</v>
      </c>
      <c r="G850" s="4">
        <v>4.5</v>
      </c>
      <c r="H850" s="3"/>
      <c r="I850" s="3" t="s">
        <v>1374</v>
      </c>
      <c r="J850" s="5">
        <v>13500</v>
      </c>
      <c r="K850" s="5">
        <v>5250</v>
      </c>
      <c r="L850" s="3">
        <v>575</v>
      </c>
      <c r="M850" s="2">
        <f t="shared" si="282"/>
        <v>16.28</v>
      </c>
      <c r="N850" s="3">
        <f t="shared" si="283"/>
        <v>184</v>
      </c>
      <c r="O850" s="4">
        <f t="shared" si="284"/>
        <v>29.8</v>
      </c>
      <c r="P850" s="2">
        <f t="shared" si="285"/>
        <v>1.62</v>
      </c>
      <c r="Q850" s="2">
        <f t="shared" si="286"/>
        <v>1.08</v>
      </c>
      <c r="R850" s="2">
        <f t="shared" si="287"/>
        <v>3.4</v>
      </c>
      <c r="S850" s="64">
        <f t="shared" si="288"/>
        <v>6.105E-2</v>
      </c>
      <c r="T850" s="2">
        <f t="shared" si="289"/>
        <v>7.58</v>
      </c>
      <c r="U850" s="4">
        <f t="shared" si="290"/>
        <v>3.5</v>
      </c>
      <c r="V850" s="79">
        <f t="shared" si="291"/>
        <v>6.28</v>
      </c>
      <c r="W850" s="10">
        <f t="shared" ca="1" si="292"/>
        <v>0</v>
      </c>
      <c r="X850" s="10">
        <f t="shared" ca="1" si="293"/>
        <v>0</v>
      </c>
      <c r="Y850" s="10">
        <f t="shared" ca="1" si="294"/>
        <v>0</v>
      </c>
      <c r="Z850" s="10">
        <f t="shared" ca="1" si="295"/>
        <v>1</v>
      </c>
      <c r="AA850" s="10">
        <f t="shared" ca="1" si="296"/>
        <v>0</v>
      </c>
      <c r="AB850" s="10">
        <f t="shared" ca="1" si="297"/>
        <v>0.55600000000000005</v>
      </c>
      <c r="AC850" s="10">
        <f t="shared" ca="1" si="298"/>
        <v>1</v>
      </c>
      <c r="AF850" s="16">
        <f t="shared" ca="1" si="299"/>
        <v>0</v>
      </c>
    </row>
    <row r="851" spans="1:32" x14ac:dyDescent="0.25">
      <c r="A851" s="7" t="s">
        <v>121</v>
      </c>
      <c r="B851" s="7" t="s">
        <v>122</v>
      </c>
      <c r="C851" s="10">
        <f t="shared" ca="1" si="281"/>
        <v>0</v>
      </c>
      <c r="D851" s="4">
        <v>37.799999999999997</v>
      </c>
      <c r="E851" s="4">
        <v>30</v>
      </c>
      <c r="F851" s="4">
        <v>11.3</v>
      </c>
      <c r="G851" s="4">
        <v>6</v>
      </c>
      <c r="I851" s="5" t="s">
        <v>1374</v>
      </c>
      <c r="J851" s="3">
        <v>16900</v>
      </c>
      <c r="K851" s="3">
        <v>6400</v>
      </c>
      <c r="L851" s="3">
        <v>710</v>
      </c>
      <c r="M851" s="2">
        <f t="shared" si="282"/>
        <v>17.309999999999999</v>
      </c>
      <c r="N851" s="3">
        <f t="shared" si="283"/>
        <v>279</v>
      </c>
      <c r="O851" s="4">
        <f t="shared" si="284"/>
        <v>32</v>
      </c>
      <c r="P851" s="2">
        <f t="shared" si="285"/>
        <v>1.7</v>
      </c>
      <c r="Q851" s="2">
        <f t="shared" si="286"/>
        <v>1.1000000000000001</v>
      </c>
      <c r="R851" s="2">
        <f t="shared" si="287"/>
        <v>3.35</v>
      </c>
      <c r="S851" s="64">
        <f t="shared" si="288"/>
        <v>6.4769999999999994E-2</v>
      </c>
      <c r="T851" s="2">
        <f t="shared" si="289"/>
        <v>7.34</v>
      </c>
      <c r="U851" s="4">
        <f t="shared" si="290"/>
        <v>3.7</v>
      </c>
      <c r="V851" s="79">
        <f t="shared" si="291"/>
        <v>6.25</v>
      </c>
      <c r="W851" s="10">
        <f t="shared" ca="1" si="292"/>
        <v>0</v>
      </c>
      <c r="X851" s="10">
        <f t="shared" ca="1" si="293"/>
        <v>0</v>
      </c>
      <c r="Y851" s="10">
        <f t="shared" ca="1" si="294"/>
        <v>0</v>
      </c>
      <c r="Z851" s="10">
        <f t="shared" ca="1" si="295"/>
        <v>1</v>
      </c>
      <c r="AA851" s="10">
        <f t="shared" ca="1" si="296"/>
        <v>0</v>
      </c>
      <c r="AB851" s="10">
        <f t="shared" ca="1" si="297"/>
        <v>0.83299999999999996</v>
      </c>
      <c r="AC851" s="10">
        <f t="shared" ca="1" si="298"/>
        <v>1</v>
      </c>
      <c r="AF851" s="16">
        <f t="shared" ca="1" si="299"/>
        <v>0</v>
      </c>
    </row>
    <row r="852" spans="1:32" x14ac:dyDescent="0.25">
      <c r="A852" s="7" t="s">
        <v>903</v>
      </c>
      <c r="B852" s="7" t="s">
        <v>908</v>
      </c>
      <c r="C852" s="10">
        <f t="shared" ca="1" si="281"/>
        <v>0</v>
      </c>
      <c r="D852" s="4">
        <v>37.5</v>
      </c>
      <c r="E852" s="4">
        <v>26.3</v>
      </c>
      <c r="F852" s="4">
        <v>10.3</v>
      </c>
      <c r="G852" s="4">
        <v>5.5</v>
      </c>
      <c r="H852" s="5" t="s">
        <v>472</v>
      </c>
      <c r="I852" s="5" t="s">
        <v>909</v>
      </c>
      <c r="J852" s="3">
        <v>14900</v>
      </c>
      <c r="K852" s="3">
        <v>6000</v>
      </c>
      <c r="L852" s="3">
        <v>563</v>
      </c>
      <c r="M852" s="2">
        <f t="shared" si="282"/>
        <v>14.93</v>
      </c>
      <c r="N852" s="3">
        <f t="shared" si="283"/>
        <v>366</v>
      </c>
      <c r="O852" s="4">
        <f t="shared" si="284"/>
        <v>34.799999999999997</v>
      </c>
      <c r="P852" s="2">
        <f t="shared" si="285"/>
        <v>1.62</v>
      </c>
      <c r="Q852" s="2">
        <f t="shared" si="286"/>
        <v>1.05</v>
      </c>
      <c r="R852" s="2">
        <f t="shared" si="287"/>
        <v>3.64</v>
      </c>
      <c r="S852" s="64">
        <f t="shared" si="288"/>
        <v>4.8739999999999999E-2</v>
      </c>
      <c r="T852" s="2">
        <f t="shared" si="289"/>
        <v>6.87</v>
      </c>
      <c r="U852" s="4">
        <f t="shared" si="290"/>
        <v>4</v>
      </c>
      <c r="V852" s="79">
        <f t="shared" si="291"/>
        <v>7.07</v>
      </c>
      <c r="W852" s="10">
        <f t="shared" ca="1" si="292"/>
        <v>0</v>
      </c>
      <c r="X852" s="10">
        <f t="shared" ca="1" si="293"/>
        <v>0</v>
      </c>
      <c r="Y852" s="10">
        <f t="shared" ca="1" si="294"/>
        <v>0</v>
      </c>
      <c r="Z852" s="10">
        <f t="shared" ca="1" si="295"/>
        <v>1</v>
      </c>
      <c r="AA852" s="10">
        <f t="shared" ca="1" si="296"/>
        <v>0</v>
      </c>
      <c r="AB852" s="10">
        <f t="shared" ca="1" si="297"/>
        <v>0</v>
      </c>
      <c r="AC852" s="10">
        <f t="shared" ca="1" si="298"/>
        <v>1</v>
      </c>
      <c r="AF852" s="16">
        <f t="shared" ca="1" si="299"/>
        <v>0</v>
      </c>
    </row>
    <row r="853" spans="1:32" x14ac:dyDescent="0.25">
      <c r="A853" s="7" t="s">
        <v>123</v>
      </c>
      <c r="B853" s="7" t="s">
        <v>124</v>
      </c>
      <c r="C853" s="10">
        <f t="shared" ca="1" si="281"/>
        <v>0</v>
      </c>
      <c r="D853" s="4">
        <v>25</v>
      </c>
      <c r="E853" s="4">
        <v>21.3</v>
      </c>
      <c r="F853" s="4">
        <v>9</v>
      </c>
      <c r="G853" s="4">
        <v>4.5</v>
      </c>
      <c r="I853" s="5" t="s">
        <v>1374</v>
      </c>
      <c r="J853" s="3">
        <v>3000</v>
      </c>
      <c r="K853" s="3">
        <v>1300</v>
      </c>
      <c r="L853" s="3">
        <v>308</v>
      </c>
      <c r="M853" s="2">
        <f t="shared" si="282"/>
        <v>23.75</v>
      </c>
      <c r="N853" s="3">
        <f t="shared" si="283"/>
        <v>139</v>
      </c>
      <c r="O853" s="4">
        <f t="shared" si="284"/>
        <v>11.1</v>
      </c>
      <c r="P853" s="2">
        <f t="shared" si="285"/>
        <v>2.41</v>
      </c>
      <c r="Q853" s="2">
        <f t="shared" si="286"/>
        <v>1.28</v>
      </c>
      <c r="R853" s="2">
        <f t="shared" si="287"/>
        <v>2.78</v>
      </c>
      <c r="S853" s="64">
        <f t="shared" si="288"/>
        <v>0.32702999999999999</v>
      </c>
      <c r="T853" s="2">
        <f t="shared" si="289"/>
        <v>6.18</v>
      </c>
      <c r="U853" s="4">
        <f t="shared" si="290"/>
        <v>1.4</v>
      </c>
      <c r="V853" s="79">
        <f t="shared" si="291"/>
        <v>2.65</v>
      </c>
      <c r="W853" s="10">
        <f t="shared" ca="1" si="292"/>
        <v>0</v>
      </c>
      <c r="X853" s="10">
        <f t="shared" ca="1" si="293"/>
        <v>0</v>
      </c>
      <c r="Y853" s="10">
        <f t="shared" ca="1" si="294"/>
        <v>1</v>
      </c>
      <c r="Z853" s="10">
        <f t="shared" ca="1" si="295"/>
        <v>0.5</v>
      </c>
      <c r="AA853" s="10">
        <f t="shared" ca="1" si="296"/>
        <v>0</v>
      </c>
      <c r="AB853" s="10">
        <f t="shared" ca="1" si="297"/>
        <v>0</v>
      </c>
      <c r="AC853" s="10">
        <f t="shared" ca="1" si="298"/>
        <v>1</v>
      </c>
      <c r="AF853" s="16">
        <f t="shared" ca="1" si="299"/>
        <v>0</v>
      </c>
    </row>
    <row r="854" spans="1:32" x14ac:dyDescent="0.25">
      <c r="A854" s="7" t="s">
        <v>125</v>
      </c>
      <c r="B854" s="7" t="s">
        <v>124</v>
      </c>
      <c r="C854" s="10">
        <f t="shared" ca="1" si="281"/>
        <v>1</v>
      </c>
      <c r="D854" s="4">
        <v>30</v>
      </c>
      <c r="E854" s="4">
        <v>27.5</v>
      </c>
      <c r="F854" s="4">
        <v>9.3000000000000007</v>
      </c>
      <c r="G854" s="4">
        <v>5.0999999999999996</v>
      </c>
      <c r="I854" s="5" t="s">
        <v>101</v>
      </c>
      <c r="J854" s="3">
        <v>3600</v>
      </c>
      <c r="K854" s="3">
        <v>1800</v>
      </c>
      <c r="L854" s="3">
        <v>381</v>
      </c>
      <c r="M854" s="2">
        <f t="shared" si="282"/>
        <v>26.02</v>
      </c>
      <c r="N854" s="3">
        <f t="shared" si="283"/>
        <v>77</v>
      </c>
      <c r="O854" s="4">
        <f t="shared" si="284"/>
        <v>10.1</v>
      </c>
      <c r="P854" s="2">
        <f t="shared" si="285"/>
        <v>2.35</v>
      </c>
      <c r="Q854" s="2">
        <f t="shared" si="286"/>
        <v>1.31</v>
      </c>
      <c r="R854" s="2">
        <f t="shared" si="287"/>
        <v>3.23</v>
      </c>
      <c r="S854" s="64">
        <f t="shared" si="288"/>
        <v>0.39823999999999998</v>
      </c>
      <c r="T854" s="2">
        <f t="shared" si="289"/>
        <v>7.03</v>
      </c>
      <c r="U854" s="4">
        <f t="shared" si="290"/>
        <v>1.3</v>
      </c>
      <c r="V854" s="79">
        <f t="shared" si="291"/>
        <v>2.42</v>
      </c>
      <c r="W854" s="10">
        <f t="shared" ca="1" si="292"/>
        <v>1</v>
      </c>
      <c r="X854" s="10">
        <f t="shared" ca="1" si="293"/>
        <v>1</v>
      </c>
      <c r="Y854" s="10">
        <f t="shared" ca="1" si="294"/>
        <v>1</v>
      </c>
      <c r="Z854" s="10">
        <f t="shared" ca="1" si="295"/>
        <v>1</v>
      </c>
      <c r="AA854" s="10">
        <f t="shared" ca="1" si="296"/>
        <v>1</v>
      </c>
      <c r="AB854" s="10">
        <f t="shared" ca="1" si="297"/>
        <v>1</v>
      </c>
      <c r="AC854" s="10">
        <f t="shared" ca="1" si="298"/>
        <v>1</v>
      </c>
      <c r="AF854" s="16">
        <f t="shared" ca="1" si="299"/>
        <v>1</v>
      </c>
    </row>
    <row r="855" spans="1:32" x14ac:dyDescent="0.25">
      <c r="A855" s="7" t="s">
        <v>126</v>
      </c>
      <c r="B855" s="7" t="s">
        <v>124</v>
      </c>
      <c r="C855" s="10">
        <f t="shared" ca="1" si="281"/>
        <v>0</v>
      </c>
      <c r="D855" s="4">
        <v>40.299999999999997</v>
      </c>
      <c r="E855" s="4">
        <v>36</v>
      </c>
      <c r="F855" s="4">
        <v>10.5</v>
      </c>
      <c r="G855" s="4">
        <v>6.6</v>
      </c>
      <c r="I855" s="5" t="s">
        <v>101</v>
      </c>
      <c r="J855" s="3">
        <v>10230</v>
      </c>
      <c r="K855" s="3">
        <v>7100</v>
      </c>
      <c r="L855" s="3">
        <v>475</v>
      </c>
      <c r="M855" s="2">
        <f t="shared" si="282"/>
        <v>16.18</v>
      </c>
      <c r="N855" s="3">
        <f t="shared" si="283"/>
        <v>98</v>
      </c>
      <c r="O855" s="4">
        <f t="shared" si="284"/>
        <v>18.5</v>
      </c>
      <c r="P855" s="2">
        <f t="shared" si="285"/>
        <v>1.87</v>
      </c>
      <c r="Q855" s="2">
        <f t="shared" si="286"/>
        <v>1.0900000000000001</v>
      </c>
      <c r="R855" s="2">
        <f t="shared" si="287"/>
        <v>3.84</v>
      </c>
      <c r="S855" s="64">
        <f t="shared" si="288"/>
        <v>0.1391</v>
      </c>
      <c r="T855" s="2">
        <f t="shared" si="289"/>
        <v>8.0399999999999991</v>
      </c>
      <c r="U855" s="4">
        <f t="shared" si="290"/>
        <v>2.4</v>
      </c>
      <c r="V855" s="79">
        <f t="shared" si="291"/>
        <v>4.2</v>
      </c>
      <c r="W855" s="10">
        <f t="shared" ca="1" si="292"/>
        <v>0</v>
      </c>
      <c r="X855" s="10">
        <f t="shared" ca="1" si="293"/>
        <v>0.92</v>
      </c>
      <c r="Y855" s="10">
        <f t="shared" ca="1" si="294"/>
        <v>0</v>
      </c>
      <c r="Z855" s="10">
        <f t="shared" ca="1" si="295"/>
        <v>1</v>
      </c>
      <c r="AA855" s="10">
        <f t="shared" ca="1" si="296"/>
        <v>0</v>
      </c>
      <c r="AB855" s="10">
        <f t="shared" ca="1" si="297"/>
        <v>0</v>
      </c>
      <c r="AC855" s="10">
        <f t="shared" ca="1" si="298"/>
        <v>1</v>
      </c>
      <c r="AF855" s="16">
        <f t="shared" ca="1" si="299"/>
        <v>0</v>
      </c>
    </row>
    <row r="856" spans="1:32" x14ac:dyDescent="0.25">
      <c r="A856" s="7" t="s">
        <v>127</v>
      </c>
      <c r="B856" s="7" t="s">
        <v>1864</v>
      </c>
      <c r="C856" s="10">
        <f t="shared" ca="1" si="281"/>
        <v>0</v>
      </c>
      <c r="D856" s="4">
        <v>36.1</v>
      </c>
      <c r="E856" s="4">
        <v>30.2</v>
      </c>
      <c r="F856" s="4">
        <v>11</v>
      </c>
      <c r="G856" s="4">
        <v>5.6</v>
      </c>
      <c r="H856" s="3"/>
      <c r="I856" s="5" t="s">
        <v>1374</v>
      </c>
      <c r="J856" s="5">
        <v>11243</v>
      </c>
      <c r="K856" s="5">
        <v>4630</v>
      </c>
      <c r="L856" s="3">
        <v>667</v>
      </c>
      <c r="M856" s="2">
        <f t="shared" si="282"/>
        <v>21.34</v>
      </c>
      <c r="N856" s="3">
        <f t="shared" si="283"/>
        <v>182</v>
      </c>
      <c r="O856" s="4">
        <f t="shared" si="284"/>
        <v>22.3</v>
      </c>
      <c r="P856" s="2">
        <f t="shared" si="285"/>
        <v>1.9</v>
      </c>
      <c r="Q856" s="2">
        <f t="shared" si="286"/>
        <v>1.19</v>
      </c>
      <c r="R856" s="2">
        <f t="shared" si="287"/>
        <v>3.28</v>
      </c>
      <c r="S856" s="64">
        <f t="shared" si="288"/>
        <v>0.11723</v>
      </c>
      <c r="T856" s="2">
        <f t="shared" si="289"/>
        <v>7.36</v>
      </c>
      <c r="U856" s="4">
        <f t="shared" si="290"/>
        <v>2.7</v>
      </c>
      <c r="V856" s="79">
        <f t="shared" si="291"/>
        <v>4.62</v>
      </c>
      <c r="W856" s="10">
        <f t="shared" ca="1" si="292"/>
        <v>0</v>
      </c>
      <c r="X856" s="10">
        <f t="shared" ca="1" si="293"/>
        <v>0</v>
      </c>
      <c r="Y856" s="10">
        <f t="shared" ca="1" si="294"/>
        <v>0</v>
      </c>
      <c r="Z856" s="10">
        <f t="shared" ca="1" si="295"/>
        <v>1</v>
      </c>
      <c r="AA856" s="10">
        <f t="shared" ca="1" si="296"/>
        <v>0</v>
      </c>
      <c r="AB856" s="10">
        <f t="shared" ca="1" si="297"/>
        <v>1</v>
      </c>
      <c r="AC856" s="10">
        <f t="shared" ca="1" si="298"/>
        <v>1</v>
      </c>
      <c r="AF856" s="16">
        <f t="shared" ca="1" si="299"/>
        <v>0</v>
      </c>
    </row>
    <row r="857" spans="1:32" x14ac:dyDescent="0.25">
      <c r="A857" s="7" t="s">
        <v>128</v>
      </c>
      <c r="B857" s="7" t="s">
        <v>22</v>
      </c>
      <c r="C857" s="10">
        <f t="shared" ca="1" si="281"/>
        <v>0</v>
      </c>
      <c r="D857" s="4">
        <v>35</v>
      </c>
      <c r="E857" s="4">
        <v>30.5</v>
      </c>
      <c r="F857" s="4">
        <v>10.8</v>
      </c>
      <c r="G857" s="4">
        <v>7.5</v>
      </c>
      <c r="H857" s="5" t="s">
        <v>1456</v>
      </c>
      <c r="I857" s="5" t="s">
        <v>1374</v>
      </c>
      <c r="J857" s="3">
        <v>5800</v>
      </c>
      <c r="K857" s="3">
        <v>2660</v>
      </c>
      <c r="L857" s="3">
        <v>800</v>
      </c>
      <c r="M857" s="2">
        <f t="shared" si="282"/>
        <v>39.770000000000003</v>
      </c>
      <c r="N857" s="3">
        <f t="shared" si="283"/>
        <v>91</v>
      </c>
      <c r="O857" s="4">
        <f t="shared" si="284"/>
        <v>11.8</v>
      </c>
      <c r="P857" s="2">
        <f t="shared" si="285"/>
        <v>2.3199999999999998</v>
      </c>
      <c r="Q857" s="2">
        <f t="shared" si="286"/>
        <v>1.49</v>
      </c>
      <c r="R857" s="2">
        <f t="shared" si="287"/>
        <v>3.24</v>
      </c>
      <c r="S857" s="64">
        <f t="shared" si="288"/>
        <v>0.37034</v>
      </c>
      <c r="T857" s="2">
        <f t="shared" si="289"/>
        <v>7.4</v>
      </c>
      <c r="U857" s="4">
        <f t="shared" si="290"/>
        <v>1.5</v>
      </c>
      <c r="V857" s="79">
        <f t="shared" si="291"/>
        <v>2.59</v>
      </c>
      <c r="W857" s="10">
        <f t="shared" ca="1" si="292"/>
        <v>0</v>
      </c>
      <c r="X857" s="10">
        <f t="shared" ca="1" si="293"/>
        <v>1</v>
      </c>
      <c r="Y857" s="10">
        <f t="shared" ca="1" si="294"/>
        <v>1</v>
      </c>
      <c r="Z857" s="10">
        <f t="shared" ca="1" si="295"/>
        <v>1</v>
      </c>
      <c r="AA857" s="10">
        <f t="shared" ca="1" si="296"/>
        <v>0</v>
      </c>
      <c r="AB857" s="10">
        <f t="shared" ca="1" si="297"/>
        <v>1</v>
      </c>
      <c r="AC857" s="10">
        <f t="shared" ca="1" si="298"/>
        <v>1</v>
      </c>
      <c r="AF857" s="16">
        <f t="shared" ca="1" si="299"/>
        <v>0</v>
      </c>
    </row>
    <row r="858" spans="1:32" x14ac:dyDescent="0.25">
      <c r="A858" s="7" t="s">
        <v>129</v>
      </c>
      <c r="B858" s="7" t="s">
        <v>130</v>
      </c>
      <c r="C858" s="10">
        <f t="shared" ca="1" si="281"/>
        <v>0</v>
      </c>
      <c r="D858" s="4">
        <v>48.4</v>
      </c>
      <c r="E858" s="4">
        <v>40.9</v>
      </c>
      <c r="F858" s="4">
        <v>14.2</v>
      </c>
      <c r="G858" s="4">
        <v>10.1</v>
      </c>
      <c r="H858" s="5" t="s">
        <v>1456</v>
      </c>
      <c r="I858" s="5" t="s">
        <v>1374</v>
      </c>
      <c r="J858" s="3">
        <v>17967</v>
      </c>
      <c r="K858" s="3">
        <v>11000</v>
      </c>
      <c r="L858" s="3">
        <v>1476</v>
      </c>
      <c r="M858" s="2">
        <f t="shared" si="282"/>
        <v>34.56</v>
      </c>
      <c r="N858" s="3">
        <f t="shared" si="283"/>
        <v>117</v>
      </c>
      <c r="O858" s="4">
        <f t="shared" si="284"/>
        <v>18.8</v>
      </c>
      <c r="P858" s="2">
        <f t="shared" si="285"/>
        <v>2.1</v>
      </c>
      <c r="Q858" s="2">
        <f t="shared" si="286"/>
        <v>1.38</v>
      </c>
      <c r="R858" s="2">
        <f t="shared" si="287"/>
        <v>3.41</v>
      </c>
      <c r="S858" s="64">
        <f t="shared" si="288"/>
        <v>0.22617999999999999</v>
      </c>
      <c r="T858" s="2">
        <f t="shared" si="289"/>
        <v>8.57</v>
      </c>
      <c r="U858" s="4">
        <f t="shared" si="290"/>
        <v>2.2999999999999998</v>
      </c>
      <c r="V858" s="79">
        <f t="shared" si="291"/>
        <v>3.46</v>
      </c>
      <c r="W858" s="10">
        <f t="shared" ca="1" si="292"/>
        <v>0</v>
      </c>
      <c r="X858" s="10">
        <f t="shared" ca="1" si="293"/>
        <v>0.39300000000000002</v>
      </c>
      <c r="Y858" s="10">
        <f t="shared" ca="1" si="294"/>
        <v>0</v>
      </c>
      <c r="Z858" s="10">
        <f t="shared" ca="1" si="295"/>
        <v>1</v>
      </c>
      <c r="AA858" s="10">
        <f t="shared" ca="1" si="296"/>
        <v>0</v>
      </c>
      <c r="AB858" s="10">
        <f t="shared" ca="1" si="297"/>
        <v>0.5</v>
      </c>
      <c r="AC858" s="10">
        <f t="shared" ca="1" si="298"/>
        <v>1</v>
      </c>
      <c r="AF858" s="16">
        <f t="shared" ca="1" si="299"/>
        <v>0</v>
      </c>
    </row>
    <row r="859" spans="1:32" x14ac:dyDescent="0.25">
      <c r="A859" s="7" t="s">
        <v>1224</v>
      </c>
      <c r="B859" s="7" t="s">
        <v>159</v>
      </c>
      <c r="C859" s="10">
        <f t="shared" ca="1" si="281"/>
        <v>0</v>
      </c>
      <c r="D859" s="4">
        <v>27.6</v>
      </c>
      <c r="E859" s="4">
        <v>22.3</v>
      </c>
      <c r="F859" s="4">
        <v>8.5</v>
      </c>
      <c r="G859" s="4">
        <v>4.5</v>
      </c>
      <c r="H859" s="5" t="s">
        <v>1386</v>
      </c>
      <c r="J859" s="3">
        <v>7920</v>
      </c>
      <c r="K859" s="3">
        <v>2980</v>
      </c>
      <c r="L859" s="3">
        <v>401</v>
      </c>
      <c r="M859" s="2">
        <f t="shared" si="282"/>
        <v>16.2</v>
      </c>
      <c r="N859" s="3">
        <f t="shared" si="283"/>
        <v>319</v>
      </c>
      <c r="O859" s="4">
        <f t="shared" si="284"/>
        <v>29.6</v>
      </c>
      <c r="P859" s="2">
        <f t="shared" si="285"/>
        <v>1.65</v>
      </c>
      <c r="Q859" s="2">
        <f t="shared" si="286"/>
        <v>1.0900000000000001</v>
      </c>
      <c r="R859" s="2">
        <f t="shared" si="287"/>
        <v>3.25</v>
      </c>
      <c r="S859" s="64">
        <f t="shared" si="288"/>
        <v>5.083E-2</v>
      </c>
      <c r="T859" s="2">
        <f t="shared" si="289"/>
        <v>6.33</v>
      </c>
      <c r="U859" s="4">
        <f t="shared" si="290"/>
        <v>3.4</v>
      </c>
      <c r="V859" s="79">
        <f t="shared" si="291"/>
        <v>6.62</v>
      </c>
      <c r="W859" s="10">
        <f t="shared" ca="1" si="292"/>
        <v>0</v>
      </c>
      <c r="X859" s="10">
        <f t="shared" ca="1" si="293"/>
        <v>0</v>
      </c>
      <c r="Y859" s="10">
        <f t="shared" ca="1" si="294"/>
        <v>0</v>
      </c>
      <c r="Z859" s="10">
        <f t="shared" ca="1" si="295"/>
        <v>1</v>
      </c>
      <c r="AA859" s="10">
        <f t="shared" ca="1" si="296"/>
        <v>0</v>
      </c>
      <c r="AB859" s="10">
        <f t="shared" ca="1" si="297"/>
        <v>1</v>
      </c>
      <c r="AC859" s="10">
        <f t="shared" ca="1" si="298"/>
        <v>1</v>
      </c>
      <c r="AF859" s="16">
        <f t="shared" ca="1" si="299"/>
        <v>0</v>
      </c>
    </row>
    <row r="860" spans="1:32" x14ac:dyDescent="0.25">
      <c r="A860" s="7" t="s">
        <v>707</v>
      </c>
      <c r="B860" s="7" t="s">
        <v>708</v>
      </c>
      <c r="C860" s="10">
        <f t="shared" ca="1" si="281"/>
        <v>0</v>
      </c>
      <c r="D860" s="4">
        <v>40.1</v>
      </c>
      <c r="E860" s="4">
        <v>30.5</v>
      </c>
      <c r="F860" s="4">
        <v>11.7</v>
      </c>
      <c r="G860" s="4">
        <v>6</v>
      </c>
      <c r="H860" s="5" t="s">
        <v>709</v>
      </c>
      <c r="I860" s="5" t="s">
        <v>1371</v>
      </c>
      <c r="J860" s="3">
        <v>19800</v>
      </c>
      <c r="K860" s="3">
        <v>8000</v>
      </c>
      <c r="L860" s="3">
        <v>745</v>
      </c>
      <c r="M860" s="2">
        <f t="shared" si="282"/>
        <v>16.350000000000001</v>
      </c>
      <c r="N860" s="3">
        <f t="shared" si="283"/>
        <v>312</v>
      </c>
      <c r="O860" s="4">
        <f t="shared" si="284"/>
        <v>34.6</v>
      </c>
      <c r="P860" s="2">
        <f t="shared" si="285"/>
        <v>1.67</v>
      </c>
      <c r="Q860" s="2">
        <f t="shared" si="286"/>
        <v>1.07</v>
      </c>
      <c r="R860" s="2">
        <f t="shared" si="287"/>
        <v>3.43</v>
      </c>
      <c r="S860" s="64">
        <f t="shared" si="288"/>
        <v>6.1109999999999998E-2</v>
      </c>
      <c r="T860" s="2">
        <f t="shared" si="289"/>
        <v>7.4</v>
      </c>
      <c r="U860" s="4">
        <f t="shared" si="290"/>
        <v>3.9</v>
      </c>
      <c r="V860" s="79">
        <f t="shared" si="291"/>
        <v>6.47</v>
      </c>
      <c r="W860" s="10">
        <f t="shared" ca="1" si="292"/>
        <v>0</v>
      </c>
      <c r="X860" s="10">
        <f t="shared" ca="1" si="293"/>
        <v>0</v>
      </c>
      <c r="Y860" s="10">
        <f t="shared" ca="1" si="294"/>
        <v>0</v>
      </c>
      <c r="Z860" s="10">
        <f t="shared" ca="1" si="295"/>
        <v>1</v>
      </c>
      <c r="AA860" s="10">
        <f t="shared" ca="1" si="296"/>
        <v>0</v>
      </c>
      <c r="AB860" s="10">
        <f t="shared" ca="1" si="297"/>
        <v>0.38900000000000001</v>
      </c>
      <c r="AC860" s="10">
        <f t="shared" ca="1" si="298"/>
        <v>1</v>
      </c>
      <c r="AF860" s="16">
        <f t="shared" ca="1" si="299"/>
        <v>0</v>
      </c>
    </row>
    <row r="861" spans="1:32" x14ac:dyDescent="0.25">
      <c r="A861" s="7" t="s">
        <v>809</v>
      </c>
      <c r="B861" s="7" t="s">
        <v>1715</v>
      </c>
      <c r="C861" s="10">
        <f t="shared" ca="1" si="281"/>
        <v>0</v>
      </c>
      <c r="D861" s="4">
        <v>37.5</v>
      </c>
      <c r="E861" s="4">
        <v>31.4</v>
      </c>
      <c r="F861" s="4">
        <v>12.1</v>
      </c>
      <c r="G861" s="4">
        <v>5.5</v>
      </c>
      <c r="H861" s="5" t="s">
        <v>1456</v>
      </c>
      <c r="I861" s="5" t="s">
        <v>1374</v>
      </c>
      <c r="J861" s="3">
        <v>19540</v>
      </c>
      <c r="K861" s="3">
        <v>7500</v>
      </c>
      <c r="L861" s="3">
        <v>815</v>
      </c>
      <c r="M861" s="2">
        <f t="shared" si="282"/>
        <v>18.04</v>
      </c>
      <c r="N861" s="3">
        <f t="shared" si="283"/>
        <v>282</v>
      </c>
      <c r="O861" s="4">
        <f t="shared" si="284"/>
        <v>32.799999999999997</v>
      </c>
      <c r="P861" s="2">
        <f t="shared" si="285"/>
        <v>1.74</v>
      </c>
      <c r="Q861" s="2">
        <f t="shared" si="286"/>
        <v>1.1100000000000001</v>
      </c>
      <c r="R861" s="2">
        <f t="shared" si="287"/>
        <v>3.1</v>
      </c>
      <c r="S861" s="64">
        <f t="shared" si="288"/>
        <v>7.1010000000000004E-2</v>
      </c>
      <c r="T861" s="2">
        <f t="shared" si="289"/>
        <v>7.51</v>
      </c>
      <c r="U861" s="4">
        <f t="shared" si="290"/>
        <v>3.7</v>
      </c>
      <c r="V861" s="79">
        <f t="shared" si="291"/>
        <v>6.04</v>
      </c>
      <c r="W861" s="10">
        <f t="shared" ca="1" si="292"/>
        <v>0</v>
      </c>
      <c r="X861" s="10">
        <f t="shared" ca="1" si="293"/>
        <v>0</v>
      </c>
      <c r="Y861" s="10">
        <f t="shared" ca="1" si="294"/>
        <v>0</v>
      </c>
      <c r="Z861" s="10">
        <f t="shared" ca="1" si="295"/>
        <v>1</v>
      </c>
      <c r="AA861" s="10">
        <f t="shared" ca="1" si="296"/>
        <v>0</v>
      </c>
      <c r="AB861" s="10">
        <f t="shared" ca="1" si="297"/>
        <v>0.77800000000000002</v>
      </c>
      <c r="AC861" s="10">
        <f t="shared" ca="1" si="298"/>
        <v>1</v>
      </c>
      <c r="AF861" s="16">
        <f t="shared" ca="1" si="299"/>
        <v>0</v>
      </c>
    </row>
    <row r="862" spans="1:32" x14ac:dyDescent="0.25">
      <c r="A862" s="7" t="s">
        <v>131</v>
      </c>
      <c r="B862" s="7" t="s">
        <v>132</v>
      </c>
      <c r="C862" s="10">
        <f t="shared" ref="C862:C893" ca="1" si="300">MIN(W862,Z862,Y862,X862,AA862,AC862,AB862)</f>
        <v>0</v>
      </c>
      <c r="D862" s="4">
        <v>27.3</v>
      </c>
      <c r="E862" s="4">
        <v>22.1</v>
      </c>
      <c r="F862" s="4">
        <v>9.1999999999999993</v>
      </c>
      <c r="G862" s="4">
        <v>4</v>
      </c>
      <c r="H862" s="2"/>
      <c r="I862" s="2" t="s">
        <v>1371</v>
      </c>
      <c r="J862" s="3">
        <v>10000</v>
      </c>
      <c r="K862" s="3">
        <v>3800</v>
      </c>
      <c r="L862" s="3">
        <v>508</v>
      </c>
      <c r="M862" s="2">
        <f t="shared" si="282"/>
        <v>17.57</v>
      </c>
      <c r="N862" s="3">
        <f t="shared" si="283"/>
        <v>414</v>
      </c>
      <c r="O862" s="4">
        <f t="shared" si="284"/>
        <v>34</v>
      </c>
      <c r="P862" s="2">
        <f t="shared" si="285"/>
        <v>1.65</v>
      </c>
      <c r="Q862" s="2">
        <f t="shared" si="286"/>
        <v>1.1200000000000001</v>
      </c>
      <c r="R862" s="2">
        <f t="shared" si="287"/>
        <v>2.97</v>
      </c>
      <c r="S862" s="64">
        <f t="shared" si="288"/>
        <v>4.8379999999999999E-2</v>
      </c>
      <c r="T862" s="2">
        <f t="shared" si="289"/>
        <v>6.3</v>
      </c>
      <c r="U862" s="4">
        <f t="shared" si="290"/>
        <v>3.7</v>
      </c>
      <c r="V862" s="79">
        <f t="shared" si="291"/>
        <v>6.92</v>
      </c>
      <c r="W862" s="10">
        <f t="shared" ca="1" si="292"/>
        <v>0</v>
      </c>
      <c r="X862" s="10">
        <f t="shared" ca="1" si="293"/>
        <v>0</v>
      </c>
      <c r="Y862" s="10">
        <f t="shared" ca="1" si="294"/>
        <v>0</v>
      </c>
      <c r="Z862" s="10">
        <f t="shared" ca="1" si="295"/>
        <v>1</v>
      </c>
      <c r="AA862" s="10">
        <f t="shared" ca="1" si="296"/>
        <v>0</v>
      </c>
      <c r="AB862" s="10">
        <f t="shared" ca="1" si="297"/>
        <v>5.6000000000000001E-2</v>
      </c>
      <c r="AC862" s="10">
        <f t="shared" ca="1" si="298"/>
        <v>1</v>
      </c>
      <c r="AF862" s="16">
        <f t="shared" ca="1" si="299"/>
        <v>0</v>
      </c>
    </row>
    <row r="863" spans="1:32" x14ac:dyDescent="0.25">
      <c r="A863" s="7" t="s">
        <v>859</v>
      </c>
      <c r="C863" s="10">
        <f t="shared" ca="1" si="300"/>
        <v>0</v>
      </c>
      <c r="D863" s="4">
        <v>49.5</v>
      </c>
      <c r="E863" s="4">
        <v>42.5</v>
      </c>
      <c r="F863" s="4">
        <v>14.4</v>
      </c>
      <c r="G863" s="4">
        <v>6.5</v>
      </c>
      <c r="J863" s="3">
        <v>36600</v>
      </c>
      <c r="K863" s="3">
        <v>14000</v>
      </c>
      <c r="L863" s="3">
        <v>1118</v>
      </c>
      <c r="M863" s="2">
        <f t="shared" si="282"/>
        <v>16.3</v>
      </c>
      <c r="N863" s="3">
        <f t="shared" si="283"/>
        <v>213</v>
      </c>
      <c r="O863" s="4">
        <f t="shared" si="284"/>
        <v>36.4</v>
      </c>
      <c r="P863" s="2">
        <f t="shared" si="285"/>
        <v>1.68</v>
      </c>
      <c r="Q863" s="2">
        <f t="shared" si="286"/>
        <v>1.05</v>
      </c>
      <c r="R863" s="2">
        <f t="shared" si="287"/>
        <v>3.44</v>
      </c>
      <c r="S863" s="64">
        <f t="shared" si="288"/>
        <v>6.9040000000000004E-2</v>
      </c>
      <c r="T863" s="2">
        <f t="shared" si="289"/>
        <v>8.74</v>
      </c>
      <c r="U863" s="4">
        <f t="shared" si="290"/>
        <v>4.2</v>
      </c>
      <c r="V863" s="79">
        <f t="shared" si="291"/>
        <v>6.28</v>
      </c>
      <c r="W863" s="10">
        <f t="shared" ca="1" si="292"/>
        <v>0</v>
      </c>
      <c r="X863" s="10">
        <f t="shared" ca="1" si="293"/>
        <v>0</v>
      </c>
      <c r="Y863" s="10">
        <f t="shared" ca="1" si="294"/>
        <v>0</v>
      </c>
      <c r="Z863" s="10">
        <f t="shared" ca="1" si="295"/>
        <v>1</v>
      </c>
      <c r="AA863" s="10">
        <f t="shared" ca="1" si="296"/>
        <v>0</v>
      </c>
      <c r="AB863" s="10">
        <f t="shared" ca="1" si="297"/>
        <v>0.33300000000000002</v>
      </c>
      <c r="AC863" s="10">
        <f t="shared" ca="1" si="298"/>
        <v>1</v>
      </c>
      <c r="AF863" s="16">
        <f t="shared" ca="1" si="299"/>
        <v>0</v>
      </c>
    </row>
    <row r="864" spans="1:32" x14ac:dyDescent="0.25">
      <c r="A864" s="7" t="s">
        <v>477</v>
      </c>
      <c r="B864" s="7" t="s">
        <v>478</v>
      </c>
      <c r="C864" s="10">
        <f t="shared" ca="1" si="300"/>
        <v>0</v>
      </c>
      <c r="D864" s="4">
        <v>48.8</v>
      </c>
      <c r="E864" s="4">
        <v>38.799999999999997</v>
      </c>
      <c r="F864" s="4">
        <v>13</v>
      </c>
      <c r="G864" s="4">
        <v>8.1999999999999993</v>
      </c>
      <c r="H864" s="5" t="s">
        <v>1407</v>
      </c>
      <c r="I864" s="5" t="s">
        <v>1371</v>
      </c>
      <c r="J864" s="3">
        <v>32500</v>
      </c>
      <c r="L864" s="3">
        <v>992</v>
      </c>
      <c r="M864" s="2">
        <f t="shared" si="282"/>
        <v>15.65</v>
      </c>
      <c r="N864" s="3">
        <f t="shared" si="283"/>
        <v>248</v>
      </c>
      <c r="O864" s="4">
        <f t="shared" si="284"/>
        <v>39.5</v>
      </c>
      <c r="P864" s="2">
        <f t="shared" si="285"/>
        <v>1.58</v>
      </c>
      <c r="Q864" s="2">
        <f t="shared" si="286"/>
        <v>1.04</v>
      </c>
      <c r="R864" s="2">
        <f t="shared" si="287"/>
        <v>3.75</v>
      </c>
      <c r="S864" s="64">
        <f t="shared" si="288"/>
        <v>5.049E-2</v>
      </c>
      <c r="T864" s="2">
        <f t="shared" si="289"/>
        <v>8.35</v>
      </c>
      <c r="U864" s="4">
        <f t="shared" si="290"/>
        <v>4.5999999999999996</v>
      </c>
      <c r="V864" s="79">
        <f t="shared" si="291"/>
        <v>7.24</v>
      </c>
      <c r="W864" s="10">
        <f t="shared" ca="1" si="292"/>
        <v>0</v>
      </c>
      <c r="X864" s="10">
        <f t="shared" ca="1" si="293"/>
        <v>0</v>
      </c>
      <c r="Y864" s="10">
        <f t="shared" ca="1" si="294"/>
        <v>0</v>
      </c>
      <c r="Z864" s="10">
        <f t="shared" ca="1" si="295"/>
        <v>1</v>
      </c>
      <c r="AA864" s="10">
        <f t="shared" ca="1" si="296"/>
        <v>0</v>
      </c>
      <c r="AB864" s="10">
        <f t="shared" ca="1" si="297"/>
        <v>0</v>
      </c>
      <c r="AC864" s="10">
        <f t="shared" ca="1" si="298"/>
        <v>1</v>
      </c>
      <c r="AF864" s="16">
        <f t="shared" ca="1" si="299"/>
        <v>0</v>
      </c>
    </row>
    <row r="865" spans="1:32" x14ac:dyDescent="0.25">
      <c r="A865" s="7" t="s">
        <v>1225</v>
      </c>
      <c r="B865" s="7" t="s">
        <v>159</v>
      </c>
      <c r="C865" s="10">
        <f t="shared" ca="1" si="300"/>
        <v>0</v>
      </c>
      <c r="D865" s="4">
        <v>40</v>
      </c>
      <c r="E865" s="4">
        <v>28.2</v>
      </c>
      <c r="F865" s="4">
        <v>9</v>
      </c>
      <c r="G865" s="4">
        <v>4.5</v>
      </c>
      <c r="H865" s="5" t="s">
        <v>1386</v>
      </c>
      <c r="J865" s="3">
        <v>14000</v>
      </c>
      <c r="K865" s="3">
        <v>4800</v>
      </c>
      <c r="L865" s="3">
        <v>540</v>
      </c>
      <c r="M865" s="2">
        <f t="shared" si="282"/>
        <v>14.93</v>
      </c>
      <c r="N865" s="3">
        <f t="shared" si="283"/>
        <v>279</v>
      </c>
      <c r="O865" s="4">
        <f t="shared" si="284"/>
        <v>36.5</v>
      </c>
      <c r="P865" s="2">
        <f t="shared" si="285"/>
        <v>1.44</v>
      </c>
      <c r="Q865" s="2">
        <f t="shared" si="286"/>
        <v>1.05</v>
      </c>
      <c r="R865" s="2">
        <f t="shared" si="287"/>
        <v>4.4400000000000004</v>
      </c>
      <c r="S865" s="64">
        <f t="shared" si="288"/>
        <v>3.1649999999999998E-2</v>
      </c>
      <c r="T865" s="2">
        <f t="shared" si="289"/>
        <v>7.12</v>
      </c>
      <c r="U865" s="4">
        <f t="shared" si="290"/>
        <v>4.5</v>
      </c>
      <c r="V865" s="79">
        <f t="shared" si="291"/>
        <v>8.51</v>
      </c>
      <c r="W865" s="10">
        <f t="shared" ca="1" si="292"/>
        <v>0</v>
      </c>
      <c r="X865" s="10">
        <f t="shared" ca="1" si="293"/>
        <v>0</v>
      </c>
      <c r="Y865" s="10">
        <f t="shared" ca="1" si="294"/>
        <v>0</v>
      </c>
      <c r="Z865" s="10">
        <f t="shared" ca="1" si="295"/>
        <v>1</v>
      </c>
      <c r="AA865" s="10">
        <f t="shared" ca="1" si="296"/>
        <v>0</v>
      </c>
      <c r="AB865" s="10">
        <f t="shared" ca="1" si="297"/>
        <v>0</v>
      </c>
      <c r="AC865" s="10">
        <f t="shared" ca="1" si="298"/>
        <v>1</v>
      </c>
      <c r="AF865" s="16">
        <f t="shared" ca="1" si="299"/>
        <v>0</v>
      </c>
    </row>
    <row r="866" spans="1:32" x14ac:dyDescent="0.25">
      <c r="A866" s="7" t="s">
        <v>1226</v>
      </c>
      <c r="B866" s="7" t="s">
        <v>159</v>
      </c>
      <c r="C866" s="10">
        <f t="shared" ca="1" si="300"/>
        <v>0</v>
      </c>
      <c r="D866" s="4">
        <v>42.1</v>
      </c>
      <c r="E866" s="4">
        <v>37</v>
      </c>
      <c r="F866" s="4">
        <v>12.1</v>
      </c>
      <c r="G866" s="4">
        <v>5</v>
      </c>
      <c r="H866" s="5" t="s">
        <v>1386</v>
      </c>
      <c r="J866" s="3">
        <v>28000</v>
      </c>
      <c r="K866" s="3">
        <v>8500</v>
      </c>
      <c r="L866" s="3">
        <v>619</v>
      </c>
      <c r="M866" s="2">
        <f t="shared" si="282"/>
        <v>10.78</v>
      </c>
      <c r="N866" s="3">
        <f t="shared" si="283"/>
        <v>247</v>
      </c>
      <c r="O866" s="4">
        <f t="shared" si="284"/>
        <v>40.6</v>
      </c>
      <c r="P866" s="2">
        <f t="shared" si="285"/>
        <v>1.54</v>
      </c>
      <c r="Q866" s="2">
        <f t="shared" si="286"/>
        <v>0.92</v>
      </c>
      <c r="R866" s="2">
        <f t="shared" si="287"/>
        <v>3.48</v>
      </c>
      <c r="S866" s="64">
        <f t="shared" si="288"/>
        <v>4.5940000000000002E-2</v>
      </c>
      <c r="T866" s="2">
        <f t="shared" si="289"/>
        <v>8.15</v>
      </c>
      <c r="U866" s="4">
        <f t="shared" si="290"/>
        <v>4.5999999999999996</v>
      </c>
      <c r="V866" s="79">
        <f t="shared" si="291"/>
        <v>7.5</v>
      </c>
      <c r="W866" s="10">
        <f t="shared" ca="1" si="292"/>
        <v>0</v>
      </c>
      <c r="X866" s="10">
        <f t="shared" ca="1" si="293"/>
        <v>0</v>
      </c>
      <c r="Y866" s="10">
        <f t="shared" ca="1" si="294"/>
        <v>0</v>
      </c>
      <c r="Z866" s="10">
        <f t="shared" ca="1" si="295"/>
        <v>1</v>
      </c>
      <c r="AA866" s="10">
        <f t="shared" ca="1" si="296"/>
        <v>0</v>
      </c>
      <c r="AB866" s="10">
        <f t="shared" ca="1" si="297"/>
        <v>0.111</v>
      </c>
      <c r="AC866" s="10">
        <f t="shared" ca="1" si="298"/>
        <v>1</v>
      </c>
      <c r="AF866" s="16">
        <f t="shared" ca="1" si="299"/>
        <v>0</v>
      </c>
    </row>
    <row r="867" spans="1:32" x14ac:dyDescent="0.25">
      <c r="A867" s="7" t="s">
        <v>133</v>
      </c>
      <c r="B867" s="7" t="s">
        <v>1846</v>
      </c>
      <c r="C867" s="10">
        <f t="shared" ca="1" si="300"/>
        <v>0</v>
      </c>
      <c r="D867" s="4">
        <v>40</v>
      </c>
      <c r="E867" s="4">
        <v>35.700000000000003</v>
      </c>
      <c r="F867" s="4">
        <v>12.8</v>
      </c>
      <c r="G867" s="4">
        <v>6</v>
      </c>
      <c r="I867" s="5" t="s">
        <v>1374</v>
      </c>
      <c r="J867" s="3">
        <v>24750</v>
      </c>
      <c r="K867" s="3">
        <v>8910</v>
      </c>
      <c r="L867" s="3">
        <v>952</v>
      </c>
      <c r="M867" s="2">
        <f t="shared" si="282"/>
        <v>18.010000000000002</v>
      </c>
      <c r="N867" s="3">
        <f t="shared" si="283"/>
        <v>243</v>
      </c>
      <c r="O867" s="4">
        <f t="shared" si="284"/>
        <v>34.700000000000003</v>
      </c>
      <c r="P867" s="2">
        <f t="shared" si="285"/>
        <v>1.7</v>
      </c>
      <c r="Q867" s="2">
        <f t="shared" si="286"/>
        <v>1.1000000000000001</v>
      </c>
      <c r="R867" s="2">
        <f t="shared" si="287"/>
        <v>3.13</v>
      </c>
      <c r="S867" s="64">
        <f t="shared" si="288"/>
        <v>6.8830000000000002E-2</v>
      </c>
      <c r="T867" s="2">
        <f t="shared" si="289"/>
        <v>8.01</v>
      </c>
      <c r="U867" s="4">
        <f t="shared" si="290"/>
        <v>3.9</v>
      </c>
      <c r="V867" s="79">
        <f t="shared" si="291"/>
        <v>6.19</v>
      </c>
      <c r="W867" s="10">
        <f t="shared" ca="1" si="292"/>
        <v>0</v>
      </c>
      <c r="X867" s="10">
        <f t="shared" ca="1" si="293"/>
        <v>0</v>
      </c>
      <c r="Y867" s="10">
        <f t="shared" ca="1" si="294"/>
        <v>0</v>
      </c>
      <c r="Z867" s="10">
        <f t="shared" ca="1" si="295"/>
        <v>1</v>
      </c>
      <c r="AA867" s="10">
        <f t="shared" ca="1" si="296"/>
        <v>0</v>
      </c>
      <c r="AB867" s="10">
        <f t="shared" ca="1" si="297"/>
        <v>0.94399999999999995</v>
      </c>
      <c r="AC867" s="10">
        <f t="shared" ca="1" si="298"/>
        <v>1</v>
      </c>
      <c r="AF867" s="16">
        <f t="shared" ca="1" si="299"/>
        <v>0</v>
      </c>
    </row>
    <row r="868" spans="1:32" x14ac:dyDescent="0.25">
      <c r="A868" s="7" t="s">
        <v>134</v>
      </c>
      <c r="B868" s="7" t="s">
        <v>1846</v>
      </c>
      <c r="C868" s="10">
        <f t="shared" ca="1" si="300"/>
        <v>0</v>
      </c>
      <c r="D868" s="4">
        <v>42.8</v>
      </c>
      <c r="E868" s="4">
        <v>33.799999999999997</v>
      </c>
      <c r="F868" s="4">
        <v>12.8</v>
      </c>
      <c r="G868" s="4">
        <v>6</v>
      </c>
      <c r="H868" s="3"/>
      <c r="I868" s="3" t="s">
        <v>1374</v>
      </c>
      <c r="J868" s="5">
        <v>26543</v>
      </c>
      <c r="K868" s="5">
        <v>8074</v>
      </c>
      <c r="L868" s="3">
        <v>785</v>
      </c>
      <c r="M868" s="2">
        <f t="shared" si="282"/>
        <v>14.17</v>
      </c>
      <c r="N868" s="3">
        <f t="shared" si="283"/>
        <v>307</v>
      </c>
      <c r="O868" s="4">
        <f t="shared" si="284"/>
        <v>37.700000000000003</v>
      </c>
      <c r="P868" s="2">
        <f t="shared" si="285"/>
        <v>1.66</v>
      </c>
      <c r="Q868" s="2">
        <f t="shared" si="286"/>
        <v>1.01</v>
      </c>
      <c r="R868" s="2">
        <f t="shared" si="287"/>
        <v>3.34</v>
      </c>
      <c r="S868" s="64">
        <f t="shared" si="288"/>
        <v>5.935E-2</v>
      </c>
      <c r="T868" s="2">
        <f t="shared" si="289"/>
        <v>7.79</v>
      </c>
      <c r="U868" s="4">
        <f t="shared" si="290"/>
        <v>4.2</v>
      </c>
      <c r="V868" s="79">
        <f t="shared" si="291"/>
        <v>6.66</v>
      </c>
      <c r="W868" s="10">
        <f t="shared" ref="W868:W899" ca="1" si="301">sddoc(M868,AJ$15,AJ$16,AJ$17,AJ$18)</f>
        <v>0</v>
      </c>
      <c r="X868" s="10">
        <f t="shared" ca="1" si="293"/>
        <v>0</v>
      </c>
      <c r="Y868" s="10">
        <f t="shared" ca="1" si="294"/>
        <v>0</v>
      </c>
      <c r="Z868" s="10">
        <f t="shared" ca="1" si="295"/>
        <v>1</v>
      </c>
      <c r="AA868" s="10">
        <f t="shared" ca="1" si="296"/>
        <v>0</v>
      </c>
      <c r="AB868" s="10">
        <f t="shared" ca="1" si="297"/>
        <v>0.88900000000000001</v>
      </c>
      <c r="AC868" s="10">
        <f t="shared" ca="1" si="298"/>
        <v>1</v>
      </c>
      <c r="AF868" s="16">
        <f t="shared" ca="1" si="299"/>
        <v>0</v>
      </c>
    </row>
    <row r="869" spans="1:32" x14ac:dyDescent="0.25">
      <c r="A869" s="7" t="s">
        <v>135</v>
      </c>
      <c r="B869" s="7" t="s">
        <v>136</v>
      </c>
      <c r="C869" s="10">
        <f t="shared" ca="1" si="300"/>
        <v>0</v>
      </c>
      <c r="D869" s="4">
        <v>43.5</v>
      </c>
      <c r="E869" s="4">
        <v>36.9</v>
      </c>
      <c r="F869" s="4">
        <v>13.7</v>
      </c>
      <c r="G869" s="4">
        <v>6</v>
      </c>
      <c r="H869" s="5" t="s">
        <v>1477</v>
      </c>
      <c r="I869" s="5" t="s">
        <v>1374</v>
      </c>
      <c r="J869" s="3">
        <v>27500</v>
      </c>
      <c r="K869" s="3">
        <v>8760</v>
      </c>
      <c r="L869" s="3">
        <v>860</v>
      </c>
      <c r="M869" s="2">
        <f t="shared" si="282"/>
        <v>15.16</v>
      </c>
      <c r="N869" s="3">
        <f t="shared" si="283"/>
        <v>244</v>
      </c>
      <c r="O869" s="4">
        <f t="shared" si="284"/>
        <v>33.5</v>
      </c>
      <c r="P869" s="2">
        <f t="shared" si="285"/>
        <v>1.76</v>
      </c>
      <c r="Q869" s="2">
        <f t="shared" si="286"/>
        <v>1.03</v>
      </c>
      <c r="R869" s="2">
        <f t="shared" si="287"/>
        <v>3.18</v>
      </c>
      <c r="S869" s="64">
        <f t="shared" si="288"/>
        <v>7.9159999999999994E-2</v>
      </c>
      <c r="T869" s="2">
        <f t="shared" si="289"/>
        <v>8.14</v>
      </c>
      <c r="U869" s="4">
        <f t="shared" si="290"/>
        <v>3.8</v>
      </c>
      <c r="V869" s="79">
        <f t="shared" si="291"/>
        <v>5.83</v>
      </c>
      <c r="W869" s="10">
        <f t="shared" ca="1" si="301"/>
        <v>0</v>
      </c>
      <c r="X869" s="10">
        <f t="shared" ca="1" si="293"/>
        <v>0</v>
      </c>
      <c r="Y869" s="10">
        <f t="shared" ca="1" si="294"/>
        <v>0</v>
      </c>
      <c r="Z869" s="10">
        <f t="shared" ca="1" si="295"/>
        <v>1</v>
      </c>
      <c r="AA869" s="10">
        <f t="shared" ca="1" si="296"/>
        <v>0</v>
      </c>
      <c r="AB869" s="10">
        <f t="shared" ca="1" si="297"/>
        <v>1</v>
      </c>
      <c r="AC869" s="10">
        <f t="shared" ca="1" si="298"/>
        <v>1</v>
      </c>
      <c r="AF869" s="16">
        <f t="shared" ca="1" si="299"/>
        <v>0</v>
      </c>
    </row>
    <row r="870" spans="1:32" x14ac:dyDescent="0.25">
      <c r="A870" s="7" t="s">
        <v>137</v>
      </c>
      <c r="B870" s="7" t="s">
        <v>1846</v>
      </c>
      <c r="C870" s="10">
        <f t="shared" ca="1" si="300"/>
        <v>0</v>
      </c>
      <c r="D870" s="4">
        <v>45.9</v>
      </c>
      <c r="E870" s="4">
        <v>38</v>
      </c>
      <c r="F870" s="4">
        <v>14</v>
      </c>
      <c r="G870" s="4">
        <v>6.5</v>
      </c>
      <c r="H870" s="5" t="s">
        <v>1407</v>
      </c>
      <c r="I870" s="5" t="s">
        <v>1374</v>
      </c>
      <c r="J870" s="3">
        <v>35000</v>
      </c>
      <c r="K870" s="3">
        <v>11590</v>
      </c>
      <c r="L870" s="3">
        <v>886</v>
      </c>
      <c r="M870" s="2">
        <f t="shared" si="282"/>
        <v>13.3</v>
      </c>
      <c r="N870" s="3">
        <f t="shared" si="283"/>
        <v>285</v>
      </c>
      <c r="O870" s="4">
        <f t="shared" si="284"/>
        <v>39.9</v>
      </c>
      <c r="P870" s="2">
        <f t="shared" si="285"/>
        <v>1.66</v>
      </c>
      <c r="Q870" s="2">
        <f t="shared" si="286"/>
        <v>0.98</v>
      </c>
      <c r="R870" s="2">
        <f t="shared" si="287"/>
        <v>3.28</v>
      </c>
      <c r="S870" s="64">
        <f t="shared" si="288"/>
        <v>6.0699999999999997E-2</v>
      </c>
      <c r="T870" s="2">
        <f t="shared" si="289"/>
        <v>8.26</v>
      </c>
      <c r="U870" s="4">
        <f t="shared" si="290"/>
        <v>4.4000000000000004</v>
      </c>
      <c r="V870" s="79">
        <f t="shared" si="291"/>
        <v>6.67</v>
      </c>
      <c r="W870" s="10">
        <f t="shared" ca="1" si="301"/>
        <v>0</v>
      </c>
      <c r="X870" s="10">
        <f t="shared" ca="1" si="293"/>
        <v>0</v>
      </c>
      <c r="Y870" s="10">
        <f t="shared" ca="1" si="294"/>
        <v>0</v>
      </c>
      <c r="Z870" s="10">
        <f t="shared" ca="1" si="295"/>
        <v>1</v>
      </c>
      <c r="AA870" s="10">
        <f t="shared" ca="1" si="296"/>
        <v>0</v>
      </c>
      <c r="AB870" s="10">
        <f t="shared" ca="1" si="297"/>
        <v>1</v>
      </c>
      <c r="AC870" s="10">
        <f t="shared" ca="1" si="298"/>
        <v>1</v>
      </c>
      <c r="AF870" s="16">
        <f t="shared" ca="1" si="299"/>
        <v>0</v>
      </c>
    </row>
    <row r="871" spans="1:32" x14ac:dyDescent="0.25">
      <c r="A871" s="7" t="s">
        <v>860</v>
      </c>
      <c r="C871" s="10">
        <f t="shared" ca="1" si="300"/>
        <v>0</v>
      </c>
      <c r="D871" s="4">
        <v>44.3</v>
      </c>
      <c r="E871" s="4">
        <v>38</v>
      </c>
      <c r="F871" s="4">
        <v>14</v>
      </c>
      <c r="G871" s="4">
        <v>6.5</v>
      </c>
      <c r="J871" s="3">
        <v>30000</v>
      </c>
      <c r="K871" s="3">
        <v>11600</v>
      </c>
      <c r="L871" s="3">
        <v>886</v>
      </c>
      <c r="M871" s="2">
        <f t="shared" si="282"/>
        <v>14.74</v>
      </c>
      <c r="N871" s="3">
        <f t="shared" si="283"/>
        <v>244</v>
      </c>
      <c r="O871" s="4">
        <f t="shared" si="284"/>
        <v>34.6</v>
      </c>
      <c r="P871" s="2">
        <f t="shared" si="285"/>
        <v>1.74</v>
      </c>
      <c r="Q871" s="2">
        <f t="shared" si="286"/>
        <v>1.02</v>
      </c>
      <c r="R871" s="2">
        <f t="shared" si="287"/>
        <v>3.16</v>
      </c>
      <c r="S871" s="64">
        <f t="shared" si="288"/>
        <v>7.7259999999999995E-2</v>
      </c>
      <c r="T871" s="2">
        <f t="shared" si="289"/>
        <v>8.26</v>
      </c>
      <c r="U871" s="4">
        <f t="shared" si="290"/>
        <v>3.9</v>
      </c>
      <c r="V871" s="79">
        <f t="shared" si="291"/>
        <v>5.91</v>
      </c>
      <c r="W871" s="10">
        <f t="shared" ca="1" si="301"/>
        <v>0</v>
      </c>
      <c r="X871" s="10">
        <f t="shared" ca="1" si="293"/>
        <v>0</v>
      </c>
      <c r="Y871" s="10">
        <f t="shared" ca="1" si="294"/>
        <v>0</v>
      </c>
      <c r="Z871" s="10">
        <f t="shared" ca="1" si="295"/>
        <v>1</v>
      </c>
      <c r="AA871" s="10">
        <f t="shared" ca="1" si="296"/>
        <v>0</v>
      </c>
      <c r="AB871" s="10">
        <f t="shared" ca="1" si="297"/>
        <v>1</v>
      </c>
      <c r="AC871" s="10">
        <f t="shared" ca="1" si="298"/>
        <v>1</v>
      </c>
      <c r="AF871" s="16">
        <f t="shared" ca="1" si="299"/>
        <v>0</v>
      </c>
    </row>
    <row r="872" spans="1:32" x14ac:dyDescent="0.25">
      <c r="A872" s="7" t="s">
        <v>138</v>
      </c>
      <c r="B872" s="7" t="s">
        <v>1846</v>
      </c>
      <c r="C872" s="10">
        <f t="shared" ca="1" si="300"/>
        <v>0</v>
      </c>
      <c r="D872" s="4">
        <v>44.3</v>
      </c>
      <c r="E872" s="4">
        <v>38</v>
      </c>
      <c r="F872" s="4">
        <v>14</v>
      </c>
      <c r="G872" s="4">
        <v>6.5</v>
      </c>
      <c r="H872" s="5" t="s">
        <v>1629</v>
      </c>
      <c r="I872" s="5" t="s">
        <v>1374</v>
      </c>
      <c r="J872" s="3">
        <v>29982</v>
      </c>
      <c r="K872" s="3">
        <v>11590</v>
      </c>
      <c r="L872" s="3">
        <v>886</v>
      </c>
      <c r="M872" s="2">
        <f t="shared" si="282"/>
        <v>14.75</v>
      </c>
      <c r="N872" s="3">
        <f t="shared" si="283"/>
        <v>244</v>
      </c>
      <c r="O872" s="4">
        <f t="shared" si="284"/>
        <v>34.6</v>
      </c>
      <c r="P872" s="2">
        <f t="shared" si="285"/>
        <v>1.74</v>
      </c>
      <c r="Q872" s="2">
        <f t="shared" si="286"/>
        <v>1.02</v>
      </c>
      <c r="R872" s="2">
        <f t="shared" si="287"/>
        <v>3.16</v>
      </c>
      <c r="S872" s="64">
        <f t="shared" si="288"/>
        <v>7.7259999999999995E-2</v>
      </c>
      <c r="T872" s="2">
        <f t="shared" si="289"/>
        <v>8.26</v>
      </c>
      <c r="U872" s="4">
        <f t="shared" si="290"/>
        <v>3.9</v>
      </c>
      <c r="V872" s="79">
        <f t="shared" si="291"/>
        <v>5.91</v>
      </c>
      <c r="W872" s="10">
        <f t="shared" ca="1" si="301"/>
        <v>0</v>
      </c>
      <c r="X872" s="10">
        <f t="shared" ca="1" si="293"/>
        <v>0</v>
      </c>
      <c r="Y872" s="10">
        <f t="shared" ca="1" si="294"/>
        <v>0</v>
      </c>
      <c r="Z872" s="10">
        <f t="shared" ca="1" si="295"/>
        <v>1</v>
      </c>
      <c r="AA872" s="10">
        <f t="shared" ca="1" si="296"/>
        <v>0</v>
      </c>
      <c r="AB872" s="10">
        <f t="shared" ca="1" si="297"/>
        <v>1</v>
      </c>
      <c r="AC872" s="10">
        <f t="shared" ca="1" si="298"/>
        <v>1</v>
      </c>
      <c r="AF872" s="16">
        <f t="shared" ca="1" si="299"/>
        <v>0</v>
      </c>
    </row>
    <row r="873" spans="1:32" x14ac:dyDescent="0.25">
      <c r="A873" s="7" t="s">
        <v>139</v>
      </c>
      <c r="B873" s="7" t="s">
        <v>1846</v>
      </c>
      <c r="C873" s="10">
        <f t="shared" ca="1" si="300"/>
        <v>0</v>
      </c>
      <c r="D873" s="4">
        <v>48.5</v>
      </c>
      <c r="E873" s="4">
        <v>39.1</v>
      </c>
      <c r="F873" s="4">
        <v>14</v>
      </c>
      <c r="G873" s="4">
        <v>7.2</v>
      </c>
      <c r="I873" s="5" t="s">
        <v>1374</v>
      </c>
      <c r="J873" s="3">
        <v>41000</v>
      </c>
      <c r="K873" s="3">
        <v>13070</v>
      </c>
      <c r="L873" s="3">
        <v>998</v>
      </c>
      <c r="M873" s="2">
        <f t="shared" si="282"/>
        <v>13.49</v>
      </c>
      <c r="N873" s="3">
        <f t="shared" si="283"/>
        <v>306</v>
      </c>
      <c r="O873" s="4">
        <f t="shared" si="284"/>
        <v>45</v>
      </c>
      <c r="P873" s="2">
        <f t="shared" si="285"/>
        <v>1.57</v>
      </c>
      <c r="Q873" s="2">
        <f t="shared" si="286"/>
        <v>0.98</v>
      </c>
      <c r="R873" s="2">
        <f t="shared" si="287"/>
        <v>3.46</v>
      </c>
      <c r="S873" s="64">
        <f t="shared" si="288"/>
        <v>4.7E-2</v>
      </c>
      <c r="T873" s="2">
        <f t="shared" si="289"/>
        <v>8.3800000000000008</v>
      </c>
      <c r="U873" s="4">
        <f t="shared" si="290"/>
        <v>5</v>
      </c>
      <c r="V873" s="79">
        <f t="shared" si="291"/>
        <v>7.58</v>
      </c>
      <c r="W873" s="10">
        <f t="shared" ca="1" si="301"/>
        <v>0</v>
      </c>
      <c r="X873" s="10">
        <f t="shared" ca="1" si="293"/>
        <v>0</v>
      </c>
      <c r="Y873" s="10">
        <f t="shared" ca="1" si="294"/>
        <v>0</v>
      </c>
      <c r="Z873" s="10">
        <f t="shared" ca="1" si="295"/>
        <v>1</v>
      </c>
      <c r="AA873" s="10">
        <f t="shared" ca="1" si="296"/>
        <v>0</v>
      </c>
      <c r="AB873" s="10">
        <f t="shared" ca="1" si="297"/>
        <v>0.222</v>
      </c>
      <c r="AC873" s="10">
        <f t="shared" ca="1" si="298"/>
        <v>1</v>
      </c>
      <c r="AF873" s="16">
        <f t="shared" ca="1" si="299"/>
        <v>0</v>
      </c>
    </row>
    <row r="874" spans="1:32" x14ac:dyDescent="0.25">
      <c r="A874" s="7" t="s">
        <v>1227</v>
      </c>
      <c r="B874" s="7" t="s">
        <v>136</v>
      </c>
      <c r="C874" s="10">
        <f t="shared" ca="1" si="300"/>
        <v>0</v>
      </c>
      <c r="D874" s="4">
        <v>49</v>
      </c>
      <c r="E874" s="4">
        <v>41</v>
      </c>
      <c r="F874" s="4">
        <v>14</v>
      </c>
      <c r="G874" s="4">
        <v>7</v>
      </c>
      <c r="H874" s="5" t="s">
        <v>1407</v>
      </c>
      <c r="I874" s="5" t="s">
        <v>1374</v>
      </c>
      <c r="J874" s="3">
        <v>42000</v>
      </c>
      <c r="K874" s="3">
        <v>0</v>
      </c>
      <c r="L874" s="3">
        <v>1156</v>
      </c>
      <c r="M874" s="2">
        <f t="shared" si="282"/>
        <v>15.37</v>
      </c>
      <c r="N874" s="3">
        <f t="shared" si="283"/>
        <v>272</v>
      </c>
      <c r="O874" s="4">
        <f t="shared" si="284"/>
        <v>44.5</v>
      </c>
      <c r="P874" s="2">
        <f t="shared" si="285"/>
        <v>1.56</v>
      </c>
      <c r="Q874" s="2">
        <f t="shared" si="286"/>
        <v>1.03</v>
      </c>
      <c r="R874" s="2">
        <f t="shared" si="287"/>
        <v>3.5</v>
      </c>
      <c r="S874" s="64">
        <f t="shared" si="288"/>
        <v>4.7E-2</v>
      </c>
      <c r="T874" s="2">
        <f t="shared" si="289"/>
        <v>8.58</v>
      </c>
      <c r="U874" s="4">
        <f t="shared" si="290"/>
        <v>5</v>
      </c>
      <c r="V874" s="79">
        <f t="shared" si="291"/>
        <v>7.58</v>
      </c>
      <c r="W874" s="10">
        <f t="shared" ca="1" si="301"/>
        <v>0</v>
      </c>
      <c r="X874" s="10">
        <f t="shared" ca="1" si="293"/>
        <v>0</v>
      </c>
      <c r="Y874" s="10">
        <f t="shared" ca="1" si="294"/>
        <v>0</v>
      </c>
      <c r="Z874" s="10">
        <f t="shared" ca="1" si="295"/>
        <v>1</v>
      </c>
      <c r="AA874" s="10">
        <f t="shared" ca="1" si="296"/>
        <v>0</v>
      </c>
      <c r="AB874" s="10">
        <f t="shared" ca="1" si="297"/>
        <v>0</v>
      </c>
      <c r="AC874" s="10">
        <f t="shared" ca="1" si="298"/>
        <v>1</v>
      </c>
      <c r="AF874" s="16">
        <f t="shared" ca="1" si="299"/>
        <v>0</v>
      </c>
    </row>
    <row r="875" spans="1:32" x14ac:dyDescent="0.25">
      <c r="A875" s="7" t="s">
        <v>463</v>
      </c>
      <c r="B875" s="7" t="s">
        <v>1846</v>
      </c>
      <c r="C875" s="10">
        <f t="shared" ca="1" si="300"/>
        <v>0</v>
      </c>
      <c r="D875" s="4">
        <v>53.9</v>
      </c>
      <c r="E875" s="4">
        <v>45.1</v>
      </c>
      <c r="F875" s="4">
        <v>15.3</v>
      </c>
      <c r="G875" s="4">
        <v>7.3</v>
      </c>
      <c r="H875" s="5" t="s">
        <v>209</v>
      </c>
      <c r="I875" s="5" t="s">
        <v>1374</v>
      </c>
      <c r="J875" s="3">
        <v>49600</v>
      </c>
      <c r="K875" s="3">
        <v>14010</v>
      </c>
      <c r="L875" s="3">
        <v>1280</v>
      </c>
      <c r="M875" s="2">
        <f t="shared" si="282"/>
        <v>15.24</v>
      </c>
      <c r="N875" s="3">
        <f t="shared" si="283"/>
        <v>241</v>
      </c>
      <c r="O875" s="4">
        <f t="shared" si="284"/>
        <v>42.5</v>
      </c>
      <c r="P875" s="2">
        <f t="shared" si="285"/>
        <v>1.61</v>
      </c>
      <c r="Q875" s="2">
        <f t="shared" si="286"/>
        <v>1.02</v>
      </c>
      <c r="R875" s="2">
        <f t="shared" si="287"/>
        <v>3.52</v>
      </c>
      <c r="S875" s="64">
        <f t="shared" si="288"/>
        <v>5.7029999999999997E-2</v>
      </c>
      <c r="T875" s="2">
        <f t="shared" si="289"/>
        <v>9</v>
      </c>
      <c r="U875" s="4">
        <f t="shared" si="290"/>
        <v>4.8</v>
      </c>
      <c r="V875" s="79">
        <f t="shared" si="291"/>
        <v>6.96</v>
      </c>
      <c r="W875" s="10">
        <f t="shared" ca="1" si="301"/>
        <v>0</v>
      </c>
      <c r="X875" s="10">
        <f t="shared" ca="1" si="293"/>
        <v>0</v>
      </c>
      <c r="Y875" s="10">
        <f t="shared" ca="1" si="294"/>
        <v>0</v>
      </c>
      <c r="Z875" s="10">
        <f t="shared" ca="1" si="295"/>
        <v>1</v>
      </c>
      <c r="AA875" s="10">
        <f t="shared" ca="1" si="296"/>
        <v>0</v>
      </c>
      <c r="AB875" s="10">
        <f t="shared" ca="1" si="297"/>
        <v>0</v>
      </c>
      <c r="AC875" s="10">
        <f t="shared" ca="1" si="298"/>
        <v>1</v>
      </c>
      <c r="AF875" s="16">
        <f t="shared" ca="1" si="299"/>
        <v>0</v>
      </c>
    </row>
    <row r="876" spans="1:32" x14ac:dyDescent="0.25">
      <c r="A876" s="7" t="s">
        <v>1228</v>
      </c>
      <c r="B876" s="7" t="s">
        <v>136</v>
      </c>
      <c r="C876" s="10">
        <f t="shared" ca="1" si="300"/>
        <v>0</v>
      </c>
      <c r="D876" s="4">
        <v>61</v>
      </c>
      <c r="E876" s="4">
        <v>52.1</v>
      </c>
      <c r="F876" s="4">
        <v>16</v>
      </c>
      <c r="G876" s="4">
        <v>8.3000000000000007</v>
      </c>
      <c r="J876" s="3">
        <v>69000</v>
      </c>
      <c r="K876" s="3">
        <v>0</v>
      </c>
      <c r="L876" s="3">
        <v>2216</v>
      </c>
      <c r="M876" s="2">
        <f t="shared" si="282"/>
        <v>21.17</v>
      </c>
      <c r="N876" s="3">
        <f t="shared" si="283"/>
        <v>218</v>
      </c>
      <c r="O876" s="4">
        <f t="shared" si="284"/>
        <v>48.5</v>
      </c>
      <c r="P876" s="2">
        <f t="shared" si="285"/>
        <v>1.51</v>
      </c>
      <c r="Q876" s="2">
        <f t="shared" si="286"/>
        <v>1.1299999999999999</v>
      </c>
      <c r="R876" s="2">
        <f t="shared" si="287"/>
        <v>3.81</v>
      </c>
      <c r="S876" s="64">
        <f t="shared" si="288"/>
        <v>4.4290000000000003E-2</v>
      </c>
      <c r="T876" s="2">
        <f t="shared" si="289"/>
        <v>9.67</v>
      </c>
      <c r="U876" s="4">
        <f t="shared" si="290"/>
        <v>5.6</v>
      </c>
      <c r="V876" s="79">
        <f t="shared" si="291"/>
        <v>7.94</v>
      </c>
      <c r="W876" s="10">
        <f t="shared" ca="1" si="301"/>
        <v>0</v>
      </c>
      <c r="X876" s="10">
        <f t="shared" ca="1" si="293"/>
        <v>0</v>
      </c>
      <c r="Y876" s="10">
        <f t="shared" ca="1" si="294"/>
        <v>0</v>
      </c>
      <c r="Z876" s="10">
        <f t="shared" ca="1" si="295"/>
        <v>1</v>
      </c>
      <c r="AA876" s="10">
        <f t="shared" ca="1" si="296"/>
        <v>0</v>
      </c>
      <c r="AB876" s="10">
        <f t="shared" ca="1" si="297"/>
        <v>0</v>
      </c>
      <c r="AC876" s="10">
        <f t="shared" ca="1" si="298"/>
        <v>1</v>
      </c>
      <c r="AF876" s="16">
        <f t="shared" ca="1" si="299"/>
        <v>0</v>
      </c>
    </row>
    <row r="877" spans="1:32" x14ac:dyDescent="0.25">
      <c r="A877" s="7" t="s">
        <v>1229</v>
      </c>
      <c r="B877" s="7" t="s">
        <v>136</v>
      </c>
      <c r="C877" s="10">
        <f t="shared" ca="1" si="300"/>
        <v>0</v>
      </c>
      <c r="D877" s="4">
        <v>67.5</v>
      </c>
      <c r="E877" s="4">
        <v>57.7</v>
      </c>
      <c r="F877" s="4">
        <v>17.2</v>
      </c>
      <c r="G877" s="4">
        <v>9</v>
      </c>
      <c r="H877" s="5" t="s">
        <v>1081</v>
      </c>
      <c r="J877" s="3">
        <v>88000</v>
      </c>
      <c r="K877" s="3">
        <v>0</v>
      </c>
      <c r="L877" s="3">
        <v>2545</v>
      </c>
      <c r="M877" s="2">
        <f t="shared" si="282"/>
        <v>20.68</v>
      </c>
      <c r="N877" s="3">
        <f t="shared" si="283"/>
        <v>205</v>
      </c>
      <c r="O877" s="4">
        <f t="shared" si="284"/>
        <v>50.8</v>
      </c>
      <c r="P877" s="2">
        <f t="shared" si="285"/>
        <v>1.5</v>
      </c>
      <c r="Q877" s="2">
        <f t="shared" si="286"/>
        <v>1.1100000000000001</v>
      </c>
      <c r="R877" s="2">
        <f t="shared" si="287"/>
        <v>3.92</v>
      </c>
      <c r="S877" s="64">
        <f t="shared" si="288"/>
        <v>4.3580000000000001E-2</v>
      </c>
      <c r="T877" s="2">
        <f t="shared" si="289"/>
        <v>10.18</v>
      </c>
      <c r="U877" s="4">
        <f t="shared" si="290"/>
        <v>5.9</v>
      </c>
      <c r="V877" s="79">
        <f t="shared" si="291"/>
        <v>8.07</v>
      </c>
      <c r="W877" s="10">
        <f t="shared" ca="1" si="301"/>
        <v>0</v>
      </c>
      <c r="X877" s="10">
        <f t="shared" ca="1" si="293"/>
        <v>0</v>
      </c>
      <c r="Y877" s="10">
        <f t="shared" ca="1" si="294"/>
        <v>0</v>
      </c>
      <c r="Z877" s="10">
        <f t="shared" ca="1" si="295"/>
        <v>1</v>
      </c>
      <c r="AA877" s="10">
        <f t="shared" ca="1" si="296"/>
        <v>0</v>
      </c>
      <c r="AB877" s="10">
        <f t="shared" ca="1" si="297"/>
        <v>0</v>
      </c>
      <c r="AC877" s="10">
        <f t="shared" ca="1" si="298"/>
        <v>1</v>
      </c>
      <c r="AF877" s="16">
        <f t="shared" ca="1" si="299"/>
        <v>0</v>
      </c>
    </row>
    <row r="878" spans="1:32" x14ac:dyDescent="0.25">
      <c r="A878" s="7" t="s">
        <v>140</v>
      </c>
      <c r="B878" s="7" t="s">
        <v>1846</v>
      </c>
      <c r="C878" s="10">
        <f t="shared" ca="1" si="300"/>
        <v>0</v>
      </c>
      <c r="D878" s="4">
        <v>70.599999999999994</v>
      </c>
      <c r="E878" s="4">
        <v>58</v>
      </c>
      <c r="F878" s="4">
        <v>17.2</v>
      </c>
      <c r="G878" s="4">
        <v>9.1</v>
      </c>
      <c r="I878" s="5" t="s">
        <v>1374</v>
      </c>
      <c r="J878" s="3">
        <v>90000</v>
      </c>
      <c r="K878" s="3">
        <v>24000</v>
      </c>
      <c r="L878" s="3">
        <v>2160</v>
      </c>
      <c r="M878" s="2">
        <f t="shared" si="282"/>
        <v>17.29</v>
      </c>
      <c r="N878" s="3">
        <f t="shared" si="283"/>
        <v>206</v>
      </c>
      <c r="O878" s="4">
        <f t="shared" si="284"/>
        <v>51</v>
      </c>
      <c r="P878" s="2">
        <f t="shared" si="285"/>
        <v>1.49</v>
      </c>
      <c r="Q878" s="2">
        <f t="shared" si="286"/>
        <v>1.04</v>
      </c>
      <c r="R878" s="2">
        <f t="shared" si="287"/>
        <v>4.0999999999999996</v>
      </c>
      <c r="S878" s="64">
        <f t="shared" si="288"/>
        <v>4.2139999999999997E-2</v>
      </c>
      <c r="T878" s="2">
        <f t="shared" si="289"/>
        <v>10.210000000000001</v>
      </c>
      <c r="U878" s="4">
        <f t="shared" si="290"/>
        <v>6</v>
      </c>
      <c r="V878" s="79">
        <f t="shared" si="291"/>
        <v>8.2100000000000009</v>
      </c>
      <c r="W878" s="10">
        <f t="shared" ca="1" si="301"/>
        <v>0</v>
      </c>
      <c r="X878" s="10">
        <f t="shared" ca="1" si="293"/>
        <v>0</v>
      </c>
      <c r="Y878" s="10">
        <f t="shared" ca="1" si="294"/>
        <v>0</v>
      </c>
      <c r="Z878" s="10">
        <f t="shared" ca="1" si="295"/>
        <v>1</v>
      </c>
      <c r="AA878" s="10">
        <f t="shared" ca="1" si="296"/>
        <v>0</v>
      </c>
      <c r="AB878" s="10">
        <f t="shared" ca="1" si="297"/>
        <v>0</v>
      </c>
      <c r="AC878" s="10">
        <f t="shared" ca="1" si="298"/>
        <v>1</v>
      </c>
      <c r="AF878" s="16">
        <f t="shared" ca="1" si="299"/>
        <v>0</v>
      </c>
    </row>
    <row r="879" spans="1:32" x14ac:dyDescent="0.25">
      <c r="A879" s="7" t="s">
        <v>1230</v>
      </c>
      <c r="B879" s="7" t="s">
        <v>136</v>
      </c>
      <c r="C879" s="10">
        <f t="shared" ca="1" si="300"/>
        <v>0</v>
      </c>
      <c r="D879" s="4">
        <v>79.5</v>
      </c>
      <c r="E879" s="4">
        <v>68.5</v>
      </c>
      <c r="F879" s="4">
        <v>19</v>
      </c>
      <c r="G879" s="4">
        <v>9.6</v>
      </c>
      <c r="H879" s="5" t="s">
        <v>1061</v>
      </c>
      <c r="I879" s="5" t="s">
        <v>1374</v>
      </c>
      <c r="J879" s="3">
        <v>126400</v>
      </c>
      <c r="K879" s="3">
        <v>0</v>
      </c>
      <c r="L879" s="3">
        <v>3425</v>
      </c>
      <c r="M879" s="2">
        <f t="shared" si="282"/>
        <v>21.87</v>
      </c>
      <c r="N879" s="3">
        <f t="shared" si="283"/>
        <v>176</v>
      </c>
      <c r="O879" s="4">
        <f t="shared" si="284"/>
        <v>53.9</v>
      </c>
      <c r="P879" s="2">
        <f t="shared" si="285"/>
        <v>1.47</v>
      </c>
      <c r="Q879" s="2">
        <f t="shared" si="286"/>
        <v>1.1200000000000001</v>
      </c>
      <c r="R879" s="2">
        <f t="shared" si="287"/>
        <v>4.18</v>
      </c>
      <c r="S879" s="64">
        <f t="shared" si="288"/>
        <v>4.1730000000000003E-2</v>
      </c>
      <c r="T879" s="2">
        <f t="shared" si="289"/>
        <v>11.09</v>
      </c>
      <c r="U879" s="4">
        <f t="shared" si="290"/>
        <v>6.4</v>
      </c>
      <c r="V879" s="79">
        <f t="shared" si="291"/>
        <v>8.33</v>
      </c>
      <c r="W879" s="10">
        <f t="shared" ca="1" si="301"/>
        <v>0</v>
      </c>
      <c r="X879" s="10">
        <f t="shared" ca="1" si="293"/>
        <v>0</v>
      </c>
      <c r="Y879" s="10">
        <f t="shared" ca="1" si="294"/>
        <v>0</v>
      </c>
      <c r="Z879" s="10">
        <f t="shared" ca="1" si="295"/>
        <v>1</v>
      </c>
      <c r="AA879" s="10">
        <f t="shared" ca="1" si="296"/>
        <v>0</v>
      </c>
      <c r="AB879" s="10">
        <f t="shared" ca="1" si="297"/>
        <v>0</v>
      </c>
      <c r="AC879" s="10">
        <f t="shared" ca="1" si="298"/>
        <v>1</v>
      </c>
      <c r="AF879" s="16">
        <f t="shared" ca="1" si="299"/>
        <v>0</v>
      </c>
    </row>
    <row r="880" spans="1:32" x14ac:dyDescent="0.25">
      <c r="A880" s="7" t="s">
        <v>1231</v>
      </c>
      <c r="B880" s="7" t="s">
        <v>136</v>
      </c>
      <c r="C880" s="10">
        <f t="shared" ca="1" si="300"/>
        <v>0</v>
      </c>
      <c r="D880" s="4">
        <v>82.1</v>
      </c>
      <c r="E880" s="4">
        <v>68.599999999999994</v>
      </c>
      <c r="F880" s="4">
        <v>19.100000000000001</v>
      </c>
      <c r="G880" s="4">
        <v>9.8000000000000007</v>
      </c>
      <c r="H880" s="5" t="s">
        <v>1061</v>
      </c>
      <c r="I880" s="5" t="s">
        <v>1374</v>
      </c>
      <c r="J880" s="3">
        <v>135000</v>
      </c>
      <c r="K880" s="3">
        <v>0</v>
      </c>
      <c r="L880" s="3">
        <v>3425</v>
      </c>
      <c r="M880" s="2">
        <f t="shared" si="282"/>
        <v>20.93</v>
      </c>
      <c r="N880" s="3">
        <f t="shared" si="283"/>
        <v>187</v>
      </c>
      <c r="O880" s="4">
        <f t="shared" si="284"/>
        <v>56.5</v>
      </c>
      <c r="P880" s="2">
        <f t="shared" si="285"/>
        <v>1.44</v>
      </c>
      <c r="Q880" s="2">
        <f t="shared" si="286"/>
        <v>1.1000000000000001</v>
      </c>
      <c r="R880" s="2">
        <f t="shared" si="287"/>
        <v>4.3</v>
      </c>
      <c r="S880" s="64">
        <f t="shared" si="288"/>
        <v>3.8309999999999997E-2</v>
      </c>
      <c r="T880" s="2">
        <f t="shared" si="289"/>
        <v>11.1</v>
      </c>
      <c r="U880" s="4">
        <f t="shared" si="290"/>
        <v>6.7</v>
      </c>
      <c r="V880" s="79">
        <f t="shared" si="291"/>
        <v>8.6999999999999993</v>
      </c>
      <c r="W880" s="10">
        <f t="shared" ca="1" si="301"/>
        <v>0</v>
      </c>
      <c r="X880" s="10">
        <f t="shared" ca="1" si="293"/>
        <v>0</v>
      </c>
      <c r="Y880" s="10">
        <f t="shared" ca="1" si="294"/>
        <v>0</v>
      </c>
      <c r="Z880" s="10">
        <f t="shared" ca="1" si="295"/>
        <v>1</v>
      </c>
      <c r="AA880" s="10">
        <f t="shared" ca="1" si="296"/>
        <v>0</v>
      </c>
      <c r="AB880" s="10">
        <f t="shared" ca="1" si="297"/>
        <v>0</v>
      </c>
      <c r="AC880" s="10">
        <f t="shared" ca="1" si="298"/>
        <v>1</v>
      </c>
      <c r="AF880" s="16">
        <f t="shared" ca="1" si="299"/>
        <v>0</v>
      </c>
    </row>
    <row r="881" spans="1:32" x14ac:dyDescent="0.25">
      <c r="A881" s="7" t="s">
        <v>141</v>
      </c>
      <c r="B881" s="7" t="s">
        <v>1558</v>
      </c>
      <c r="C881" s="10">
        <f t="shared" ca="1" si="300"/>
        <v>0</v>
      </c>
      <c r="D881" s="4">
        <v>42.1</v>
      </c>
      <c r="E881" s="4">
        <v>33.1</v>
      </c>
      <c r="F881" s="4">
        <v>12.4</v>
      </c>
      <c r="G881" s="4">
        <v>6</v>
      </c>
      <c r="H881" s="5" t="s">
        <v>1407</v>
      </c>
      <c r="I881" s="5" t="s">
        <v>1374</v>
      </c>
      <c r="J881" s="3">
        <v>24500</v>
      </c>
      <c r="K881" s="3">
        <v>8880</v>
      </c>
      <c r="L881" s="3">
        <v>828</v>
      </c>
      <c r="M881" s="2">
        <f t="shared" si="282"/>
        <v>15.77</v>
      </c>
      <c r="N881" s="3">
        <f t="shared" si="283"/>
        <v>302</v>
      </c>
      <c r="O881" s="4">
        <f t="shared" si="284"/>
        <v>37</v>
      </c>
      <c r="P881" s="2">
        <f t="shared" si="285"/>
        <v>1.65</v>
      </c>
      <c r="Q881" s="2">
        <f t="shared" si="286"/>
        <v>1.05</v>
      </c>
      <c r="R881" s="2">
        <f t="shared" si="287"/>
        <v>3.4</v>
      </c>
      <c r="S881" s="64">
        <f t="shared" si="288"/>
        <v>5.6930000000000001E-2</v>
      </c>
      <c r="T881" s="2">
        <f t="shared" si="289"/>
        <v>7.71</v>
      </c>
      <c r="U881" s="4">
        <f t="shared" si="290"/>
        <v>4.2</v>
      </c>
      <c r="V881" s="79">
        <f t="shared" si="291"/>
        <v>6.77</v>
      </c>
      <c r="W881" s="10">
        <f t="shared" ca="1" si="301"/>
        <v>0</v>
      </c>
      <c r="X881" s="10">
        <f t="shared" ca="1" si="293"/>
        <v>0</v>
      </c>
      <c r="Y881" s="10">
        <f t="shared" ca="1" si="294"/>
        <v>0</v>
      </c>
      <c r="Z881" s="10">
        <f t="shared" ca="1" si="295"/>
        <v>1</v>
      </c>
      <c r="AA881" s="10">
        <f t="shared" ca="1" si="296"/>
        <v>0</v>
      </c>
      <c r="AB881" s="10">
        <f t="shared" ca="1" si="297"/>
        <v>0.55600000000000005</v>
      </c>
      <c r="AC881" s="10">
        <f t="shared" ca="1" si="298"/>
        <v>1</v>
      </c>
      <c r="AF881" s="16">
        <f t="shared" ca="1" si="299"/>
        <v>0</v>
      </c>
    </row>
    <row r="882" spans="1:32" x14ac:dyDescent="0.25">
      <c r="A882" s="7" t="s">
        <v>142</v>
      </c>
      <c r="B882" s="7" t="s">
        <v>1558</v>
      </c>
      <c r="C882" s="10">
        <f t="shared" ca="1" si="300"/>
        <v>0</v>
      </c>
      <c r="D882" s="4">
        <v>31.9</v>
      </c>
      <c r="E882" s="4">
        <v>24.3</v>
      </c>
      <c r="F882" s="4">
        <v>9.9</v>
      </c>
      <c r="G882" s="4">
        <v>4.9000000000000004</v>
      </c>
      <c r="H882" s="2"/>
      <c r="I882" s="2" t="s">
        <v>1371</v>
      </c>
      <c r="J882" s="3">
        <v>11000</v>
      </c>
      <c r="K882" s="3">
        <v>4400</v>
      </c>
      <c r="L882" s="3">
        <v>485</v>
      </c>
      <c r="M882" s="2">
        <f t="shared" si="282"/>
        <v>15.74</v>
      </c>
      <c r="N882" s="3">
        <f t="shared" si="283"/>
        <v>342</v>
      </c>
      <c r="O882" s="4">
        <f t="shared" si="284"/>
        <v>30.2</v>
      </c>
      <c r="P882" s="2">
        <f t="shared" si="285"/>
        <v>1.72</v>
      </c>
      <c r="Q882" s="2">
        <f t="shared" si="286"/>
        <v>1.07</v>
      </c>
      <c r="R882" s="2">
        <f t="shared" si="287"/>
        <v>3.22</v>
      </c>
      <c r="S882" s="64">
        <f t="shared" si="288"/>
        <v>6.3759999999999997E-2</v>
      </c>
      <c r="T882" s="2">
        <f t="shared" si="289"/>
        <v>6.61</v>
      </c>
      <c r="U882" s="4">
        <f t="shared" si="290"/>
        <v>3.4</v>
      </c>
      <c r="V882" s="79">
        <f t="shared" si="291"/>
        <v>6.13</v>
      </c>
      <c r="W882" s="10">
        <f t="shared" ca="1" si="301"/>
        <v>0</v>
      </c>
      <c r="X882" s="10">
        <f t="shared" ca="1" si="293"/>
        <v>0</v>
      </c>
      <c r="Y882" s="10">
        <f t="shared" ca="1" si="294"/>
        <v>0</v>
      </c>
      <c r="Z882" s="10">
        <f t="shared" ca="1" si="295"/>
        <v>1</v>
      </c>
      <c r="AA882" s="10">
        <f t="shared" ca="1" si="296"/>
        <v>0</v>
      </c>
      <c r="AB882" s="10">
        <f t="shared" ca="1" si="297"/>
        <v>1</v>
      </c>
      <c r="AC882" s="10">
        <f t="shared" ca="1" si="298"/>
        <v>1</v>
      </c>
      <c r="AF882" s="16">
        <f t="shared" ca="1" si="299"/>
        <v>0</v>
      </c>
    </row>
    <row r="883" spans="1:32" x14ac:dyDescent="0.25">
      <c r="A883" s="7" t="s">
        <v>143</v>
      </c>
      <c r="B883" s="7" t="s">
        <v>1558</v>
      </c>
      <c r="C883" s="10">
        <f t="shared" ca="1" si="300"/>
        <v>0</v>
      </c>
      <c r="D883" s="4">
        <v>32.9</v>
      </c>
      <c r="E883" s="4">
        <v>24.3</v>
      </c>
      <c r="F883" s="4">
        <v>9.9</v>
      </c>
      <c r="G883" s="4">
        <v>5</v>
      </c>
      <c r="I883" s="5" t="s">
        <v>1374</v>
      </c>
      <c r="J883" s="3">
        <v>11600</v>
      </c>
      <c r="K883" s="3">
        <v>4700</v>
      </c>
      <c r="L883" s="5">
        <v>483</v>
      </c>
      <c r="M883" s="2">
        <f t="shared" si="282"/>
        <v>15.13</v>
      </c>
      <c r="N883" s="3">
        <f t="shared" si="283"/>
        <v>361</v>
      </c>
      <c r="O883" s="4">
        <f t="shared" si="284"/>
        <v>31.5</v>
      </c>
      <c r="P883" s="2">
        <f t="shared" si="285"/>
        <v>1.69</v>
      </c>
      <c r="Q883" s="2">
        <f t="shared" si="286"/>
        <v>1.06</v>
      </c>
      <c r="R883" s="2">
        <f t="shared" si="287"/>
        <v>3.32</v>
      </c>
      <c r="S883" s="64">
        <f t="shared" si="288"/>
        <v>5.688E-2</v>
      </c>
      <c r="T883" s="2">
        <f t="shared" si="289"/>
        <v>6.61</v>
      </c>
      <c r="U883" s="4">
        <f t="shared" si="290"/>
        <v>3.6</v>
      </c>
      <c r="V883" s="79">
        <f t="shared" si="291"/>
        <v>6.49</v>
      </c>
      <c r="W883" s="10">
        <f t="shared" ca="1" si="301"/>
        <v>0</v>
      </c>
      <c r="X883" s="10">
        <f t="shared" ca="1" si="293"/>
        <v>0</v>
      </c>
      <c r="Y883" s="10">
        <f t="shared" ca="1" si="294"/>
        <v>0</v>
      </c>
      <c r="Z883" s="10">
        <f t="shared" ca="1" si="295"/>
        <v>1</v>
      </c>
      <c r="AA883" s="10">
        <f t="shared" ca="1" si="296"/>
        <v>0</v>
      </c>
      <c r="AB883" s="10">
        <f t="shared" ca="1" si="297"/>
        <v>1</v>
      </c>
      <c r="AC883" s="10">
        <f t="shared" ca="1" si="298"/>
        <v>1</v>
      </c>
      <c r="AF883" s="16">
        <f t="shared" ca="1" si="299"/>
        <v>0</v>
      </c>
    </row>
    <row r="884" spans="1:32" x14ac:dyDescent="0.25">
      <c r="A884" s="7" t="s">
        <v>1232</v>
      </c>
      <c r="B884" s="7" t="s">
        <v>1558</v>
      </c>
      <c r="C884" s="10">
        <f t="shared" ca="1" si="300"/>
        <v>0</v>
      </c>
      <c r="D884" s="4">
        <v>34.1</v>
      </c>
      <c r="E884" s="4">
        <v>26.2</v>
      </c>
      <c r="F884" s="4">
        <v>10</v>
      </c>
      <c r="G884" s="4">
        <v>4.0999999999999996</v>
      </c>
      <c r="H884" s="5" t="s">
        <v>1104</v>
      </c>
      <c r="J884" s="3">
        <v>13500</v>
      </c>
      <c r="K884" s="3">
        <v>4800</v>
      </c>
      <c r="L884" s="3">
        <v>534</v>
      </c>
      <c r="M884" s="2">
        <f t="shared" si="282"/>
        <v>15.12</v>
      </c>
      <c r="N884" s="3">
        <f t="shared" si="283"/>
        <v>335</v>
      </c>
      <c r="O884" s="4">
        <f t="shared" si="284"/>
        <v>34</v>
      </c>
      <c r="P884" s="2">
        <f t="shared" si="285"/>
        <v>1.62</v>
      </c>
      <c r="Q884" s="2">
        <f t="shared" si="286"/>
        <v>1.05</v>
      </c>
      <c r="R884" s="2">
        <f t="shared" si="287"/>
        <v>3.41</v>
      </c>
      <c r="S884" s="64">
        <f t="shared" si="288"/>
        <v>4.9169999999999998E-2</v>
      </c>
      <c r="T884" s="2">
        <f t="shared" si="289"/>
        <v>6.86</v>
      </c>
      <c r="U884" s="4">
        <f t="shared" si="290"/>
        <v>3.9</v>
      </c>
      <c r="V884" s="79">
        <f t="shared" si="291"/>
        <v>7</v>
      </c>
      <c r="W884" s="10">
        <f t="shared" ca="1" si="301"/>
        <v>0</v>
      </c>
      <c r="X884" s="10">
        <f t="shared" ca="1" si="293"/>
        <v>0</v>
      </c>
      <c r="Y884" s="10">
        <f t="shared" ca="1" si="294"/>
        <v>0</v>
      </c>
      <c r="Z884" s="10">
        <f t="shared" ca="1" si="295"/>
        <v>1</v>
      </c>
      <c r="AA884" s="10">
        <f t="shared" ca="1" si="296"/>
        <v>0</v>
      </c>
      <c r="AB884" s="10">
        <f t="shared" ca="1" si="297"/>
        <v>0.5</v>
      </c>
      <c r="AC884" s="10">
        <f t="shared" ca="1" si="298"/>
        <v>1</v>
      </c>
      <c r="AF884" s="16">
        <f t="shared" ca="1" si="299"/>
        <v>0</v>
      </c>
    </row>
    <row r="885" spans="1:32" x14ac:dyDescent="0.25">
      <c r="A885" s="7" t="s">
        <v>1233</v>
      </c>
      <c r="B885" s="7" t="s">
        <v>1558</v>
      </c>
      <c r="C885" s="10">
        <f t="shared" ca="1" si="300"/>
        <v>0</v>
      </c>
      <c r="D885" s="4">
        <v>36.1</v>
      </c>
      <c r="E885" s="4">
        <v>27.8</v>
      </c>
      <c r="F885" s="4">
        <v>10</v>
      </c>
      <c r="G885" s="4">
        <v>4.4000000000000004</v>
      </c>
      <c r="H885" s="5" t="s">
        <v>1104</v>
      </c>
      <c r="J885" s="3">
        <v>16000</v>
      </c>
      <c r="K885" s="3">
        <v>6200</v>
      </c>
      <c r="L885" s="3">
        <v>619</v>
      </c>
      <c r="M885" s="2">
        <f t="shared" si="282"/>
        <v>15.66</v>
      </c>
      <c r="N885" s="3">
        <f t="shared" si="283"/>
        <v>332</v>
      </c>
      <c r="O885" s="4">
        <f t="shared" si="284"/>
        <v>38</v>
      </c>
      <c r="P885" s="2">
        <f t="shared" si="285"/>
        <v>1.54</v>
      </c>
      <c r="Q885" s="2">
        <f t="shared" si="286"/>
        <v>1.06</v>
      </c>
      <c r="R885" s="2">
        <f t="shared" si="287"/>
        <v>3.61</v>
      </c>
      <c r="S885" s="64">
        <f t="shared" si="288"/>
        <v>4.0439999999999997E-2</v>
      </c>
      <c r="T885" s="2">
        <f t="shared" si="289"/>
        <v>7.07</v>
      </c>
      <c r="U885" s="4">
        <f t="shared" si="290"/>
        <v>4.3</v>
      </c>
      <c r="V885" s="79">
        <f t="shared" si="291"/>
        <v>7.72</v>
      </c>
      <c r="W885" s="10">
        <f t="shared" ca="1" si="301"/>
        <v>0</v>
      </c>
      <c r="X885" s="10">
        <f t="shared" ca="1" si="293"/>
        <v>0</v>
      </c>
      <c r="Y885" s="10">
        <f t="shared" ca="1" si="294"/>
        <v>0</v>
      </c>
      <c r="Z885" s="10">
        <f t="shared" ca="1" si="295"/>
        <v>1</v>
      </c>
      <c r="AA885" s="10">
        <f t="shared" ca="1" si="296"/>
        <v>0</v>
      </c>
      <c r="AB885" s="10">
        <f t="shared" ca="1" si="297"/>
        <v>0</v>
      </c>
      <c r="AC885" s="10">
        <f t="shared" ca="1" si="298"/>
        <v>1</v>
      </c>
      <c r="AF885" s="16">
        <f t="shared" ca="1" si="299"/>
        <v>0</v>
      </c>
    </row>
    <row r="886" spans="1:32" x14ac:dyDescent="0.25">
      <c r="A886" s="7" t="s">
        <v>1234</v>
      </c>
      <c r="B886" s="7" t="s">
        <v>1558</v>
      </c>
      <c r="C886" s="10">
        <f t="shared" ca="1" si="300"/>
        <v>0</v>
      </c>
      <c r="D886" s="4">
        <v>42.2</v>
      </c>
      <c r="E886" s="4">
        <v>31.2</v>
      </c>
      <c r="F886" s="4">
        <v>12.4</v>
      </c>
      <c r="G886" s="4">
        <v>6.1</v>
      </c>
      <c r="H886" s="5" t="s">
        <v>1386</v>
      </c>
      <c r="J886" s="3">
        <v>23000</v>
      </c>
      <c r="K886" s="3">
        <v>8600</v>
      </c>
      <c r="L886" s="3">
        <v>846</v>
      </c>
      <c r="M886" s="2">
        <f t="shared" si="282"/>
        <v>16.8</v>
      </c>
      <c r="N886" s="3">
        <f t="shared" si="283"/>
        <v>338</v>
      </c>
      <c r="O886" s="4">
        <f t="shared" si="284"/>
        <v>36</v>
      </c>
      <c r="P886" s="2">
        <f t="shared" si="285"/>
        <v>1.69</v>
      </c>
      <c r="Q886" s="2">
        <f t="shared" si="286"/>
        <v>1.08</v>
      </c>
      <c r="R886" s="2">
        <f t="shared" si="287"/>
        <v>3.4</v>
      </c>
      <c r="S886" s="64">
        <f t="shared" si="288"/>
        <v>5.9740000000000001E-2</v>
      </c>
      <c r="T886" s="2">
        <f t="shared" si="289"/>
        <v>7.48</v>
      </c>
      <c r="U886" s="4">
        <f t="shared" si="290"/>
        <v>4.0999999999999996</v>
      </c>
      <c r="V886" s="79">
        <f t="shared" si="291"/>
        <v>6.61</v>
      </c>
      <c r="W886" s="10">
        <f t="shared" ca="1" si="301"/>
        <v>0</v>
      </c>
      <c r="X886" s="10">
        <f t="shared" ca="1" si="293"/>
        <v>0</v>
      </c>
      <c r="Y886" s="10">
        <f t="shared" ca="1" si="294"/>
        <v>0</v>
      </c>
      <c r="Z886" s="10">
        <f t="shared" ca="1" si="295"/>
        <v>1</v>
      </c>
      <c r="AA886" s="10">
        <f t="shared" ca="1" si="296"/>
        <v>0</v>
      </c>
      <c r="AB886" s="10">
        <f t="shared" ca="1" si="297"/>
        <v>0.55600000000000005</v>
      </c>
      <c r="AC886" s="10">
        <f t="shared" ca="1" si="298"/>
        <v>1</v>
      </c>
      <c r="AF886" s="16">
        <f t="shared" ca="1" si="299"/>
        <v>0</v>
      </c>
    </row>
    <row r="887" spans="1:32" x14ac:dyDescent="0.25">
      <c r="A887" s="7" t="s">
        <v>1235</v>
      </c>
      <c r="B887" s="7" t="s">
        <v>1558</v>
      </c>
      <c r="C887" s="10">
        <f t="shared" ca="1" si="300"/>
        <v>0</v>
      </c>
      <c r="D887" s="4">
        <v>44.1</v>
      </c>
      <c r="E887" s="4">
        <v>33.5</v>
      </c>
      <c r="F887" s="4">
        <v>12.7</v>
      </c>
      <c r="G887" s="4">
        <v>5.2</v>
      </c>
      <c r="H887" s="5" t="s">
        <v>1104</v>
      </c>
      <c r="J887" s="3">
        <v>27500</v>
      </c>
      <c r="K887" s="3">
        <v>11000</v>
      </c>
      <c r="L887" s="3">
        <v>971</v>
      </c>
      <c r="M887" s="2">
        <f t="shared" si="282"/>
        <v>17.12</v>
      </c>
      <c r="N887" s="3">
        <f t="shared" si="283"/>
        <v>327</v>
      </c>
      <c r="O887" s="4">
        <f t="shared" si="284"/>
        <v>39.299999999999997</v>
      </c>
      <c r="P887" s="2">
        <f t="shared" si="285"/>
        <v>1.63</v>
      </c>
      <c r="Q887" s="2">
        <f t="shared" si="286"/>
        <v>1.08</v>
      </c>
      <c r="R887" s="2">
        <f t="shared" si="287"/>
        <v>3.47</v>
      </c>
      <c r="S887" s="64">
        <f t="shared" si="288"/>
        <v>5.3530000000000001E-2</v>
      </c>
      <c r="T887" s="2">
        <f t="shared" si="289"/>
        <v>7.76</v>
      </c>
      <c r="U887" s="4">
        <f t="shared" si="290"/>
        <v>4.4000000000000004</v>
      </c>
      <c r="V887" s="79">
        <f t="shared" si="291"/>
        <v>7.01</v>
      </c>
      <c r="W887" s="10">
        <f t="shared" ca="1" si="301"/>
        <v>0</v>
      </c>
      <c r="X887" s="10">
        <f t="shared" ca="1" si="293"/>
        <v>0</v>
      </c>
      <c r="Y887" s="10">
        <f t="shared" ca="1" si="294"/>
        <v>0</v>
      </c>
      <c r="Z887" s="10">
        <f t="shared" ca="1" si="295"/>
        <v>1</v>
      </c>
      <c r="AA887" s="10">
        <f t="shared" ca="1" si="296"/>
        <v>0</v>
      </c>
      <c r="AB887" s="10">
        <f t="shared" ca="1" si="297"/>
        <v>0.16700000000000001</v>
      </c>
      <c r="AC887" s="10">
        <f t="shared" ca="1" si="298"/>
        <v>1</v>
      </c>
      <c r="AF887" s="16">
        <f t="shared" ca="1" si="299"/>
        <v>0</v>
      </c>
    </row>
    <row r="888" spans="1:32" x14ac:dyDescent="0.25">
      <c r="A888" s="7" t="s">
        <v>1236</v>
      </c>
      <c r="B888" s="7" t="s">
        <v>1558</v>
      </c>
      <c r="C888" s="10">
        <f t="shared" ca="1" si="300"/>
        <v>0</v>
      </c>
      <c r="D888" s="4">
        <v>32</v>
      </c>
      <c r="E888" s="4">
        <v>24.2</v>
      </c>
      <c r="F888" s="4">
        <v>9</v>
      </c>
      <c r="G888" s="4">
        <v>5.0999999999999996</v>
      </c>
      <c r="H888" s="5" t="s">
        <v>1104</v>
      </c>
      <c r="J888" s="3">
        <v>12600</v>
      </c>
      <c r="K888" s="3">
        <v>4700</v>
      </c>
      <c r="L888" s="3">
        <v>483</v>
      </c>
      <c r="M888" s="2">
        <f t="shared" si="282"/>
        <v>14.32</v>
      </c>
      <c r="N888" s="3">
        <f t="shared" si="283"/>
        <v>397</v>
      </c>
      <c r="O888" s="4">
        <f t="shared" si="284"/>
        <v>39.299999999999997</v>
      </c>
      <c r="P888" s="2">
        <f t="shared" si="285"/>
        <v>1.5</v>
      </c>
      <c r="Q888" s="2">
        <f t="shared" si="286"/>
        <v>1.04</v>
      </c>
      <c r="R888" s="2">
        <f t="shared" si="287"/>
        <v>3.56</v>
      </c>
      <c r="S888" s="64">
        <f t="shared" si="288"/>
        <v>3.3110000000000001E-2</v>
      </c>
      <c r="T888" s="2">
        <f t="shared" si="289"/>
        <v>6.59</v>
      </c>
      <c r="U888" s="4">
        <f t="shared" si="290"/>
        <v>4.4000000000000004</v>
      </c>
      <c r="V888" s="79">
        <f t="shared" si="291"/>
        <v>8.32</v>
      </c>
      <c r="W888" s="10">
        <f t="shared" ca="1" si="301"/>
        <v>0</v>
      </c>
      <c r="X888" s="10">
        <f t="shared" ca="1" si="293"/>
        <v>0</v>
      </c>
      <c r="Y888" s="10">
        <f t="shared" ca="1" si="294"/>
        <v>0</v>
      </c>
      <c r="Z888" s="10">
        <f t="shared" ca="1" si="295"/>
        <v>1</v>
      </c>
      <c r="AA888" s="10">
        <f t="shared" ca="1" si="296"/>
        <v>0</v>
      </c>
      <c r="AB888" s="10">
        <f t="shared" ca="1" si="297"/>
        <v>0</v>
      </c>
      <c r="AC888" s="10">
        <f t="shared" ca="1" si="298"/>
        <v>1</v>
      </c>
      <c r="AF888" s="16">
        <f t="shared" ca="1" si="299"/>
        <v>0</v>
      </c>
    </row>
    <row r="889" spans="1:32" x14ac:dyDescent="0.25">
      <c r="A889" s="7" t="s">
        <v>861</v>
      </c>
      <c r="C889" s="10">
        <f t="shared" ca="1" si="300"/>
        <v>0</v>
      </c>
      <c r="D889" s="4">
        <v>50.5</v>
      </c>
      <c r="E889" s="4">
        <v>38.799999999999997</v>
      </c>
      <c r="F889" s="4">
        <v>14.4</v>
      </c>
      <c r="G889" s="4">
        <v>6.3</v>
      </c>
      <c r="J889" s="3">
        <v>45000</v>
      </c>
      <c r="K889" s="3">
        <v>14200</v>
      </c>
      <c r="L889" s="3">
        <v>1230</v>
      </c>
      <c r="M889" s="2">
        <f t="shared" si="282"/>
        <v>15.62</v>
      </c>
      <c r="N889" s="3">
        <f t="shared" si="283"/>
        <v>344</v>
      </c>
      <c r="O889" s="4">
        <f t="shared" si="284"/>
        <v>47.1</v>
      </c>
      <c r="P889" s="2">
        <f t="shared" si="285"/>
        <v>1.57</v>
      </c>
      <c r="Q889" s="2">
        <f t="shared" si="286"/>
        <v>1.03</v>
      </c>
      <c r="R889" s="2">
        <f t="shared" si="287"/>
        <v>3.51</v>
      </c>
      <c r="S889" s="64">
        <f t="shared" si="288"/>
        <v>4.5039999999999997E-2</v>
      </c>
      <c r="T889" s="2">
        <f t="shared" si="289"/>
        <v>8.35</v>
      </c>
      <c r="U889" s="4">
        <f t="shared" si="290"/>
        <v>5.2</v>
      </c>
      <c r="V889" s="79">
        <f t="shared" si="291"/>
        <v>7.78</v>
      </c>
      <c r="W889" s="10">
        <f t="shared" ca="1" si="301"/>
        <v>0</v>
      </c>
      <c r="X889" s="10">
        <f t="shared" ca="1" si="293"/>
        <v>0</v>
      </c>
      <c r="Y889" s="10">
        <f t="shared" ca="1" si="294"/>
        <v>0</v>
      </c>
      <c r="Z889" s="10">
        <f t="shared" ca="1" si="295"/>
        <v>1</v>
      </c>
      <c r="AA889" s="10">
        <f t="shared" ca="1" si="296"/>
        <v>0</v>
      </c>
      <c r="AB889" s="10">
        <f t="shared" ca="1" si="297"/>
        <v>0</v>
      </c>
      <c r="AC889" s="10">
        <f t="shared" ca="1" si="298"/>
        <v>1</v>
      </c>
      <c r="AF889" s="16">
        <f t="shared" ca="1" si="299"/>
        <v>0</v>
      </c>
    </row>
    <row r="890" spans="1:32" x14ac:dyDescent="0.25">
      <c r="A890" s="7" t="s">
        <v>862</v>
      </c>
      <c r="C890" s="10">
        <f t="shared" ca="1" si="300"/>
        <v>0</v>
      </c>
      <c r="D890" s="4">
        <v>55.5</v>
      </c>
      <c r="E890" s="4">
        <v>41.3</v>
      </c>
      <c r="F890" s="4">
        <v>14.8</v>
      </c>
      <c r="G890" s="4">
        <v>6.5</v>
      </c>
      <c r="J890" s="3">
        <v>44800</v>
      </c>
      <c r="K890" s="3">
        <v>17600</v>
      </c>
      <c r="L890" s="3">
        <v>1466</v>
      </c>
      <c r="M890" s="2">
        <f t="shared" si="282"/>
        <v>18.68</v>
      </c>
      <c r="N890" s="3">
        <f t="shared" si="283"/>
        <v>284</v>
      </c>
      <c r="O890" s="4">
        <f t="shared" si="284"/>
        <v>42</v>
      </c>
      <c r="P890" s="2">
        <f t="shared" si="285"/>
        <v>1.61</v>
      </c>
      <c r="Q890" s="2">
        <f t="shared" si="286"/>
        <v>1.0900000000000001</v>
      </c>
      <c r="R890" s="2">
        <f t="shared" si="287"/>
        <v>3.75</v>
      </c>
      <c r="S890" s="64">
        <f t="shared" si="288"/>
        <v>5.2499999999999998E-2</v>
      </c>
      <c r="T890" s="2">
        <f t="shared" si="289"/>
        <v>8.61</v>
      </c>
      <c r="U890" s="4">
        <f t="shared" si="290"/>
        <v>4.9000000000000004</v>
      </c>
      <c r="V890" s="79">
        <f t="shared" si="291"/>
        <v>7.23</v>
      </c>
      <c r="W890" s="10">
        <f t="shared" ca="1" si="301"/>
        <v>0</v>
      </c>
      <c r="X890" s="10">
        <f t="shared" ca="1" si="293"/>
        <v>0</v>
      </c>
      <c r="Y890" s="10">
        <f t="shared" ca="1" si="294"/>
        <v>0</v>
      </c>
      <c r="Z890" s="10">
        <f t="shared" ca="1" si="295"/>
        <v>1</v>
      </c>
      <c r="AA890" s="10">
        <f t="shared" ca="1" si="296"/>
        <v>0</v>
      </c>
      <c r="AB890" s="10">
        <f t="shared" ca="1" si="297"/>
        <v>0</v>
      </c>
      <c r="AC890" s="10">
        <f t="shared" ca="1" si="298"/>
        <v>1</v>
      </c>
      <c r="AF890" s="16">
        <f t="shared" ca="1" si="299"/>
        <v>0</v>
      </c>
    </row>
    <row r="891" spans="1:32" x14ac:dyDescent="0.25">
      <c r="A891" s="7" t="s">
        <v>144</v>
      </c>
      <c r="B891" s="7" t="s">
        <v>1874</v>
      </c>
      <c r="C891" s="10">
        <f t="shared" ca="1" si="300"/>
        <v>0</v>
      </c>
      <c r="D891" s="4">
        <v>42.5</v>
      </c>
      <c r="E891" s="4">
        <v>38</v>
      </c>
      <c r="F891" s="4">
        <v>14</v>
      </c>
      <c r="G891" s="4">
        <v>4.9000000000000004</v>
      </c>
      <c r="I891" s="5" t="s">
        <v>1374</v>
      </c>
      <c r="J891" s="3">
        <v>24000</v>
      </c>
      <c r="K891" s="3">
        <v>7600</v>
      </c>
      <c r="L891" s="3">
        <v>1004</v>
      </c>
      <c r="M891" s="2">
        <f t="shared" si="282"/>
        <v>19.38</v>
      </c>
      <c r="N891" s="3">
        <f t="shared" si="283"/>
        <v>195</v>
      </c>
      <c r="O891" s="4">
        <f t="shared" si="284"/>
        <v>28.1</v>
      </c>
      <c r="P891" s="2">
        <f t="shared" si="285"/>
        <v>1.88</v>
      </c>
      <c r="Q891" s="2">
        <f t="shared" si="286"/>
        <v>1.1299999999999999</v>
      </c>
      <c r="R891" s="2">
        <f t="shared" si="287"/>
        <v>3.04</v>
      </c>
      <c r="S891" s="64">
        <f t="shared" si="288"/>
        <v>0.11476</v>
      </c>
      <c r="T891" s="2">
        <f t="shared" si="289"/>
        <v>8.26</v>
      </c>
      <c r="U891" s="4">
        <f t="shared" si="290"/>
        <v>3.2</v>
      </c>
      <c r="V891" s="79">
        <f t="shared" si="291"/>
        <v>4.8499999999999996</v>
      </c>
      <c r="W891" s="10">
        <f t="shared" ca="1" si="301"/>
        <v>0</v>
      </c>
      <c r="X891" s="10">
        <f t="shared" ca="1" si="293"/>
        <v>0</v>
      </c>
      <c r="Y891" s="10">
        <f t="shared" ca="1" si="294"/>
        <v>0</v>
      </c>
      <c r="Z891" s="10">
        <f t="shared" ca="1" si="295"/>
        <v>1</v>
      </c>
      <c r="AA891" s="10">
        <f t="shared" ca="1" si="296"/>
        <v>0</v>
      </c>
      <c r="AB891" s="10">
        <f t="shared" ca="1" si="297"/>
        <v>0.44400000000000001</v>
      </c>
      <c r="AC891" s="10">
        <f t="shared" ca="1" si="298"/>
        <v>1</v>
      </c>
      <c r="AF891" s="16">
        <f t="shared" ca="1" si="299"/>
        <v>0</v>
      </c>
    </row>
    <row r="892" spans="1:32" x14ac:dyDescent="0.25">
      <c r="A892" s="7" t="s">
        <v>145</v>
      </c>
      <c r="B892" s="7" t="s">
        <v>1874</v>
      </c>
      <c r="C892" s="10">
        <f t="shared" ca="1" si="300"/>
        <v>0</v>
      </c>
      <c r="D892" s="4">
        <v>44.2</v>
      </c>
      <c r="E892" s="4">
        <v>38.700000000000003</v>
      </c>
      <c r="F892" s="4">
        <v>14</v>
      </c>
      <c r="G892" s="4">
        <v>5.5</v>
      </c>
      <c r="I892" s="5" t="s">
        <v>1374</v>
      </c>
      <c r="J892" s="3">
        <v>26000</v>
      </c>
      <c r="K892" s="3">
        <v>9500</v>
      </c>
      <c r="L892" s="3">
        <v>981</v>
      </c>
      <c r="M892" s="2">
        <f t="shared" si="282"/>
        <v>17.96</v>
      </c>
      <c r="N892" s="3">
        <f t="shared" si="283"/>
        <v>200</v>
      </c>
      <c r="O892" s="4">
        <f t="shared" si="284"/>
        <v>29.6</v>
      </c>
      <c r="P892" s="2">
        <f t="shared" si="285"/>
        <v>1.83</v>
      </c>
      <c r="Q892" s="2">
        <f t="shared" si="286"/>
        <v>1.0900000000000001</v>
      </c>
      <c r="R892" s="2">
        <f t="shared" si="287"/>
        <v>3.16</v>
      </c>
      <c r="S892" s="64">
        <f t="shared" si="288"/>
        <v>0.10165</v>
      </c>
      <c r="T892" s="2">
        <f t="shared" si="289"/>
        <v>8.34</v>
      </c>
      <c r="U892" s="4">
        <f t="shared" si="290"/>
        <v>3.4</v>
      </c>
      <c r="V892" s="79">
        <f t="shared" si="291"/>
        <v>5.16</v>
      </c>
      <c r="W892" s="10">
        <f t="shared" ca="1" si="301"/>
        <v>0</v>
      </c>
      <c r="X892" s="10">
        <f t="shared" ca="1" si="293"/>
        <v>0</v>
      </c>
      <c r="Y892" s="10">
        <f t="shared" ca="1" si="294"/>
        <v>0</v>
      </c>
      <c r="Z892" s="10">
        <f t="shared" ca="1" si="295"/>
        <v>1</v>
      </c>
      <c r="AA892" s="10">
        <f t="shared" ca="1" si="296"/>
        <v>0</v>
      </c>
      <c r="AB892" s="10">
        <f t="shared" ca="1" si="297"/>
        <v>1</v>
      </c>
      <c r="AC892" s="10">
        <f t="shared" ca="1" si="298"/>
        <v>1</v>
      </c>
      <c r="AF892" s="16">
        <f t="shared" ca="1" si="299"/>
        <v>0</v>
      </c>
    </row>
    <row r="893" spans="1:32" x14ac:dyDescent="0.25">
      <c r="A893" s="7" t="s">
        <v>508</v>
      </c>
      <c r="B893" s="7" t="s">
        <v>1377</v>
      </c>
      <c r="C893" s="10">
        <f t="shared" ca="1" si="300"/>
        <v>0</v>
      </c>
      <c r="D893" s="4">
        <v>37</v>
      </c>
      <c r="E893" s="4">
        <v>29.7</v>
      </c>
      <c r="F893" s="4">
        <v>11.9</v>
      </c>
      <c r="G893" s="4">
        <v>5.8</v>
      </c>
      <c r="H893" s="5" t="s">
        <v>610</v>
      </c>
      <c r="I893" s="5" t="s">
        <v>1374</v>
      </c>
      <c r="J893" s="3">
        <v>17360</v>
      </c>
      <c r="K893" s="3">
        <v>6250</v>
      </c>
      <c r="L893" s="3">
        <v>675</v>
      </c>
      <c r="M893" s="2">
        <f t="shared" si="282"/>
        <v>16.170000000000002</v>
      </c>
      <c r="N893" s="3">
        <f t="shared" si="283"/>
        <v>296</v>
      </c>
      <c r="O893" s="4">
        <f t="shared" si="284"/>
        <v>31.1</v>
      </c>
      <c r="P893" s="2">
        <f t="shared" si="285"/>
        <v>1.78</v>
      </c>
      <c r="Q893" s="2">
        <f t="shared" si="286"/>
        <v>1.07</v>
      </c>
      <c r="R893" s="2">
        <f t="shared" si="287"/>
        <v>3.11</v>
      </c>
      <c r="S893" s="64">
        <f t="shared" si="288"/>
        <v>7.7609999999999998E-2</v>
      </c>
      <c r="T893" s="2">
        <f t="shared" si="289"/>
        <v>7.3</v>
      </c>
      <c r="U893" s="4">
        <f t="shared" si="290"/>
        <v>3.5</v>
      </c>
      <c r="V893" s="79">
        <f t="shared" si="291"/>
        <v>5.76</v>
      </c>
      <c r="W893" s="10">
        <f t="shared" ca="1" si="301"/>
        <v>0</v>
      </c>
      <c r="X893" s="10">
        <f t="shared" ca="1" si="293"/>
        <v>0</v>
      </c>
      <c r="Y893" s="10">
        <f t="shared" ca="1" si="294"/>
        <v>0</v>
      </c>
      <c r="Z893" s="10">
        <f t="shared" ca="1" si="295"/>
        <v>1</v>
      </c>
      <c r="AA893" s="10">
        <f t="shared" ca="1" si="296"/>
        <v>0</v>
      </c>
      <c r="AB893" s="10">
        <f t="shared" ca="1" si="297"/>
        <v>0.83299999999999996</v>
      </c>
      <c r="AC893" s="10">
        <f t="shared" ca="1" si="298"/>
        <v>1</v>
      </c>
      <c r="AF893" s="16">
        <f t="shared" ca="1" si="299"/>
        <v>0</v>
      </c>
    </row>
    <row r="894" spans="1:32" x14ac:dyDescent="0.25">
      <c r="A894" s="7" t="s">
        <v>509</v>
      </c>
      <c r="B894" s="7" t="s">
        <v>1377</v>
      </c>
      <c r="C894" s="10">
        <f t="shared" ref="C894:C957" ca="1" si="302">MIN(W894,Z894,Y894,X894,AA894,AC894,AB894)</f>
        <v>0</v>
      </c>
      <c r="D894" s="4">
        <v>41.7</v>
      </c>
      <c r="E894" s="4">
        <v>34.1</v>
      </c>
      <c r="F894" s="4">
        <v>13.4</v>
      </c>
      <c r="G894" s="4">
        <v>6</v>
      </c>
      <c r="H894" s="5" t="s">
        <v>610</v>
      </c>
      <c r="I894" s="5" t="s">
        <v>1374</v>
      </c>
      <c r="J894" s="3">
        <v>23500</v>
      </c>
      <c r="K894" s="3">
        <v>8936</v>
      </c>
      <c r="L894" s="3">
        <v>901</v>
      </c>
      <c r="M894" s="2">
        <f t="shared" si="282"/>
        <v>17.64</v>
      </c>
      <c r="N894" s="3">
        <f t="shared" si="283"/>
        <v>265</v>
      </c>
      <c r="O894" s="4">
        <f t="shared" si="284"/>
        <v>31.5</v>
      </c>
      <c r="P894" s="2">
        <f t="shared" si="285"/>
        <v>1.81</v>
      </c>
      <c r="Q894" s="2">
        <f t="shared" si="286"/>
        <v>1.0900000000000001</v>
      </c>
      <c r="R894" s="2">
        <f t="shared" si="287"/>
        <v>3.11</v>
      </c>
      <c r="S894" s="64">
        <f t="shared" si="288"/>
        <v>9.0700000000000003E-2</v>
      </c>
      <c r="T894" s="2">
        <f t="shared" si="289"/>
        <v>7.82</v>
      </c>
      <c r="U894" s="4">
        <f t="shared" si="290"/>
        <v>3.5</v>
      </c>
      <c r="V894" s="79">
        <f t="shared" si="291"/>
        <v>5.43</v>
      </c>
      <c r="W894" s="10">
        <f t="shared" ca="1" si="301"/>
        <v>0</v>
      </c>
      <c r="X894" s="10">
        <f t="shared" ca="1" si="293"/>
        <v>0</v>
      </c>
      <c r="Y894" s="10">
        <f t="shared" ca="1" si="294"/>
        <v>0</v>
      </c>
      <c r="Z894" s="10">
        <f t="shared" ca="1" si="295"/>
        <v>1</v>
      </c>
      <c r="AA894" s="10">
        <f t="shared" ca="1" si="296"/>
        <v>0</v>
      </c>
      <c r="AB894" s="10">
        <f t="shared" ca="1" si="297"/>
        <v>0.83299999999999996</v>
      </c>
      <c r="AC894" s="10">
        <f t="shared" ca="1" si="298"/>
        <v>1</v>
      </c>
      <c r="AF894" s="16">
        <f t="shared" ca="1" si="299"/>
        <v>0</v>
      </c>
    </row>
    <row r="895" spans="1:32" x14ac:dyDescent="0.25">
      <c r="A895" s="7" t="s">
        <v>510</v>
      </c>
      <c r="B895" s="7" t="s">
        <v>1377</v>
      </c>
      <c r="C895" s="10">
        <f t="shared" ca="1" si="302"/>
        <v>0</v>
      </c>
      <c r="D895" s="4">
        <v>45.5</v>
      </c>
      <c r="E895" s="4">
        <v>37.4</v>
      </c>
      <c r="F895" s="4">
        <v>14.1</v>
      </c>
      <c r="G895" s="4">
        <v>6.5</v>
      </c>
      <c r="H895" s="5" t="s">
        <v>610</v>
      </c>
      <c r="I895" s="5" t="s">
        <v>1374</v>
      </c>
      <c r="J895" s="3">
        <v>25611</v>
      </c>
      <c r="K895" s="3">
        <v>10200</v>
      </c>
      <c r="L895" s="3">
        <v>1290</v>
      </c>
      <c r="M895" s="2">
        <f t="shared" si="282"/>
        <v>23.85</v>
      </c>
      <c r="N895" s="3">
        <f t="shared" si="283"/>
        <v>219</v>
      </c>
      <c r="O895" s="4">
        <f t="shared" si="284"/>
        <v>29.3</v>
      </c>
      <c r="P895" s="2">
        <f t="shared" si="285"/>
        <v>1.85</v>
      </c>
      <c r="Q895" s="2">
        <f t="shared" si="286"/>
        <v>1.21</v>
      </c>
      <c r="R895" s="2">
        <f t="shared" si="287"/>
        <v>3.23</v>
      </c>
      <c r="S895" s="64">
        <f t="shared" si="288"/>
        <v>0.10258</v>
      </c>
      <c r="T895" s="2">
        <f t="shared" si="289"/>
        <v>8.19</v>
      </c>
      <c r="U895" s="4">
        <f t="shared" si="290"/>
        <v>3.4</v>
      </c>
      <c r="V895" s="79">
        <f t="shared" si="291"/>
        <v>5.14</v>
      </c>
      <c r="W895" s="10">
        <f t="shared" ca="1" si="301"/>
        <v>0</v>
      </c>
      <c r="X895" s="10">
        <f t="shared" ca="1" si="293"/>
        <v>0</v>
      </c>
      <c r="Y895" s="10">
        <f t="shared" ca="1" si="294"/>
        <v>0</v>
      </c>
      <c r="Z895" s="10">
        <f t="shared" ca="1" si="295"/>
        <v>1</v>
      </c>
      <c r="AA895" s="10">
        <f t="shared" ca="1" si="296"/>
        <v>0</v>
      </c>
      <c r="AB895" s="10">
        <f t="shared" ca="1" si="297"/>
        <v>1</v>
      </c>
      <c r="AC895" s="10">
        <f t="shared" ca="1" si="298"/>
        <v>1</v>
      </c>
      <c r="AF895" s="16">
        <f t="shared" ca="1" si="299"/>
        <v>0</v>
      </c>
    </row>
    <row r="896" spans="1:32" x14ac:dyDescent="0.25">
      <c r="A896" s="7" t="s">
        <v>491</v>
      </c>
      <c r="B896" s="7" t="s">
        <v>490</v>
      </c>
      <c r="C896" s="10">
        <f t="shared" ca="1" si="302"/>
        <v>0</v>
      </c>
      <c r="D896" s="4">
        <v>26.1</v>
      </c>
      <c r="E896" s="4">
        <v>19.899999999999999</v>
      </c>
      <c r="F896" s="4">
        <v>8</v>
      </c>
      <c r="G896" s="4">
        <v>4</v>
      </c>
      <c r="H896" s="5" t="s">
        <v>1407</v>
      </c>
      <c r="I896" s="5" t="s">
        <v>1374</v>
      </c>
      <c r="J896" s="3">
        <v>4074</v>
      </c>
      <c r="K896" s="3">
        <v>1900</v>
      </c>
      <c r="L896" s="3">
        <v>340</v>
      </c>
      <c r="M896" s="2">
        <f t="shared" si="282"/>
        <v>21.39</v>
      </c>
      <c r="N896" s="3">
        <f t="shared" si="283"/>
        <v>231</v>
      </c>
      <c r="O896" s="4">
        <f t="shared" si="284"/>
        <v>18.100000000000001</v>
      </c>
      <c r="P896" s="2">
        <f t="shared" si="285"/>
        <v>1.94</v>
      </c>
      <c r="Q896" s="2">
        <f t="shared" si="286"/>
        <v>1.22</v>
      </c>
      <c r="R896" s="2">
        <f t="shared" si="287"/>
        <v>3.26</v>
      </c>
      <c r="S896" s="64">
        <f t="shared" si="288"/>
        <v>0.11036</v>
      </c>
      <c r="T896" s="2">
        <f t="shared" si="289"/>
        <v>5.98</v>
      </c>
      <c r="U896" s="4">
        <f t="shared" si="290"/>
        <v>2.2000000000000002</v>
      </c>
      <c r="V896" s="79">
        <f t="shared" si="291"/>
        <v>4.41</v>
      </c>
      <c r="W896" s="10">
        <f t="shared" ca="1" si="301"/>
        <v>0</v>
      </c>
      <c r="X896" s="10">
        <f t="shared" ca="1" si="293"/>
        <v>0</v>
      </c>
      <c r="Y896" s="10">
        <f t="shared" ca="1" si="294"/>
        <v>0</v>
      </c>
      <c r="Z896" s="10">
        <f t="shared" ca="1" si="295"/>
        <v>1</v>
      </c>
      <c r="AA896" s="10">
        <f t="shared" ca="1" si="296"/>
        <v>0</v>
      </c>
      <c r="AB896" s="10">
        <f t="shared" ca="1" si="297"/>
        <v>1</v>
      </c>
      <c r="AC896" s="10">
        <f t="shared" ca="1" si="298"/>
        <v>1</v>
      </c>
      <c r="AF896" s="16">
        <f t="shared" ca="1" si="299"/>
        <v>0</v>
      </c>
    </row>
    <row r="897" spans="1:32" x14ac:dyDescent="0.25">
      <c r="A897" s="7" t="s">
        <v>146</v>
      </c>
      <c r="B897" s="7" t="s">
        <v>147</v>
      </c>
      <c r="C897" s="10">
        <f t="shared" ca="1" si="302"/>
        <v>0</v>
      </c>
      <c r="D897" s="4">
        <v>26.2</v>
      </c>
      <c r="E897" s="4">
        <v>21.7</v>
      </c>
      <c r="F897" s="4">
        <v>8.6999999999999993</v>
      </c>
      <c r="G897" s="4">
        <v>4</v>
      </c>
      <c r="H897" s="5" t="s">
        <v>1456</v>
      </c>
      <c r="I897" s="5" t="s">
        <v>1374</v>
      </c>
      <c r="J897" s="3">
        <v>5400</v>
      </c>
      <c r="K897" s="3">
        <v>2200</v>
      </c>
      <c r="L897" s="3">
        <v>321</v>
      </c>
      <c r="M897" s="2">
        <f t="shared" si="282"/>
        <v>16.739999999999998</v>
      </c>
      <c r="N897" s="3">
        <f t="shared" si="283"/>
        <v>236</v>
      </c>
      <c r="O897" s="4">
        <f t="shared" si="284"/>
        <v>20.3</v>
      </c>
      <c r="P897" s="2">
        <f t="shared" si="285"/>
        <v>1.92</v>
      </c>
      <c r="Q897" s="2">
        <f t="shared" si="286"/>
        <v>1.1200000000000001</v>
      </c>
      <c r="R897" s="2">
        <f t="shared" si="287"/>
        <v>3.01</v>
      </c>
      <c r="S897" s="64">
        <f t="shared" si="288"/>
        <v>0.10571999999999999</v>
      </c>
      <c r="T897" s="2">
        <f t="shared" si="289"/>
        <v>6.24</v>
      </c>
      <c r="U897" s="4">
        <f t="shared" si="290"/>
        <v>2.4</v>
      </c>
      <c r="V897" s="79">
        <f t="shared" si="291"/>
        <v>4.62</v>
      </c>
      <c r="W897" s="10">
        <f t="shared" ca="1" si="301"/>
        <v>0</v>
      </c>
      <c r="X897" s="10">
        <f t="shared" ca="1" si="293"/>
        <v>0</v>
      </c>
      <c r="Y897" s="10">
        <f t="shared" ca="1" si="294"/>
        <v>0</v>
      </c>
      <c r="Z897" s="10">
        <f t="shared" ca="1" si="295"/>
        <v>1</v>
      </c>
      <c r="AA897" s="10">
        <f t="shared" ca="1" si="296"/>
        <v>0</v>
      </c>
      <c r="AB897" s="10">
        <f t="shared" ca="1" si="297"/>
        <v>0.27800000000000002</v>
      </c>
      <c r="AC897" s="10">
        <f t="shared" ca="1" si="298"/>
        <v>1</v>
      </c>
      <c r="AF897" s="16">
        <f t="shared" ca="1" si="299"/>
        <v>0</v>
      </c>
    </row>
    <row r="898" spans="1:32" x14ac:dyDescent="0.25">
      <c r="A898" s="7" t="s">
        <v>1017</v>
      </c>
      <c r="B898" s="7" t="s">
        <v>147</v>
      </c>
      <c r="C898" s="10">
        <f t="shared" ca="1" si="302"/>
        <v>0</v>
      </c>
      <c r="D898" s="4">
        <v>29.8</v>
      </c>
      <c r="E898" s="4">
        <v>25</v>
      </c>
      <c r="F898" s="4">
        <v>9.5</v>
      </c>
      <c r="G898" s="4">
        <v>5</v>
      </c>
      <c r="H898" s="5" t="s">
        <v>1456</v>
      </c>
      <c r="I898" s="5" t="s">
        <v>1374</v>
      </c>
      <c r="J898" s="3">
        <v>8320</v>
      </c>
      <c r="K898" s="3">
        <v>3560</v>
      </c>
      <c r="L898" s="3">
        <v>444</v>
      </c>
      <c r="M898" s="2">
        <f t="shared" si="282"/>
        <v>17.36</v>
      </c>
      <c r="N898" s="3">
        <f t="shared" si="283"/>
        <v>238</v>
      </c>
      <c r="O898" s="4">
        <f t="shared" si="284"/>
        <v>24.2</v>
      </c>
      <c r="P898" s="2">
        <f t="shared" si="285"/>
        <v>1.81</v>
      </c>
      <c r="Q898" s="2">
        <f t="shared" si="286"/>
        <v>1.1200000000000001</v>
      </c>
      <c r="R898" s="2">
        <f t="shared" si="287"/>
        <v>3.14</v>
      </c>
      <c r="S898" s="64">
        <f t="shared" si="288"/>
        <v>8.8569999999999996E-2</v>
      </c>
      <c r="T898" s="2">
        <f t="shared" si="289"/>
        <v>6.7</v>
      </c>
      <c r="U898" s="4">
        <f t="shared" si="290"/>
        <v>2.8</v>
      </c>
      <c r="V898" s="79">
        <f t="shared" si="291"/>
        <v>5.15</v>
      </c>
      <c r="W898" s="10">
        <f t="shared" ca="1" si="301"/>
        <v>0</v>
      </c>
      <c r="X898" s="10">
        <f t="shared" ca="1" si="293"/>
        <v>0</v>
      </c>
      <c r="Y898" s="10">
        <f t="shared" ca="1" si="294"/>
        <v>0</v>
      </c>
      <c r="Z898" s="10">
        <f t="shared" ca="1" si="295"/>
        <v>1</v>
      </c>
      <c r="AA898" s="10">
        <f t="shared" ca="1" si="296"/>
        <v>0</v>
      </c>
      <c r="AB898" s="10">
        <f t="shared" ca="1" si="297"/>
        <v>1</v>
      </c>
      <c r="AC898" s="10">
        <f t="shared" ca="1" si="298"/>
        <v>1</v>
      </c>
      <c r="AF898" s="16">
        <f t="shared" ca="1" si="299"/>
        <v>0</v>
      </c>
    </row>
    <row r="899" spans="1:32" x14ac:dyDescent="0.25">
      <c r="A899" s="7" t="s">
        <v>148</v>
      </c>
      <c r="B899" s="7" t="s">
        <v>147</v>
      </c>
      <c r="C899" s="10">
        <f t="shared" ca="1" si="302"/>
        <v>0</v>
      </c>
      <c r="D899" s="4">
        <v>32.299999999999997</v>
      </c>
      <c r="E899" s="4">
        <v>27.5</v>
      </c>
      <c r="F899" s="4">
        <v>10.3</v>
      </c>
      <c r="G899" s="4">
        <v>4.5</v>
      </c>
      <c r="I899" s="5" t="s">
        <v>1374</v>
      </c>
      <c r="J899" s="3">
        <v>12000</v>
      </c>
      <c r="K899" s="3">
        <v>4500</v>
      </c>
      <c r="L899" s="3">
        <v>478</v>
      </c>
      <c r="M899" s="2">
        <f t="shared" si="282"/>
        <v>14.64</v>
      </c>
      <c r="N899" s="3">
        <f t="shared" si="283"/>
        <v>258</v>
      </c>
      <c r="O899" s="4">
        <f t="shared" si="284"/>
        <v>28.7</v>
      </c>
      <c r="P899" s="2">
        <f t="shared" si="285"/>
        <v>1.74</v>
      </c>
      <c r="Q899" s="2">
        <f t="shared" si="286"/>
        <v>1.05</v>
      </c>
      <c r="R899" s="2">
        <f t="shared" si="287"/>
        <v>3.14</v>
      </c>
      <c r="S899" s="64">
        <f t="shared" si="288"/>
        <v>7.1609999999999993E-2</v>
      </c>
      <c r="T899" s="2">
        <f t="shared" si="289"/>
        <v>7.03</v>
      </c>
      <c r="U899" s="4">
        <f t="shared" si="290"/>
        <v>3.3</v>
      </c>
      <c r="V899" s="79">
        <f t="shared" si="291"/>
        <v>5.83</v>
      </c>
      <c r="W899" s="10">
        <f t="shared" ca="1" si="301"/>
        <v>0</v>
      </c>
      <c r="X899" s="10">
        <f t="shared" ca="1" si="293"/>
        <v>0</v>
      </c>
      <c r="Y899" s="10">
        <f t="shared" ca="1" si="294"/>
        <v>0</v>
      </c>
      <c r="Z899" s="10">
        <f t="shared" ca="1" si="295"/>
        <v>1</v>
      </c>
      <c r="AA899" s="10">
        <f t="shared" ca="1" si="296"/>
        <v>0</v>
      </c>
      <c r="AB899" s="10">
        <f t="shared" ca="1" si="297"/>
        <v>1</v>
      </c>
      <c r="AC899" s="10">
        <f t="shared" ca="1" si="298"/>
        <v>1</v>
      </c>
      <c r="AF899" s="16">
        <f t="shared" ca="1" si="299"/>
        <v>0</v>
      </c>
    </row>
    <row r="900" spans="1:32" x14ac:dyDescent="0.25">
      <c r="A900" s="7" t="s">
        <v>1237</v>
      </c>
      <c r="B900" s="7" t="s">
        <v>1238</v>
      </c>
      <c r="C900" s="10">
        <f t="shared" ca="1" si="302"/>
        <v>0</v>
      </c>
      <c r="D900" s="4">
        <v>34.5</v>
      </c>
      <c r="E900" s="4">
        <v>28.2</v>
      </c>
      <c r="F900" s="4">
        <v>11.5</v>
      </c>
      <c r="G900" s="4">
        <v>4</v>
      </c>
      <c r="J900" s="3">
        <v>11500</v>
      </c>
      <c r="K900" s="3">
        <v>4500</v>
      </c>
      <c r="L900" s="3">
        <v>0</v>
      </c>
      <c r="M900" s="2">
        <f t="shared" ref="M900:M963" si="303">L900/(J900/64)^0.666</f>
        <v>0</v>
      </c>
      <c r="N900" s="3">
        <f t="shared" ref="N900:N963" si="304">(J900/2240)/(0.01*E900)^3</f>
        <v>229</v>
      </c>
      <c r="O900" s="4">
        <f t="shared" ref="O900:O963" si="305">J900/(0.65*(0.7*E900+0.3*D900)*F900^1.33)</f>
        <v>22.8</v>
      </c>
      <c r="P900" s="2">
        <f t="shared" ref="P900:P963" si="306">F900/(J900/(0.9*64))^0.333</f>
        <v>1.97</v>
      </c>
      <c r="Q900" s="2">
        <f t="shared" ref="Q900:Q963" si="307">(1.88*E900^0.5*L900^0.333/J900^0.25)/T900</f>
        <v>0</v>
      </c>
      <c r="R900" s="2">
        <f t="shared" ref="R900:R963" si="308">D900/F900</f>
        <v>3</v>
      </c>
      <c r="S900" s="64">
        <f t="shared" ref="S900:S963" si="309">(((2*3.14)/U900)^2*((F900/2)-1.5)*(10*3.14/180)/32.2)</f>
        <v>0.13433</v>
      </c>
      <c r="T900" s="2">
        <f t="shared" ref="T900:T963" si="310">1.34*(E900^0.5)</f>
        <v>7.12</v>
      </c>
      <c r="U900" s="4">
        <f t="shared" ref="U900:U963" si="311">2*PI()*(((J900^1.744/35.5)/(0.04*32.2*E900*64*(0.82*F900)^3))^0.5)</f>
        <v>2.6</v>
      </c>
      <c r="V900" s="79">
        <f t="shared" ref="V900:V963" si="312">U900*(32.2/F900)^0.5</f>
        <v>4.3499999999999996</v>
      </c>
      <c r="W900" s="10">
        <f t="shared" ref="W900:W963" ca="1" si="313">sddoc(M900,AJ$15,AJ$16,AJ$17,AJ$18)</f>
        <v>0</v>
      </c>
      <c r="X900" s="10">
        <f t="shared" ref="X900:X963" ca="1" si="314">dldoc(N900,AJ$36,AJ$37,AJ$38,AJ$39)</f>
        <v>0</v>
      </c>
      <c r="Y900" s="10">
        <f t="shared" ref="Y900:Y963" ca="1" si="315">cfdoc(O900,AJ$29,AJ$30,AJ$31,AJ$32)</f>
        <v>0</v>
      </c>
      <c r="Z900" s="10">
        <f t="shared" ref="Z900:Z963" ca="1" si="316">crdoc(P900,AJ$24,AJ$25)</f>
        <v>1</v>
      </c>
      <c r="AA900" s="10">
        <f t="shared" ref="AA900:AA963" ca="1" si="317">vmvhdoc(Q900,AJ$43,AJ$44,AJ$45,AJ$46)</f>
        <v>0</v>
      </c>
      <c r="AB900" s="10">
        <f t="shared" ref="AB900:AB963" ca="1" si="318">lbdoc(R900,AJ$57,AJ$58,AJ$59,AJ$60)</f>
        <v>0.222</v>
      </c>
      <c r="AC900" s="10">
        <f t="shared" ref="AC900:AC963" ca="1" si="319">aceldoc(S900,AJ$52,AJ$53)</f>
        <v>1</v>
      </c>
      <c r="AF900" s="16">
        <f t="shared" ref="AF900:AF963" ca="1" si="320">C900</f>
        <v>0</v>
      </c>
    </row>
    <row r="901" spans="1:32" x14ac:dyDescent="0.25">
      <c r="A901" s="7" t="s">
        <v>149</v>
      </c>
      <c r="B901" s="7" t="s">
        <v>147</v>
      </c>
      <c r="C901" s="10">
        <f t="shared" ca="1" si="302"/>
        <v>0</v>
      </c>
      <c r="D901" s="4">
        <v>36</v>
      </c>
      <c r="E901" s="4">
        <v>30</v>
      </c>
      <c r="F901" s="4">
        <v>11.4</v>
      </c>
      <c r="G901" s="4">
        <v>4.5</v>
      </c>
      <c r="H901" s="5" t="s">
        <v>1456</v>
      </c>
      <c r="I901" s="5" t="s">
        <v>1374</v>
      </c>
      <c r="J901" s="3">
        <v>17700</v>
      </c>
      <c r="K901" s="3">
        <v>7300</v>
      </c>
      <c r="L901" s="3">
        <v>615</v>
      </c>
      <c r="M901" s="2">
        <f t="shared" si="303"/>
        <v>14.54</v>
      </c>
      <c r="N901" s="3">
        <f t="shared" si="304"/>
        <v>293</v>
      </c>
      <c r="O901" s="4">
        <f t="shared" si="305"/>
        <v>33.6</v>
      </c>
      <c r="P901" s="2">
        <f t="shared" si="306"/>
        <v>1.69</v>
      </c>
      <c r="Q901" s="2">
        <f t="shared" si="307"/>
        <v>1.03</v>
      </c>
      <c r="R901" s="2">
        <f t="shared" si="308"/>
        <v>3.16</v>
      </c>
      <c r="S901" s="64">
        <f t="shared" si="309"/>
        <v>6.2140000000000001E-2</v>
      </c>
      <c r="T901" s="2">
        <f t="shared" si="310"/>
        <v>7.34</v>
      </c>
      <c r="U901" s="4">
        <f t="shared" si="311"/>
        <v>3.8</v>
      </c>
      <c r="V901" s="79">
        <f t="shared" si="312"/>
        <v>6.39</v>
      </c>
      <c r="W901" s="10">
        <f t="shared" ca="1" si="313"/>
        <v>0</v>
      </c>
      <c r="X901" s="10">
        <f t="shared" ca="1" si="314"/>
        <v>0</v>
      </c>
      <c r="Y901" s="10">
        <f t="shared" ca="1" si="315"/>
        <v>0</v>
      </c>
      <c r="Z901" s="10">
        <f t="shared" ca="1" si="316"/>
        <v>1</v>
      </c>
      <c r="AA901" s="10">
        <f t="shared" ca="1" si="317"/>
        <v>0</v>
      </c>
      <c r="AB901" s="10">
        <f t="shared" ca="1" si="318"/>
        <v>1</v>
      </c>
      <c r="AC901" s="10">
        <f t="shared" ca="1" si="319"/>
        <v>1</v>
      </c>
      <c r="AF901" s="16">
        <f t="shared" ca="1" si="320"/>
        <v>0</v>
      </c>
    </row>
    <row r="902" spans="1:32" x14ac:dyDescent="0.25">
      <c r="A902" s="7" t="s">
        <v>150</v>
      </c>
      <c r="B902" s="7" t="s">
        <v>147</v>
      </c>
      <c r="C902" s="10">
        <f t="shared" ca="1" si="302"/>
        <v>0</v>
      </c>
      <c r="D902" s="4">
        <v>36.5</v>
      </c>
      <c r="E902" s="4">
        <v>30</v>
      </c>
      <c r="F902" s="4">
        <v>11.5</v>
      </c>
      <c r="G902" s="4">
        <v>4.5</v>
      </c>
      <c r="H902" s="5" t="s">
        <v>1456</v>
      </c>
      <c r="I902" s="5" t="s">
        <v>1374</v>
      </c>
      <c r="J902" s="3">
        <v>17700</v>
      </c>
      <c r="K902" s="3">
        <v>7300</v>
      </c>
      <c r="L902" s="3">
        <v>599</v>
      </c>
      <c r="M902" s="2">
        <f t="shared" si="303"/>
        <v>14.16</v>
      </c>
      <c r="N902" s="3">
        <f t="shared" si="304"/>
        <v>293</v>
      </c>
      <c r="O902" s="4">
        <f t="shared" si="305"/>
        <v>33.1</v>
      </c>
      <c r="P902" s="2">
        <f t="shared" si="306"/>
        <v>1.71</v>
      </c>
      <c r="Q902" s="2">
        <f t="shared" si="307"/>
        <v>1.02</v>
      </c>
      <c r="R902" s="2">
        <f t="shared" si="308"/>
        <v>3.17</v>
      </c>
      <c r="S902" s="64">
        <f t="shared" si="309"/>
        <v>6.633E-2</v>
      </c>
      <c r="T902" s="2">
        <f t="shared" si="310"/>
        <v>7.34</v>
      </c>
      <c r="U902" s="4">
        <f t="shared" si="311"/>
        <v>3.7</v>
      </c>
      <c r="V902" s="79">
        <f t="shared" si="312"/>
        <v>6.19</v>
      </c>
      <c r="W902" s="10">
        <f t="shared" ca="1" si="313"/>
        <v>0</v>
      </c>
      <c r="X902" s="10">
        <f t="shared" ca="1" si="314"/>
        <v>0</v>
      </c>
      <c r="Y902" s="10">
        <f t="shared" ca="1" si="315"/>
        <v>0</v>
      </c>
      <c r="Z902" s="10">
        <f t="shared" ca="1" si="316"/>
        <v>1</v>
      </c>
      <c r="AA902" s="10">
        <f t="shared" ca="1" si="317"/>
        <v>0</v>
      </c>
      <c r="AB902" s="10">
        <f t="shared" ca="1" si="318"/>
        <v>1</v>
      </c>
      <c r="AC902" s="10">
        <f t="shared" ca="1" si="319"/>
        <v>1</v>
      </c>
      <c r="AF902" s="16">
        <f t="shared" ca="1" si="320"/>
        <v>0</v>
      </c>
    </row>
    <row r="903" spans="1:32" x14ac:dyDescent="0.25">
      <c r="A903" s="7" t="s">
        <v>151</v>
      </c>
      <c r="B903" s="7" t="s">
        <v>147</v>
      </c>
      <c r="C903" s="10">
        <f t="shared" ca="1" si="302"/>
        <v>0</v>
      </c>
      <c r="D903" s="4">
        <v>38.299999999999997</v>
      </c>
      <c r="E903" s="4">
        <v>30</v>
      </c>
      <c r="F903" s="4">
        <v>11.6</v>
      </c>
      <c r="G903" s="4">
        <v>5.5</v>
      </c>
      <c r="I903" s="5" t="s">
        <v>1371</v>
      </c>
      <c r="J903" s="3">
        <v>16915</v>
      </c>
      <c r="K903" s="3">
        <v>7000</v>
      </c>
      <c r="L903" s="3">
        <v>684</v>
      </c>
      <c r="M903" s="2">
        <f t="shared" si="303"/>
        <v>16.670000000000002</v>
      </c>
      <c r="N903" s="3">
        <f t="shared" si="304"/>
        <v>280</v>
      </c>
      <c r="O903" s="4">
        <f t="shared" si="305"/>
        <v>30.8</v>
      </c>
      <c r="P903" s="2">
        <f t="shared" si="306"/>
        <v>1.75</v>
      </c>
      <c r="Q903" s="2">
        <f t="shared" si="307"/>
        <v>1.08</v>
      </c>
      <c r="R903" s="2">
        <f t="shared" si="308"/>
        <v>3.3</v>
      </c>
      <c r="S903" s="64">
        <f t="shared" si="309"/>
        <v>7.4999999999999997E-2</v>
      </c>
      <c r="T903" s="2">
        <f t="shared" si="310"/>
        <v>7.34</v>
      </c>
      <c r="U903" s="4">
        <f t="shared" si="311"/>
        <v>3.5</v>
      </c>
      <c r="V903" s="79">
        <f t="shared" si="312"/>
        <v>5.83</v>
      </c>
      <c r="W903" s="10">
        <f t="shared" ca="1" si="313"/>
        <v>0</v>
      </c>
      <c r="X903" s="10">
        <f t="shared" ca="1" si="314"/>
        <v>0</v>
      </c>
      <c r="Y903" s="10">
        <f t="shared" ca="1" si="315"/>
        <v>0</v>
      </c>
      <c r="Z903" s="10">
        <f t="shared" ca="1" si="316"/>
        <v>1</v>
      </c>
      <c r="AA903" s="10">
        <f t="shared" ca="1" si="317"/>
        <v>0</v>
      </c>
      <c r="AB903" s="10">
        <f t="shared" ca="1" si="318"/>
        <v>1</v>
      </c>
      <c r="AC903" s="10">
        <f t="shared" ca="1" si="319"/>
        <v>1</v>
      </c>
      <c r="AF903" s="16">
        <f t="shared" ca="1" si="320"/>
        <v>0</v>
      </c>
    </row>
    <row r="904" spans="1:32" x14ac:dyDescent="0.25">
      <c r="A904" s="7" t="s">
        <v>152</v>
      </c>
      <c r="B904" s="7" t="s">
        <v>147</v>
      </c>
      <c r="C904" s="10">
        <f t="shared" ca="1" si="302"/>
        <v>0</v>
      </c>
      <c r="D904" s="4">
        <v>39.299999999999997</v>
      </c>
      <c r="E904" s="4">
        <v>31.3</v>
      </c>
      <c r="F904" s="4">
        <v>12.4</v>
      </c>
      <c r="G904" s="4">
        <v>6.8</v>
      </c>
      <c r="H904" s="3"/>
      <c r="I904" s="3" t="s">
        <v>1374</v>
      </c>
      <c r="J904" s="5">
        <v>16800</v>
      </c>
      <c r="K904" s="5">
        <v>6800</v>
      </c>
      <c r="L904" s="3">
        <v>742</v>
      </c>
      <c r="M904" s="2">
        <f t="shared" si="303"/>
        <v>18.170000000000002</v>
      </c>
      <c r="N904" s="3">
        <f t="shared" si="304"/>
        <v>245</v>
      </c>
      <c r="O904" s="4">
        <f t="shared" si="305"/>
        <v>26.9</v>
      </c>
      <c r="P904" s="2">
        <f t="shared" si="306"/>
        <v>1.87</v>
      </c>
      <c r="Q904" s="2">
        <f t="shared" si="307"/>
        <v>1.1100000000000001</v>
      </c>
      <c r="R904" s="2">
        <f t="shared" si="308"/>
        <v>3.17</v>
      </c>
      <c r="S904" s="64">
        <f t="shared" si="309"/>
        <v>0.10449</v>
      </c>
      <c r="T904" s="2">
        <f t="shared" si="310"/>
        <v>7.5</v>
      </c>
      <c r="U904" s="4">
        <f t="shared" si="311"/>
        <v>3.1</v>
      </c>
      <c r="V904" s="79">
        <f t="shared" si="312"/>
        <v>5</v>
      </c>
      <c r="W904" s="10">
        <f t="shared" ca="1" si="313"/>
        <v>0</v>
      </c>
      <c r="X904" s="10">
        <f t="shared" ca="1" si="314"/>
        <v>0</v>
      </c>
      <c r="Y904" s="10">
        <f t="shared" ca="1" si="315"/>
        <v>0</v>
      </c>
      <c r="Z904" s="10">
        <f t="shared" ca="1" si="316"/>
        <v>1</v>
      </c>
      <c r="AA904" s="10">
        <f t="shared" ca="1" si="317"/>
        <v>0</v>
      </c>
      <c r="AB904" s="10">
        <f t="shared" ca="1" si="318"/>
        <v>1</v>
      </c>
      <c r="AC904" s="10">
        <f t="shared" ca="1" si="319"/>
        <v>1</v>
      </c>
      <c r="AF904" s="16">
        <f t="shared" ca="1" si="320"/>
        <v>0</v>
      </c>
    </row>
    <row r="905" spans="1:32" x14ac:dyDescent="0.25">
      <c r="A905" s="7" t="s">
        <v>153</v>
      </c>
      <c r="B905" s="7" t="s">
        <v>147</v>
      </c>
      <c r="C905" s="10">
        <f t="shared" ca="1" si="302"/>
        <v>0</v>
      </c>
      <c r="D905" s="4">
        <v>39.9</v>
      </c>
      <c r="E905" s="4">
        <v>31.3</v>
      </c>
      <c r="F905" s="4">
        <v>12.5</v>
      </c>
      <c r="G905" s="4">
        <v>4.3</v>
      </c>
      <c r="H905" s="5" t="s">
        <v>1399</v>
      </c>
      <c r="I905" s="5" t="s">
        <v>1374</v>
      </c>
      <c r="J905" s="3">
        <v>22800</v>
      </c>
      <c r="K905" s="3">
        <v>12000</v>
      </c>
      <c r="L905" s="3">
        <v>802</v>
      </c>
      <c r="M905" s="2">
        <f t="shared" si="303"/>
        <v>16.02</v>
      </c>
      <c r="N905" s="3">
        <f t="shared" si="304"/>
        <v>332</v>
      </c>
      <c r="O905" s="4">
        <f t="shared" si="305"/>
        <v>36</v>
      </c>
      <c r="P905" s="2">
        <f t="shared" si="306"/>
        <v>1.71</v>
      </c>
      <c r="Q905" s="2">
        <f t="shared" si="307"/>
        <v>1.06</v>
      </c>
      <c r="R905" s="2">
        <f t="shared" si="308"/>
        <v>3.19</v>
      </c>
      <c r="S905" s="64">
        <f t="shared" si="309"/>
        <v>6.343E-2</v>
      </c>
      <c r="T905" s="2">
        <f t="shared" si="310"/>
        <v>7.5</v>
      </c>
      <c r="U905" s="4">
        <f t="shared" si="311"/>
        <v>4</v>
      </c>
      <c r="V905" s="79">
        <f t="shared" si="312"/>
        <v>6.42</v>
      </c>
      <c r="W905" s="10">
        <f t="shared" ca="1" si="313"/>
        <v>0</v>
      </c>
      <c r="X905" s="10">
        <f t="shared" ca="1" si="314"/>
        <v>0</v>
      </c>
      <c r="Y905" s="10">
        <f t="shared" ca="1" si="315"/>
        <v>0</v>
      </c>
      <c r="Z905" s="10">
        <f t="shared" ca="1" si="316"/>
        <v>1</v>
      </c>
      <c r="AA905" s="10">
        <f t="shared" ca="1" si="317"/>
        <v>0</v>
      </c>
      <c r="AB905" s="10">
        <f t="shared" ca="1" si="318"/>
        <v>1</v>
      </c>
      <c r="AC905" s="10">
        <f t="shared" ca="1" si="319"/>
        <v>1</v>
      </c>
      <c r="AF905" s="16">
        <f t="shared" ca="1" si="320"/>
        <v>0</v>
      </c>
    </row>
    <row r="906" spans="1:32" x14ac:dyDescent="0.25">
      <c r="A906" s="7" t="s">
        <v>154</v>
      </c>
      <c r="B906" s="7" t="s">
        <v>147</v>
      </c>
      <c r="C906" s="10">
        <f t="shared" ca="1" si="302"/>
        <v>0</v>
      </c>
      <c r="D906" s="4">
        <v>27.2</v>
      </c>
      <c r="E906" s="4">
        <v>21</v>
      </c>
      <c r="F906" s="4">
        <v>8.6</v>
      </c>
      <c r="G906" s="4">
        <v>4.4000000000000004</v>
      </c>
      <c r="H906" s="5" t="s">
        <v>1456</v>
      </c>
      <c r="I906" s="5" t="s">
        <v>1374</v>
      </c>
      <c r="J906" s="3">
        <v>6500</v>
      </c>
      <c r="K906" s="3">
        <v>2100</v>
      </c>
      <c r="L906" s="3">
        <v>391</v>
      </c>
      <c r="M906" s="2">
        <f t="shared" si="303"/>
        <v>18.02</v>
      </c>
      <c r="N906" s="3">
        <f t="shared" si="304"/>
        <v>313</v>
      </c>
      <c r="O906" s="4">
        <f t="shared" si="305"/>
        <v>25</v>
      </c>
      <c r="P906" s="2">
        <f t="shared" si="306"/>
        <v>1.78</v>
      </c>
      <c r="Q906" s="2">
        <f t="shared" si="307"/>
        <v>1.1399999999999999</v>
      </c>
      <c r="R906" s="2">
        <f t="shared" si="308"/>
        <v>3.16</v>
      </c>
      <c r="S906" s="64">
        <f t="shared" si="309"/>
        <v>7.1129999999999999E-2</v>
      </c>
      <c r="T906" s="2">
        <f t="shared" si="310"/>
        <v>6.14</v>
      </c>
      <c r="U906" s="4">
        <f t="shared" si="311"/>
        <v>2.9</v>
      </c>
      <c r="V906" s="79">
        <f t="shared" si="312"/>
        <v>5.61</v>
      </c>
      <c r="W906" s="10">
        <f t="shared" ca="1" si="313"/>
        <v>0</v>
      </c>
      <c r="X906" s="10">
        <f t="shared" ca="1" si="314"/>
        <v>0</v>
      </c>
      <c r="Y906" s="10">
        <f t="shared" ca="1" si="315"/>
        <v>0</v>
      </c>
      <c r="Z906" s="10">
        <f t="shared" ca="1" si="316"/>
        <v>1</v>
      </c>
      <c r="AA906" s="10">
        <f t="shared" ca="1" si="317"/>
        <v>0</v>
      </c>
      <c r="AB906" s="10">
        <f t="shared" ca="1" si="318"/>
        <v>1</v>
      </c>
      <c r="AC906" s="10">
        <f t="shared" ca="1" si="319"/>
        <v>1</v>
      </c>
      <c r="AF906" s="16">
        <f t="shared" ca="1" si="320"/>
        <v>0</v>
      </c>
    </row>
    <row r="907" spans="1:32" x14ac:dyDescent="0.25">
      <c r="A907" s="7" t="s">
        <v>155</v>
      </c>
      <c r="B907" s="7" t="s">
        <v>156</v>
      </c>
      <c r="C907" s="10">
        <f t="shared" ca="1" si="302"/>
        <v>0</v>
      </c>
      <c r="D907" s="4">
        <v>32.5</v>
      </c>
      <c r="E907" s="4">
        <v>22.4</v>
      </c>
      <c r="F907" s="4">
        <v>9.3000000000000007</v>
      </c>
      <c r="G907" s="4">
        <v>4.5</v>
      </c>
      <c r="H907" s="5" t="s">
        <v>157</v>
      </c>
      <c r="I907" s="5" t="s">
        <v>1374</v>
      </c>
      <c r="J907" s="3">
        <v>10300</v>
      </c>
      <c r="K907" s="3">
        <v>4230</v>
      </c>
      <c r="L907" s="3">
        <v>509</v>
      </c>
      <c r="M907" s="2">
        <f t="shared" si="303"/>
        <v>17.260000000000002</v>
      </c>
      <c r="N907" s="3">
        <f t="shared" si="304"/>
        <v>409</v>
      </c>
      <c r="O907" s="4">
        <f t="shared" si="305"/>
        <v>32.1</v>
      </c>
      <c r="P907" s="2">
        <f t="shared" si="306"/>
        <v>1.65</v>
      </c>
      <c r="Q907" s="2">
        <f t="shared" si="307"/>
        <v>1.1100000000000001</v>
      </c>
      <c r="R907" s="2">
        <f t="shared" si="308"/>
        <v>3.49</v>
      </c>
      <c r="S907" s="64">
        <f t="shared" si="309"/>
        <v>4.9160000000000002E-2</v>
      </c>
      <c r="T907" s="2">
        <f t="shared" si="310"/>
        <v>6.34</v>
      </c>
      <c r="U907" s="4">
        <f t="shared" si="311"/>
        <v>3.7</v>
      </c>
      <c r="V907" s="79">
        <f t="shared" si="312"/>
        <v>6.88</v>
      </c>
      <c r="W907" s="10">
        <f t="shared" ca="1" si="313"/>
        <v>0</v>
      </c>
      <c r="X907" s="10">
        <f t="shared" ca="1" si="314"/>
        <v>0</v>
      </c>
      <c r="Y907" s="10">
        <f t="shared" ca="1" si="315"/>
        <v>0</v>
      </c>
      <c r="Z907" s="10">
        <f t="shared" ca="1" si="316"/>
        <v>1</v>
      </c>
      <c r="AA907" s="10">
        <f t="shared" ca="1" si="317"/>
        <v>0</v>
      </c>
      <c r="AB907" s="10">
        <f t="shared" ca="1" si="318"/>
        <v>5.6000000000000001E-2</v>
      </c>
      <c r="AC907" s="10">
        <f t="shared" ca="1" si="319"/>
        <v>1</v>
      </c>
      <c r="AF907" s="16">
        <f t="shared" ca="1" si="320"/>
        <v>0</v>
      </c>
    </row>
    <row r="908" spans="1:32" x14ac:dyDescent="0.25">
      <c r="A908" s="7" t="s">
        <v>158</v>
      </c>
      <c r="B908" s="7" t="s">
        <v>159</v>
      </c>
      <c r="C908" s="10">
        <f t="shared" ca="1" si="302"/>
        <v>0</v>
      </c>
      <c r="D908" s="4">
        <v>35.9</v>
      </c>
      <c r="E908" s="4">
        <v>29.9</v>
      </c>
      <c r="F908" s="4">
        <v>10.5</v>
      </c>
      <c r="G908" s="4">
        <v>6</v>
      </c>
      <c r="H908" s="5" t="s">
        <v>160</v>
      </c>
      <c r="I908" s="5" t="s">
        <v>1374</v>
      </c>
      <c r="J908" s="3">
        <v>10400</v>
      </c>
      <c r="L908" s="3">
        <v>546</v>
      </c>
      <c r="M908" s="2">
        <f t="shared" si="303"/>
        <v>18.399999999999999</v>
      </c>
      <c r="N908" s="3">
        <f t="shared" si="304"/>
        <v>174</v>
      </c>
      <c r="O908" s="4">
        <f t="shared" si="305"/>
        <v>22.1</v>
      </c>
      <c r="P908" s="2">
        <f t="shared" si="306"/>
        <v>1.86</v>
      </c>
      <c r="Q908" s="2">
        <f t="shared" si="307"/>
        <v>1.1299999999999999</v>
      </c>
      <c r="R908" s="2">
        <f t="shared" si="308"/>
        <v>3.42</v>
      </c>
      <c r="S908" s="64">
        <f t="shared" si="309"/>
        <v>0.10990999999999999</v>
      </c>
      <c r="T908" s="2">
        <f t="shared" si="310"/>
        <v>7.33</v>
      </c>
      <c r="U908" s="4">
        <f t="shared" si="311"/>
        <v>2.7</v>
      </c>
      <c r="V908" s="79">
        <f t="shared" si="312"/>
        <v>4.7300000000000004</v>
      </c>
      <c r="W908" s="10">
        <f t="shared" ca="1" si="313"/>
        <v>0</v>
      </c>
      <c r="X908" s="10">
        <f t="shared" ca="1" si="314"/>
        <v>0</v>
      </c>
      <c r="Y908" s="10">
        <f t="shared" ca="1" si="315"/>
        <v>0</v>
      </c>
      <c r="Z908" s="10">
        <f t="shared" ca="1" si="316"/>
        <v>1</v>
      </c>
      <c r="AA908" s="10">
        <f t="shared" ca="1" si="317"/>
        <v>0</v>
      </c>
      <c r="AB908" s="10">
        <f t="shared" ca="1" si="318"/>
        <v>0.44400000000000001</v>
      </c>
      <c r="AC908" s="10">
        <f t="shared" ca="1" si="319"/>
        <v>1</v>
      </c>
      <c r="AF908" s="16">
        <f t="shared" ca="1" si="320"/>
        <v>0</v>
      </c>
    </row>
    <row r="909" spans="1:32" x14ac:dyDescent="0.25">
      <c r="A909" s="7" t="s">
        <v>161</v>
      </c>
      <c r="B909" s="7" t="s">
        <v>1455</v>
      </c>
      <c r="C909" s="10">
        <f t="shared" ca="1" si="302"/>
        <v>0</v>
      </c>
      <c r="D909" s="4">
        <v>43.8</v>
      </c>
      <c r="E909" s="4">
        <v>38.700000000000003</v>
      </c>
      <c r="F909" s="4">
        <v>12.9</v>
      </c>
      <c r="G909" s="4">
        <v>6.3</v>
      </c>
      <c r="H909" s="3"/>
      <c r="I909" s="3" t="s">
        <v>1371</v>
      </c>
      <c r="J909" s="5">
        <v>30000</v>
      </c>
      <c r="K909" s="5">
        <v>10000</v>
      </c>
      <c r="L909" s="3">
        <v>803</v>
      </c>
      <c r="M909" s="2">
        <f t="shared" si="303"/>
        <v>13.36</v>
      </c>
      <c r="N909" s="3">
        <f t="shared" si="304"/>
        <v>231</v>
      </c>
      <c r="O909" s="4">
        <f t="shared" si="305"/>
        <v>38.200000000000003</v>
      </c>
      <c r="P909" s="2">
        <f t="shared" si="306"/>
        <v>1.61</v>
      </c>
      <c r="Q909" s="2">
        <f t="shared" si="307"/>
        <v>0.99</v>
      </c>
      <c r="R909" s="2">
        <f t="shared" si="308"/>
        <v>3.4</v>
      </c>
      <c r="S909" s="64">
        <f t="shared" si="309"/>
        <v>5.4629999999999998E-2</v>
      </c>
      <c r="T909" s="2">
        <f t="shared" si="310"/>
        <v>8.34</v>
      </c>
      <c r="U909" s="4">
        <f t="shared" si="311"/>
        <v>4.4000000000000004</v>
      </c>
      <c r="V909" s="79">
        <f t="shared" si="312"/>
        <v>6.95</v>
      </c>
      <c r="W909" s="10">
        <f t="shared" ca="1" si="313"/>
        <v>0</v>
      </c>
      <c r="X909" s="10">
        <f t="shared" ca="1" si="314"/>
        <v>0</v>
      </c>
      <c r="Y909" s="10">
        <f t="shared" ca="1" si="315"/>
        <v>0</v>
      </c>
      <c r="Z909" s="10">
        <f t="shared" ca="1" si="316"/>
        <v>1</v>
      </c>
      <c r="AA909" s="10">
        <f t="shared" ca="1" si="317"/>
        <v>0</v>
      </c>
      <c r="AB909" s="10">
        <f t="shared" ca="1" si="318"/>
        <v>0.55600000000000005</v>
      </c>
      <c r="AC909" s="10">
        <f t="shared" ca="1" si="319"/>
        <v>1</v>
      </c>
      <c r="AF909" s="16">
        <f t="shared" ca="1" si="320"/>
        <v>0</v>
      </c>
    </row>
    <row r="910" spans="1:32" x14ac:dyDescent="0.25">
      <c r="A910" s="7" t="s">
        <v>1239</v>
      </c>
      <c r="B910" s="7" t="s">
        <v>1240</v>
      </c>
      <c r="C910" s="10">
        <f t="shared" ca="1" si="302"/>
        <v>0</v>
      </c>
      <c r="D910" s="4">
        <v>39</v>
      </c>
      <c r="E910" s="4">
        <v>25.8</v>
      </c>
      <c r="F910" s="4">
        <v>9.5</v>
      </c>
      <c r="G910" s="4">
        <v>3.5</v>
      </c>
      <c r="H910" s="5" t="s">
        <v>1090</v>
      </c>
      <c r="I910" s="5" t="s">
        <v>1371</v>
      </c>
      <c r="J910" s="3">
        <v>14000</v>
      </c>
      <c r="K910" s="3">
        <v>0</v>
      </c>
      <c r="L910" s="3">
        <v>600</v>
      </c>
      <c r="M910" s="2">
        <f t="shared" si="303"/>
        <v>16.59</v>
      </c>
      <c r="N910" s="3">
        <f t="shared" si="304"/>
        <v>364</v>
      </c>
      <c r="O910" s="4">
        <f t="shared" si="305"/>
        <v>36.200000000000003</v>
      </c>
      <c r="P910" s="2">
        <f t="shared" si="306"/>
        <v>1.53</v>
      </c>
      <c r="Q910" s="2">
        <f t="shared" si="307"/>
        <v>1.08</v>
      </c>
      <c r="R910" s="2">
        <f t="shared" si="308"/>
        <v>4.1100000000000003</v>
      </c>
      <c r="S910" s="64">
        <f t="shared" si="309"/>
        <v>3.755E-2</v>
      </c>
      <c r="T910" s="2">
        <f t="shared" si="310"/>
        <v>6.81</v>
      </c>
      <c r="U910" s="4">
        <f t="shared" si="311"/>
        <v>4.3</v>
      </c>
      <c r="V910" s="79">
        <f t="shared" si="312"/>
        <v>7.92</v>
      </c>
      <c r="W910" s="10">
        <f t="shared" ca="1" si="313"/>
        <v>0</v>
      </c>
      <c r="X910" s="10">
        <f t="shared" ca="1" si="314"/>
        <v>0</v>
      </c>
      <c r="Y910" s="10">
        <f t="shared" ca="1" si="315"/>
        <v>0</v>
      </c>
      <c r="Z910" s="10">
        <f t="shared" ca="1" si="316"/>
        <v>1</v>
      </c>
      <c r="AA910" s="10">
        <f t="shared" ca="1" si="317"/>
        <v>0</v>
      </c>
      <c r="AB910" s="10">
        <f t="shared" ca="1" si="318"/>
        <v>0</v>
      </c>
      <c r="AC910" s="10">
        <f t="shared" ca="1" si="319"/>
        <v>1</v>
      </c>
      <c r="AF910" s="16">
        <f t="shared" ca="1" si="320"/>
        <v>0</v>
      </c>
    </row>
    <row r="911" spans="1:32" x14ac:dyDescent="0.25">
      <c r="A911" s="7" t="s">
        <v>162</v>
      </c>
      <c r="B911" s="7" t="s">
        <v>163</v>
      </c>
      <c r="C911" s="10">
        <f t="shared" ca="1" si="302"/>
        <v>0</v>
      </c>
      <c r="D911" s="4">
        <v>44</v>
      </c>
      <c r="E911" s="4">
        <v>39</v>
      </c>
      <c r="F911" s="4">
        <v>13.5</v>
      </c>
      <c r="G911" s="4">
        <v>6</v>
      </c>
      <c r="I911" s="5" t="s">
        <v>1371</v>
      </c>
      <c r="J911" s="3">
        <v>31500</v>
      </c>
      <c r="K911" s="3">
        <v>8811</v>
      </c>
      <c r="L911" s="3">
        <v>976</v>
      </c>
      <c r="M911" s="2">
        <f t="shared" si="303"/>
        <v>15.72</v>
      </c>
      <c r="N911" s="3">
        <f t="shared" si="304"/>
        <v>237</v>
      </c>
      <c r="O911" s="4">
        <f t="shared" si="305"/>
        <v>37.5</v>
      </c>
      <c r="P911" s="2">
        <f t="shared" si="306"/>
        <v>1.65</v>
      </c>
      <c r="Q911" s="2">
        <f t="shared" si="307"/>
        <v>1.04</v>
      </c>
      <c r="R911" s="2">
        <f t="shared" si="308"/>
        <v>3.26</v>
      </c>
      <c r="S911" s="64">
        <f t="shared" si="309"/>
        <v>6.3589999999999994E-2</v>
      </c>
      <c r="T911" s="2">
        <f t="shared" si="310"/>
        <v>8.3699999999999992</v>
      </c>
      <c r="U911" s="4">
        <f t="shared" si="311"/>
        <v>4.2</v>
      </c>
      <c r="V911" s="79">
        <f t="shared" si="312"/>
        <v>6.49</v>
      </c>
      <c r="W911" s="10">
        <f t="shared" ca="1" si="313"/>
        <v>0</v>
      </c>
      <c r="X911" s="10">
        <f t="shared" ca="1" si="314"/>
        <v>0</v>
      </c>
      <c r="Y911" s="10">
        <f t="shared" ca="1" si="315"/>
        <v>0</v>
      </c>
      <c r="Z911" s="10">
        <f t="shared" ca="1" si="316"/>
        <v>1</v>
      </c>
      <c r="AA911" s="10">
        <f t="shared" ca="1" si="317"/>
        <v>0</v>
      </c>
      <c r="AB911" s="10">
        <f t="shared" ca="1" si="318"/>
        <v>1</v>
      </c>
      <c r="AC911" s="10">
        <f t="shared" ca="1" si="319"/>
        <v>1</v>
      </c>
      <c r="AF911" s="16">
        <f t="shared" ca="1" si="320"/>
        <v>0</v>
      </c>
    </row>
    <row r="912" spans="1:32" x14ac:dyDescent="0.25">
      <c r="A912" s="7" t="s">
        <v>164</v>
      </c>
      <c r="B912" s="7" t="s">
        <v>163</v>
      </c>
      <c r="C912" s="10">
        <f t="shared" ca="1" si="302"/>
        <v>0</v>
      </c>
      <c r="D912" s="4">
        <v>34.4</v>
      </c>
      <c r="E912" s="4">
        <v>28.5</v>
      </c>
      <c r="F912" s="4">
        <v>10.8</v>
      </c>
      <c r="G912" s="4">
        <v>5.2</v>
      </c>
      <c r="H912" s="2"/>
      <c r="I912" s="2" t="s">
        <v>1371</v>
      </c>
      <c r="J912" s="3">
        <v>17950</v>
      </c>
      <c r="K912" s="3">
        <v>5522</v>
      </c>
      <c r="L912" s="3">
        <v>630</v>
      </c>
      <c r="M912" s="2">
        <f t="shared" si="303"/>
        <v>14.76</v>
      </c>
      <c r="N912" s="3">
        <f t="shared" si="304"/>
        <v>346</v>
      </c>
      <c r="O912" s="4">
        <f t="shared" si="305"/>
        <v>38.5</v>
      </c>
      <c r="P912" s="2">
        <f t="shared" si="306"/>
        <v>1.6</v>
      </c>
      <c r="Q912" s="2">
        <f t="shared" si="307"/>
        <v>1.04</v>
      </c>
      <c r="R912" s="2">
        <f t="shared" si="308"/>
        <v>3.19</v>
      </c>
      <c r="S912" s="64">
        <f t="shared" si="309"/>
        <v>4.7239999999999997E-2</v>
      </c>
      <c r="T912" s="2">
        <f t="shared" si="310"/>
        <v>7.15</v>
      </c>
      <c r="U912" s="4">
        <f t="shared" si="311"/>
        <v>4.2</v>
      </c>
      <c r="V912" s="79">
        <f t="shared" si="312"/>
        <v>7.25</v>
      </c>
      <c r="W912" s="10">
        <f t="shared" ca="1" si="313"/>
        <v>0</v>
      </c>
      <c r="X912" s="10">
        <f t="shared" ca="1" si="314"/>
        <v>0</v>
      </c>
      <c r="Y912" s="10">
        <f t="shared" ca="1" si="315"/>
        <v>0</v>
      </c>
      <c r="Z912" s="10">
        <f t="shared" ca="1" si="316"/>
        <v>1</v>
      </c>
      <c r="AA912" s="10">
        <f t="shared" ca="1" si="317"/>
        <v>0</v>
      </c>
      <c r="AB912" s="10">
        <f t="shared" ca="1" si="318"/>
        <v>1</v>
      </c>
      <c r="AC912" s="10">
        <f t="shared" ca="1" si="319"/>
        <v>1</v>
      </c>
      <c r="AF912" s="16">
        <f t="shared" ca="1" si="320"/>
        <v>0</v>
      </c>
    </row>
    <row r="913" spans="1:32" x14ac:dyDescent="0.25">
      <c r="A913" s="7" t="s">
        <v>1241</v>
      </c>
      <c r="B913" s="7" t="s">
        <v>1645</v>
      </c>
      <c r="C913" s="10">
        <f t="shared" ca="1" si="302"/>
        <v>0</v>
      </c>
      <c r="D913" s="4">
        <v>28</v>
      </c>
      <c r="E913" s="4">
        <v>22</v>
      </c>
      <c r="F913" s="4">
        <v>10</v>
      </c>
      <c r="G913" s="4">
        <v>3.7</v>
      </c>
      <c r="H913" s="5" t="s">
        <v>1407</v>
      </c>
      <c r="I913" s="5" t="s">
        <v>1374</v>
      </c>
      <c r="J913" s="3">
        <v>5500</v>
      </c>
      <c r="K913" s="3">
        <v>1900</v>
      </c>
      <c r="L913" s="3">
        <v>356</v>
      </c>
      <c r="M913" s="2">
        <f t="shared" si="303"/>
        <v>18.34</v>
      </c>
      <c r="N913" s="3">
        <f t="shared" si="304"/>
        <v>231</v>
      </c>
      <c r="O913" s="4">
        <f t="shared" si="305"/>
        <v>16.600000000000001</v>
      </c>
      <c r="P913" s="2">
        <f t="shared" si="306"/>
        <v>2.19</v>
      </c>
      <c r="Q913" s="2">
        <f t="shared" si="307"/>
        <v>1.1499999999999999</v>
      </c>
      <c r="R913" s="2">
        <f t="shared" si="308"/>
        <v>2.8</v>
      </c>
      <c r="S913" s="64">
        <f t="shared" si="309"/>
        <v>0.20715</v>
      </c>
      <c r="T913" s="2">
        <f t="shared" si="310"/>
        <v>6.29</v>
      </c>
      <c r="U913" s="4">
        <f t="shared" si="311"/>
        <v>1.9</v>
      </c>
      <c r="V913" s="79">
        <f t="shared" si="312"/>
        <v>3.41</v>
      </c>
      <c r="W913" s="10">
        <f t="shared" ca="1" si="313"/>
        <v>0</v>
      </c>
      <c r="X913" s="10">
        <f t="shared" ca="1" si="314"/>
        <v>0</v>
      </c>
      <c r="Y913" s="10">
        <f t="shared" ca="1" si="315"/>
        <v>2.3E-2</v>
      </c>
      <c r="Z913" s="10">
        <f t="shared" ca="1" si="316"/>
        <v>1</v>
      </c>
      <c r="AA913" s="10">
        <f t="shared" ca="1" si="317"/>
        <v>0</v>
      </c>
      <c r="AB913" s="10">
        <f t="shared" ca="1" si="318"/>
        <v>0</v>
      </c>
      <c r="AC913" s="10">
        <f t="shared" ca="1" si="319"/>
        <v>1</v>
      </c>
      <c r="AF913" s="16">
        <f t="shared" ca="1" si="320"/>
        <v>0</v>
      </c>
    </row>
    <row r="914" spans="1:32" x14ac:dyDescent="0.25">
      <c r="A914" s="7" t="s">
        <v>165</v>
      </c>
      <c r="B914" s="7" t="s">
        <v>166</v>
      </c>
      <c r="C914" s="10">
        <f t="shared" ca="1" si="302"/>
        <v>0</v>
      </c>
      <c r="D914" s="4">
        <v>65</v>
      </c>
      <c r="E914" s="4">
        <v>59</v>
      </c>
      <c r="F914" s="4">
        <v>17.5</v>
      </c>
      <c r="G914" s="4">
        <v>11</v>
      </c>
      <c r="H914" s="2"/>
      <c r="I914" s="2" t="s">
        <v>1374</v>
      </c>
      <c r="J914" s="3">
        <v>37000</v>
      </c>
      <c r="K914" s="3">
        <v>13000</v>
      </c>
      <c r="L914" s="3">
        <v>2200</v>
      </c>
      <c r="M914" s="2">
        <f t="shared" si="303"/>
        <v>31.84</v>
      </c>
      <c r="N914" s="3">
        <f t="shared" si="304"/>
        <v>80</v>
      </c>
      <c r="O914" s="4">
        <f t="shared" si="305"/>
        <v>20.8</v>
      </c>
      <c r="P914" s="2">
        <f t="shared" si="306"/>
        <v>2.0299999999999998</v>
      </c>
      <c r="Q914" s="2">
        <f t="shared" si="307"/>
        <v>1.31</v>
      </c>
      <c r="R914" s="2">
        <f t="shared" si="308"/>
        <v>3.71</v>
      </c>
      <c r="S914" s="64">
        <f t="shared" si="309"/>
        <v>0.21249000000000001</v>
      </c>
      <c r="T914" s="2">
        <f t="shared" si="310"/>
        <v>10.29</v>
      </c>
      <c r="U914" s="4">
        <f t="shared" si="311"/>
        <v>2.7</v>
      </c>
      <c r="V914" s="79">
        <f t="shared" si="312"/>
        <v>3.66</v>
      </c>
      <c r="W914" s="10">
        <f t="shared" ca="1" si="313"/>
        <v>0</v>
      </c>
      <c r="X914" s="10">
        <f t="shared" ca="1" si="314"/>
        <v>1</v>
      </c>
      <c r="Y914" s="10">
        <f t="shared" ca="1" si="315"/>
        <v>0</v>
      </c>
      <c r="Z914" s="10">
        <f t="shared" ca="1" si="316"/>
        <v>1</v>
      </c>
      <c r="AA914" s="10">
        <f t="shared" ca="1" si="317"/>
        <v>1</v>
      </c>
      <c r="AB914" s="10">
        <f t="shared" ca="1" si="318"/>
        <v>0</v>
      </c>
      <c r="AC914" s="10">
        <f t="shared" ca="1" si="319"/>
        <v>1</v>
      </c>
      <c r="AF914" s="16">
        <f t="shared" ca="1" si="320"/>
        <v>0</v>
      </c>
    </row>
    <row r="915" spans="1:32" x14ac:dyDescent="0.25">
      <c r="A915" s="7" t="s">
        <v>852</v>
      </c>
      <c r="B915" s="7" t="s">
        <v>1379</v>
      </c>
      <c r="C915" s="10">
        <f t="shared" ca="1" si="302"/>
        <v>0</v>
      </c>
      <c r="D915" s="4">
        <v>33.1</v>
      </c>
      <c r="E915" s="4">
        <v>28.3</v>
      </c>
      <c r="F915" s="4">
        <v>10.6</v>
      </c>
      <c r="G915" s="4">
        <v>5.5</v>
      </c>
      <c r="H915" s="5" t="s">
        <v>1380</v>
      </c>
      <c r="I915" s="5" t="s">
        <v>1371</v>
      </c>
      <c r="J915" s="3">
        <v>13900</v>
      </c>
      <c r="K915" s="3">
        <v>4740</v>
      </c>
      <c r="L915" s="3">
        <v>613</v>
      </c>
      <c r="M915" s="2">
        <f t="shared" si="303"/>
        <v>17.03</v>
      </c>
      <c r="N915" s="3">
        <f t="shared" si="304"/>
        <v>274</v>
      </c>
      <c r="O915" s="4">
        <f t="shared" si="305"/>
        <v>31.1</v>
      </c>
      <c r="P915" s="2">
        <f t="shared" si="306"/>
        <v>1.71</v>
      </c>
      <c r="Q915" s="2">
        <f t="shared" si="307"/>
        <v>1.1000000000000001</v>
      </c>
      <c r="R915" s="2">
        <f t="shared" si="308"/>
        <v>3.12</v>
      </c>
      <c r="S915" s="64">
        <f t="shared" si="309"/>
        <v>6.6280000000000006E-2</v>
      </c>
      <c r="T915" s="2">
        <f t="shared" si="310"/>
        <v>7.13</v>
      </c>
      <c r="U915" s="4">
        <f t="shared" si="311"/>
        <v>3.5</v>
      </c>
      <c r="V915" s="79">
        <f t="shared" si="312"/>
        <v>6.1</v>
      </c>
      <c r="W915" s="10">
        <f t="shared" ca="1" si="313"/>
        <v>0</v>
      </c>
      <c r="X915" s="10">
        <f t="shared" ca="1" si="314"/>
        <v>0</v>
      </c>
      <c r="Y915" s="10">
        <f t="shared" ca="1" si="315"/>
        <v>0</v>
      </c>
      <c r="Z915" s="10">
        <f t="shared" ca="1" si="316"/>
        <v>1</v>
      </c>
      <c r="AA915" s="10">
        <f t="shared" ca="1" si="317"/>
        <v>0</v>
      </c>
      <c r="AB915" s="10">
        <f t="shared" ca="1" si="318"/>
        <v>0.88900000000000001</v>
      </c>
      <c r="AC915" s="10">
        <f t="shared" ca="1" si="319"/>
        <v>1</v>
      </c>
      <c r="AF915" s="16">
        <f t="shared" ca="1" si="320"/>
        <v>0</v>
      </c>
    </row>
    <row r="916" spans="1:32" x14ac:dyDescent="0.25">
      <c r="A916" s="7" t="s">
        <v>1242</v>
      </c>
      <c r="B916" s="7" t="s">
        <v>1820</v>
      </c>
      <c r="C916" s="10">
        <f t="shared" ca="1" si="302"/>
        <v>0</v>
      </c>
      <c r="D916" s="4">
        <v>30</v>
      </c>
      <c r="E916" s="4">
        <v>27.5</v>
      </c>
      <c r="F916" s="4">
        <v>11.5</v>
      </c>
      <c r="G916" s="4">
        <v>6.1</v>
      </c>
      <c r="H916" s="5" t="s">
        <v>1076</v>
      </c>
      <c r="J916" s="3">
        <v>5750</v>
      </c>
      <c r="K916" s="3">
        <v>1800</v>
      </c>
      <c r="L916" s="3">
        <v>660</v>
      </c>
      <c r="M916" s="2">
        <f t="shared" si="303"/>
        <v>33</v>
      </c>
      <c r="N916" s="3">
        <f t="shared" si="304"/>
        <v>123</v>
      </c>
      <c r="O916" s="4">
        <f t="shared" si="305"/>
        <v>12.2</v>
      </c>
      <c r="P916" s="2">
        <f t="shared" si="306"/>
        <v>2.48</v>
      </c>
      <c r="Q916" s="2">
        <f t="shared" si="307"/>
        <v>1.4</v>
      </c>
      <c r="R916" s="2">
        <f t="shared" si="308"/>
        <v>2.61</v>
      </c>
      <c r="S916" s="64">
        <f t="shared" si="309"/>
        <v>0.40357999999999999</v>
      </c>
      <c r="T916" s="2">
        <f t="shared" si="310"/>
        <v>7.03</v>
      </c>
      <c r="U916" s="4">
        <f t="shared" si="311"/>
        <v>1.5</v>
      </c>
      <c r="V916" s="79">
        <f t="shared" si="312"/>
        <v>2.5099999999999998</v>
      </c>
      <c r="W916" s="10">
        <f t="shared" ca="1" si="313"/>
        <v>0</v>
      </c>
      <c r="X916" s="10">
        <f t="shared" ca="1" si="314"/>
        <v>0.22700000000000001</v>
      </c>
      <c r="Y916" s="10">
        <f t="shared" ca="1" si="315"/>
        <v>1</v>
      </c>
      <c r="Z916" s="10">
        <f t="shared" ca="1" si="316"/>
        <v>0</v>
      </c>
      <c r="AA916" s="10">
        <f t="shared" ca="1" si="317"/>
        <v>0</v>
      </c>
      <c r="AB916" s="10">
        <f t="shared" ca="1" si="318"/>
        <v>0</v>
      </c>
      <c r="AC916" s="10">
        <f t="shared" ca="1" si="319"/>
        <v>0.63100000000000001</v>
      </c>
      <c r="AF916" s="16">
        <f t="shared" ca="1" si="320"/>
        <v>0</v>
      </c>
    </row>
    <row r="917" spans="1:32" x14ac:dyDescent="0.25">
      <c r="A917" s="7" t="s">
        <v>167</v>
      </c>
      <c r="B917" s="7" t="s">
        <v>1795</v>
      </c>
      <c r="C917" s="10">
        <f t="shared" ca="1" si="302"/>
        <v>0</v>
      </c>
      <c r="D917" s="4">
        <v>23</v>
      </c>
      <c r="E917" s="4">
        <v>20</v>
      </c>
      <c r="F917" s="4">
        <v>7.9</v>
      </c>
      <c r="G917" s="4">
        <v>3.8</v>
      </c>
      <c r="I917" s="5" t="s">
        <v>1374</v>
      </c>
      <c r="J917" s="3">
        <v>3400</v>
      </c>
      <c r="K917" s="3">
        <v>1500</v>
      </c>
      <c r="L917" s="3">
        <v>264</v>
      </c>
      <c r="M917" s="2">
        <f t="shared" si="303"/>
        <v>18.73</v>
      </c>
      <c r="N917" s="3">
        <f t="shared" si="304"/>
        <v>190</v>
      </c>
      <c r="O917" s="4">
        <f t="shared" si="305"/>
        <v>16</v>
      </c>
      <c r="P917" s="2">
        <f t="shared" si="306"/>
        <v>2.0299999999999998</v>
      </c>
      <c r="Q917" s="2">
        <f t="shared" si="307"/>
        <v>1.18</v>
      </c>
      <c r="R917" s="2">
        <f t="shared" si="308"/>
        <v>2.91</v>
      </c>
      <c r="S917" s="64">
        <f t="shared" si="309"/>
        <v>0.14499999999999999</v>
      </c>
      <c r="T917" s="2">
        <f t="shared" si="310"/>
        <v>5.99</v>
      </c>
      <c r="U917" s="4">
        <f t="shared" si="311"/>
        <v>1.9</v>
      </c>
      <c r="V917" s="79">
        <f t="shared" si="312"/>
        <v>3.84</v>
      </c>
      <c r="W917" s="10">
        <f t="shared" ca="1" si="313"/>
        <v>0</v>
      </c>
      <c r="X917" s="10">
        <f t="shared" ca="1" si="314"/>
        <v>0</v>
      </c>
      <c r="Y917" s="10">
        <f t="shared" ca="1" si="315"/>
        <v>0.159</v>
      </c>
      <c r="Z917" s="10">
        <f t="shared" ca="1" si="316"/>
        <v>1</v>
      </c>
      <c r="AA917" s="10">
        <f t="shared" ca="1" si="317"/>
        <v>0</v>
      </c>
      <c r="AB917" s="10">
        <f t="shared" ca="1" si="318"/>
        <v>0</v>
      </c>
      <c r="AC917" s="10">
        <f t="shared" ca="1" si="319"/>
        <v>1</v>
      </c>
      <c r="AF917" s="16">
        <f t="shared" ca="1" si="320"/>
        <v>0</v>
      </c>
    </row>
    <row r="918" spans="1:32" x14ac:dyDescent="0.25">
      <c r="A918" s="7" t="s">
        <v>168</v>
      </c>
      <c r="B918" s="7" t="s">
        <v>1795</v>
      </c>
      <c r="C918" s="10">
        <f t="shared" ca="1" si="302"/>
        <v>0</v>
      </c>
      <c r="D918" s="4">
        <v>26.3</v>
      </c>
      <c r="E918" s="4">
        <v>21.8</v>
      </c>
      <c r="F918" s="4">
        <v>8.6999999999999993</v>
      </c>
      <c r="G918" s="4">
        <v>4.3</v>
      </c>
      <c r="H918" s="5" t="s">
        <v>1456</v>
      </c>
      <c r="I918" s="5" t="s">
        <v>1374</v>
      </c>
      <c r="J918" s="3">
        <v>5860</v>
      </c>
      <c r="K918" s="3">
        <v>2050</v>
      </c>
      <c r="L918" s="3">
        <v>322</v>
      </c>
      <c r="M918" s="2">
        <f t="shared" si="303"/>
        <v>15.9</v>
      </c>
      <c r="N918" s="3">
        <f t="shared" si="304"/>
        <v>253</v>
      </c>
      <c r="O918" s="4">
        <f t="shared" si="305"/>
        <v>21.9</v>
      </c>
      <c r="P918" s="2">
        <f t="shared" si="306"/>
        <v>1.87</v>
      </c>
      <c r="Q918" s="2">
        <f t="shared" si="307"/>
        <v>1.1000000000000001</v>
      </c>
      <c r="R918" s="2">
        <f t="shared" si="308"/>
        <v>3.02</v>
      </c>
      <c r="S918" s="64">
        <f t="shared" si="309"/>
        <v>9.7430000000000003E-2</v>
      </c>
      <c r="T918" s="2">
        <f t="shared" si="310"/>
        <v>6.26</v>
      </c>
      <c r="U918" s="4">
        <f t="shared" si="311"/>
        <v>2.5</v>
      </c>
      <c r="V918" s="79">
        <f t="shared" si="312"/>
        <v>4.8099999999999996</v>
      </c>
      <c r="W918" s="10">
        <f t="shared" ca="1" si="313"/>
        <v>0</v>
      </c>
      <c r="X918" s="10">
        <f t="shared" ca="1" si="314"/>
        <v>0</v>
      </c>
      <c r="Y918" s="10">
        <f t="shared" ca="1" si="315"/>
        <v>0</v>
      </c>
      <c r="Z918" s="10">
        <f t="shared" ca="1" si="316"/>
        <v>1</v>
      </c>
      <c r="AA918" s="10">
        <f t="shared" ca="1" si="317"/>
        <v>0</v>
      </c>
      <c r="AB918" s="10">
        <f t="shared" ca="1" si="318"/>
        <v>0.33300000000000002</v>
      </c>
      <c r="AC918" s="10">
        <f t="shared" ca="1" si="319"/>
        <v>1</v>
      </c>
      <c r="AF918" s="16">
        <f t="shared" ca="1" si="320"/>
        <v>0</v>
      </c>
    </row>
    <row r="919" spans="1:32" x14ac:dyDescent="0.25">
      <c r="A919" s="7" t="s">
        <v>169</v>
      </c>
      <c r="B919" s="7" t="s">
        <v>1795</v>
      </c>
      <c r="C919" s="10">
        <f t="shared" ca="1" si="302"/>
        <v>0</v>
      </c>
      <c r="D919" s="4">
        <v>37.299999999999997</v>
      </c>
      <c r="E919" s="4">
        <v>30.2</v>
      </c>
      <c r="F919" s="4">
        <v>11.3</v>
      </c>
      <c r="G919" s="4">
        <v>6.6</v>
      </c>
      <c r="H919" s="3"/>
      <c r="I919" s="5" t="s">
        <v>1374</v>
      </c>
      <c r="J919" s="5">
        <v>15800</v>
      </c>
      <c r="K919" s="5">
        <v>7300</v>
      </c>
      <c r="L919" s="3">
        <v>632</v>
      </c>
      <c r="M919" s="2">
        <f t="shared" si="303"/>
        <v>16.12</v>
      </c>
      <c r="N919" s="3">
        <f t="shared" si="304"/>
        <v>256</v>
      </c>
      <c r="O919" s="4">
        <f t="shared" si="305"/>
        <v>29.9</v>
      </c>
      <c r="P919" s="2">
        <f t="shared" si="306"/>
        <v>1.74</v>
      </c>
      <c r="Q919" s="2">
        <f t="shared" si="307"/>
        <v>1.07</v>
      </c>
      <c r="R919" s="2">
        <f t="shared" si="308"/>
        <v>3.3</v>
      </c>
      <c r="S919" s="64">
        <f t="shared" si="309"/>
        <v>7.6700000000000004E-2</v>
      </c>
      <c r="T919" s="2">
        <f t="shared" si="310"/>
        <v>7.36</v>
      </c>
      <c r="U919" s="4">
        <f t="shared" si="311"/>
        <v>3.4</v>
      </c>
      <c r="V919" s="79">
        <f t="shared" si="312"/>
        <v>5.74</v>
      </c>
      <c r="W919" s="10">
        <f t="shared" ca="1" si="313"/>
        <v>0</v>
      </c>
      <c r="X919" s="10">
        <f t="shared" ca="1" si="314"/>
        <v>0</v>
      </c>
      <c r="Y919" s="10">
        <f t="shared" ca="1" si="315"/>
        <v>0</v>
      </c>
      <c r="Z919" s="10">
        <f t="shared" ca="1" si="316"/>
        <v>1</v>
      </c>
      <c r="AA919" s="10">
        <f t="shared" ca="1" si="317"/>
        <v>0</v>
      </c>
      <c r="AB919" s="10">
        <f t="shared" ca="1" si="318"/>
        <v>1</v>
      </c>
      <c r="AC919" s="10">
        <f t="shared" ca="1" si="319"/>
        <v>1</v>
      </c>
      <c r="AF919" s="16">
        <f t="shared" ca="1" si="320"/>
        <v>0</v>
      </c>
    </row>
    <row r="920" spans="1:32" x14ac:dyDescent="0.25">
      <c r="A920" s="7" t="s">
        <v>170</v>
      </c>
      <c r="B920" s="7" t="s">
        <v>1688</v>
      </c>
      <c r="C920" s="10">
        <f t="shared" ca="1" si="302"/>
        <v>0</v>
      </c>
      <c r="D920" s="4">
        <v>30.5</v>
      </c>
      <c r="E920" s="4">
        <v>22</v>
      </c>
      <c r="F920" s="4">
        <v>9</v>
      </c>
      <c r="G920" s="4">
        <v>5</v>
      </c>
      <c r="H920" s="5" t="s">
        <v>1386</v>
      </c>
      <c r="I920" s="5" t="s">
        <v>1374</v>
      </c>
      <c r="J920" s="3">
        <v>12000</v>
      </c>
      <c r="K920" s="3">
        <v>5000</v>
      </c>
      <c r="L920" s="3">
        <v>410</v>
      </c>
      <c r="M920" s="2">
        <f t="shared" si="303"/>
        <v>12.56</v>
      </c>
      <c r="N920" s="3">
        <f t="shared" si="304"/>
        <v>503</v>
      </c>
      <c r="O920" s="4">
        <f t="shared" si="305"/>
        <v>40.5</v>
      </c>
      <c r="P920" s="2">
        <f t="shared" si="306"/>
        <v>1.52</v>
      </c>
      <c r="Q920" s="2">
        <f t="shared" si="307"/>
        <v>0.99</v>
      </c>
      <c r="R920" s="2">
        <f t="shared" si="308"/>
        <v>3.39</v>
      </c>
      <c r="S920" s="64">
        <f t="shared" si="309"/>
        <v>3.1649999999999998E-2</v>
      </c>
      <c r="T920" s="2">
        <f t="shared" si="310"/>
        <v>6.29</v>
      </c>
      <c r="U920" s="4">
        <f t="shared" si="311"/>
        <v>4.5</v>
      </c>
      <c r="V920" s="79">
        <f t="shared" si="312"/>
        <v>8.51</v>
      </c>
      <c r="W920" s="10">
        <f t="shared" ca="1" si="313"/>
        <v>0</v>
      </c>
      <c r="X920" s="10">
        <f t="shared" ca="1" si="314"/>
        <v>0</v>
      </c>
      <c r="Y920" s="10">
        <f t="shared" ca="1" si="315"/>
        <v>0</v>
      </c>
      <c r="Z920" s="10">
        <f t="shared" ca="1" si="316"/>
        <v>1</v>
      </c>
      <c r="AA920" s="10">
        <f t="shared" ca="1" si="317"/>
        <v>0</v>
      </c>
      <c r="AB920" s="10">
        <f t="shared" ca="1" si="318"/>
        <v>0.61099999999999999</v>
      </c>
      <c r="AC920" s="10">
        <f t="shared" ca="1" si="319"/>
        <v>1</v>
      </c>
      <c r="AF920" s="16">
        <f t="shared" ca="1" si="320"/>
        <v>0</v>
      </c>
    </row>
    <row r="921" spans="1:32" x14ac:dyDescent="0.25">
      <c r="A921" s="7" t="s">
        <v>1243</v>
      </c>
      <c r="B921" s="7" t="s">
        <v>1244</v>
      </c>
      <c r="C921" s="10">
        <f t="shared" ca="1" si="302"/>
        <v>0</v>
      </c>
      <c r="D921" s="4">
        <v>39.299999999999997</v>
      </c>
      <c r="E921" s="4">
        <v>30</v>
      </c>
      <c r="F921" s="4">
        <v>8.3000000000000007</v>
      </c>
      <c r="G921" s="4">
        <v>6.1</v>
      </c>
      <c r="H921" s="5" t="s">
        <v>1407</v>
      </c>
      <c r="I921" s="5" t="s">
        <v>1374</v>
      </c>
      <c r="J921" s="3">
        <v>8900</v>
      </c>
      <c r="K921" s="3">
        <v>5000</v>
      </c>
      <c r="L921" s="3">
        <v>488</v>
      </c>
      <c r="M921" s="2">
        <f t="shared" si="303"/>
        <v>18.239999999999998</v>
      </c>
      <c r="N921" s="3">
        <f t="shared" si="304"/>
        <v>147</v>
      </c>
      <c r="O921" s="4">
        <f t="shared" si="305"/>
        <v>25</v>
      </c>
      <c r="P921" s="2">
        <f t="shared" si="306"/>
        <v>1.55</v>
      </c>
      <c r="Q921" s="2">
        <f t="shared" si="307"/>
        <v>1.1299999999999999</v>
      </c>
      <c r="R921" s="2">
        <f t="shared" si="308"/>
        <v>4.7300000000000004</v>
      </c>
      <c r="S921" s="64">
        <f t="shared" si="309"/>
        <v>5.1990000000000001E-2</v>
      </c>
      <c r="T921" s="2">
        <f t="shared" si="310"/>
        <v>7.34</v>
      </c>
      <c r="U921" s="4">
        <f t="shared" si="311"/>
        <v>3.3</v>
      </c>
      <c r="V921" s="79">
        <f t="shared" si="312"/>
        <v>6.5</v>
      </c>
      <c r="W921" s="10">
        <f t="shared" ca="1" si="313"/>
        <v>0</v>
      </c>
      <c r="X921" s="10">
        <f t="shared" ca="1" si="314"/>
        <v>0</v>
      </c>
      <c r="Y921" s="10">
        <f t="shared" ca="1" si="315"/>
        <v>0</v>
      </c>
      <c r="Z921" s="10">
        <f t="shared" ca="1" si="316"/>
        <v>1</v>
      </c>
      <c r="AA921" s="10">
        <f t="shared" ca="1" si="317"/>
        <v>0</v>
      </c>
      <c r="AB921" s="10">
        <f t="shared" ca="1" si="318"/>
        <v>0</v>
      </c>
      <c r="AC921" s="10">
        <f t="shared" ca="1" si="319"/>
        <v>1</v>
      </c>
      <c r="AF921" s="16">
        <f t="shared" ca="1" si="320"/>
        <v>0</v>
      </c>
    </row>
    <row r="922" spans="1:32" x14ac:dyDescent="0.25">
      <c r="A922" s="7" t="s">
        <v>171</v>
      </c>
      <c r="B922" s="7" t="s">
        <v>172</v>
      </c>
      <c r="C922" s="10">
        <f t="shared" ca="1" si="302"/>
        <v>0</v>
      </c>
      <c r="D922" s="4">
        <v>44.3</v>
      </c>
      <c r="E922" s="4">
        <v>31.4</v>
      </c>
      <c r="F922" s="4">
        <v>11.9</v>
      </c>
      <c r="H922" s="5" t="s">
        <v>1386</v>
      </c>
      <c r="I922" s="5" t="s">
        <v>1383</v>
      </c>
      <c r="J922" s="3">
        <v>28000</v>
      </c>
      <c r="K922" s="3">
        <v>11200</v>
      </c>
      <c r="L922" s="3">
        <v>905</v>
      </c>
      <c r="M922" s="2">
        <f t="shared" si="303"/>
        <v>15.77</v>
      </c>
      <c r="N922" s="3">
        <f t="shared" si="304"/>
        <v>404</v>
      </c>
      <c r="O922" s="4">
        <f t="shared" si="305"/>
        <v>45.3</v>
      </c>
      <c r="P922" s="2">
        <f t="shared" si="306"/>
        <v>1.52</v>
      </c>
      <c r="Q922" s="2">
        <f t="shared" si="307"/>
        <v>1.05</v>
      </c>
      <c r="R922" s="2">
        <f t="shared" si="308"/>
        <v>3.72</v>
      </c>
      <c r="S922" s="64">
        <f t="shared" si="309"/>
        <v>3.6549999999999999E-2</v>
      </c>
      <c r="T922" s="2">
        <f t="shared" si="310"/>
        <v>7.51</v>
      </c>
      <c r="U922" s="4">
        <f t="shared" si="311"/>
        <v>5.0999999999999996</v>
      </c>
      <c r="V922" s="79">
        <f t="shared" si="312"/>
        <v>8.39</v>
      </c>
      <c r="W922" s="10">
        <f t="shared" ca="1" si="313"/>
        <v>0</v>
      </c>
      <c r="X922" s="10">
        <f t="shared" ca="1" si="314"/>
        <v>0</v>
      </c>
      <c r="Y922" s="10">
        <f t="shared" ca="1" si="315"/>
        <v>0</v>
      </c>
      <c r="Z922" s="10">
        <f t="shared" ca="1" si="316"/>
        <v>1</v>
      </c>
      <c r="AA922" s="10">
        <f t="shared" ca="1" si="317"/>
        <v>0</v>
      </c>
      <c r="AB922" s="10">
        <f t="shared" ca="1" si="318"/>
        <v>0</v>
      </c>
      <c r="AC922" s="10">
        <f t="shared" ca="1" si="319"/>
        <v>1</v>
      </c>
      <c r="AF922" s="16">
        <f t="shared" ca="1" si="320"/>
        <v>0</v>
      </c>
    </row>
    <row r="923" spans="1:32" x14ac:dyDescent="0.25">
      <c r="A923" s="7" t="s">
        <v>173</v>
      </c>
      <c r="B923" s="7" t="s">
        <v>156</v>
      </c>
      <c r="C923" s="10">
        <f t="shared" ca="1" si="302"/>
        <v>0</v>
      </c>
      <c r="D923" s="4">
        <v>40.700000000000003</v>
      </c>
      <c r="E923" s="4">
        <v>28</v>
      </c>
      <c r="F923" s="4">
        <v>10.7</v>
      </c>
      <c r="G923" s="4">
        <v>5.7</v>
      </c>
      <c r="I923" s="5" t="s">
        <v>1374</v>
      </c>
      <c r="J923" s="3">
        <v>22040</v>
      </c>
      <c r="K923" s="55">
        <v>8375</v>
      </c>
      <c r="L923" s="3">
        <v>760</v>
      </c>
      <c r="M923" s="2">
        <f t="shared" si="303"/>
        <v>15.53</v>
      </c>
      <c r="N923" s="3">
        <f t="shared" si="304"/>
        <v>448</v>
      </c>
      <c r="O923" s="4">
        <f t="shared" si="305"/>
        <v>45.6</v>
      </c>
      <c r="P923" s="2">
        <f t="shared" si="306"/>
        <v>1.48</v>
      </c>
      <c r="Q923" s="2">
        <f t="shared" si="307"/>
        <v>1.05</v>
      </c>
      <c r="R923" s="2">
        <f t="shared" si="308"/>
        <v>3.8</v>
      </c>
      <c r="S923" s="64">
        <f t="shared" si="309"/>
        <v>3.0419999999999999E-2</v>
      </c>
      <c r="T923" s="2">
        <f t="shared" si="310"/>
        <v>7.09</v>
      </c>
      <c r="U923" s="4">
        <f t="shared" si="311"/>
        <v>5.2</v>
      </c>
      <c r="V923" s="79">
        <f t="shared" si="312"/>
        <v>9.02</v>
      </c>
      <c r="W923" s="10">
        <f t="shared" ca="1" si="313"/>
        <v>0</v>
      </c>
      <c r="X923" s="10">
        <f t="shared" ca="1" si="314"/>
        <v>0</v>
      </c>
      <c r="Y923" s="10">
        <f t="shared" ca="1" si="315"/>
        <v>0</v>
      </c>
      <c r="Z923" s="10">
        <f t="shared" ca="1" si="316"/>
        <v>1</v>
      </c>
      <c r="AA923" s="10">
        <f t="shared" ca="1" si="317"/>
        <v>0</v>
      </c>
      <c r="AB923" s="10">
        <f t="shared" ca="1" si="318"/>
        <v>0</v>
      </c>
      <c r="AC923" s="10">
        <f t="shared" ca="1" si="319"/>
        <v>1</v>
      </c>
      <c r="AF923" s="16">
        <f t="shared" ca="1" si="320"/>
        <v>0</v>
      </c>
    </row>
    <row r="924" spans="1:32" x14ac:dyDescent="0.25">
      <c r="A924" s="7" t="s">
        <v>863</v>
      </c>
      <c r="C924" s="10">
        <f t="shared" ca="1" si="302"/>
        <v>0</v>
      </c>
      <c r="D924" s="4">
        <v>48.2</v>
      </c>
      <c r="E924" s="4">
        <v>35.799999999999997</v>
      </c>
      <c r="F924" s="4">
        <v>11.8</v>
      </c>
      <c r="G924" s="4">
        <v>7.3</v>
      </c>
      <c r="J924" s="3">
        <v>31500</v>
      </c>
      <c r="K924" s="3">
        <v>15000</v>
      </c>
      <c r="L924" s="3">
        <v>1048</v>
      </c>
      <c r="M924" s="2">
        <f t="shared" si="303"/>
        <v>16.88</v>
      </c>
      <c r="N924" s="3">
        <f t="shared" si="304"/>
        <v>306</v>
      </c>
      <c r="O924" s="4">
        <f t="shared" si="305"/>
        <v>46</v>
      </c>
      <c r="P924" s="2">
        <f t="shared" si="306"/>
        <v>1.45</v>
      </c>
      <c r="Q924" s="2">
        <f t="shared" si="307"/>
        <v>1.07</v>
      </c>
      <c r="R924" s="2">
        <f t="shared" si="308"/>
        <v>4.08</v>
      </c>
      <c r="S924" s="64">
        <f t="shared" si="309"/>
        <v>3.2239999999999998E-2</v>
      </c>
      <c r="T924" s="2">
        <f t="shared" si="310"/>
        <v>8.02</v>
      </c>
      <c r="U924" s="4">
        <f t="shared" si="311"/>
        <v>5.4</v>
      </c>
      <c r="V924" s="79">
        <f t="shared" si="312"/>
        <v>8.92</v>
      </c>
      <c r="W924" s="10">
        <f t="shared" ca="1" si="313"/>
        <v>0</v>
      </c>
      <c r="X924" s="10">
        <f t="shared" ca="1" si="314"/>
        <v>0</v>
      </c>
      <c r="Y924" s="10">
        <f t="shared" ca="1" si="315"/>
        <v>0</v>
      </c>
      <c r="Z924" s="10">
        <f t="shared" ca="1" si="316"/>
        <v>1</v>
      </c>
      <c r="AA924" s="10">
        <f t="shared" ca="1" si="317"/>
        <v>0</v>
      </c>
      <c r="AB924" s="10">
        <f t="shared" ca="1" si="318"/>
        <v>0</v>
      </c>
      <c r="AC924" s="10">
        <f t="shared" ca="1" si="319"/>
        <v>1</v>
      </c>
      <c r="AF924" s="16">
        <f t="shared" ca="1" si="320"/>
        <v>0</v>
      </c>
    </row>
    <row r="925" spans="1:32" x14ac:dyDescent="0.25">
      <c r="A925" s="7" t="s">
        <v>174</v>
      </c>
      <c r="B925" s="7" t="s">
        <v>156</v>
      </c>
      <c r="C925" s="10">
        <f t="shared" ca="1" si="302"/>
        <v>0</v>
      </c>
      <c r="D925" s="4">
        <v>22</v>
      </c>
      <c r="E925" s="4">
        <v>20</v>
      </c>
      <c r="F925" s="4">
        <v>8</v>
      </c>
      <c r="H925" s="5" t="s">
        <v>175</v>
      </c>
      <c r="I925" s="5" t="s">
        <v>1374</v>
      </c>
      <c r="J925" s="3">
        <v>2900</v>
      </c>
      <c r="K925" s="3">
        <v>700</v>
      </c>
      <c r="L925" s="3">
        <v>210</v>
      </c>
      <c r="M925" s="2">
        <f t="shared" si="303"/>
        <v>16.559999999999999</v>
      </c>
      <c r="N925" s="3">
        <f t="shared" si="304"/>
        <v>162</v>
      </c>
      <c r="O925" s="4">
        <f t="shared" si="305"/>
        <v>13.6</v>
      </c>
      <c r="P925" s="2">
        <f t="shared" si="306"/>
        <v>2.17</v>
      </c>
      <c r="Q925" s="2">
        <f t="shared" si="307"/>
        <v>1.1299999999999999</v>
      </c>
      <c r="R925" s="2">
        <f t="shared" si="308"/>
        <v>2.75</v>
      </c>
      <c r="S925" s="64">
        <f t="shared" si="309"/>
        <v>0.20865</v>
      </c>
      <c r="T925" s="2">
        <f t="shared" si="310"/>
        <v>5.99</v>
      </c>
      <c r="U925" s="4">
        <f t="shared" si="311"/>
        <v>1.6</v>
      </c>
      <c r="V925" s="79">
        <f t="shared" si="312"/>
        <v>3.21</v>
      </c>
      <c r="W925" s="10">
        <f t="shared" ca="1" si="313"/>
        <v>0</v>
      </c>
      <c r="X925" s="10">
        <f t="shared" ca="1" si="314"/>
        <v>0</v>
      </c>
      <c r="Y925" s="10">
        <f t="shared" ca="1" si="315"/>
        <v>0.70499999999999996</v>
      </c>
      <c r="Z925" s="10">
        <f t="shared" ca="1" si="316"/>
        <v>1</v>
      </c>
      <c r="AA925" s="10">
        <f t="shared" ca="1" si="317"/>
        <v>0</v>
      </c>
      <c r="AB925" s="10">
        <f t="shared" ca="1" si="318"/>
        <v>0</v>
      </c>
      <c r="AC925" s="10">
        <f t="shared" ca="1" si="319"/>
        <v>1</v>
      </c>
      <c r="AF925" s="16">
        <f t="shared" ca="1" si="320"/>
        <v>0</v>
      </c>
    </row>
    <row r="926" spans="1:32" x14ac:dyDescent="0.25">
      <c r="A926" s="7" t="s">
        <v>176</v>
      </c>
      <c r="B926" s="7" t="s">
        <v>156</v>
      </c>
      <c r="C926" s="10">
        <f t="shared" ca="1" si="302"/>
        <v>0</v>
      </c>
      <c r="D926" s="4">
        <v>38.700000000000003</v>
      </c>
      <c r="E926" s="4">
        <v>27.5</v>
      </c>
      <c r="F926" s="4">
        <v>9.6999999999999993</v>
      </c>
      <c r="G926" s="4">
        <v>5.7</v>
      </c>
      <c r="H926" s="5" t="s">
        <v>1386</v>
      </c>
      <c r="I926" s="5" t="s">
        <v>1374</v>
      </c>
      <c r="J926" s="3">
        <v>16000</v>
      </c>
      <c r="K926" s="3">
        <v>6650</v>
      </c>
      <c r="L926" s="3">
        <v>640</v>
      </c>
      <c r="M926" s="2">
        <f t="shared" si="303"/>
        <v>16.190000000000001</v>
      </c>
      <c r="N926" s="3">
        <f t="shared" si="304"/>
        <v>343</v>
      </c>
      <c r="O926" s="4">
        <f t="shared" si="305"/>
        <v>38.9</v>
      </c>
      <c r="P926" s="2">
        <f t="shared" si="306"/>
        <v>1.49</v>
      </c>
      <c r="Q926" s="2">
        <f t="shared" si="307"/>
        <v>1.07</v>
      </c>
      <c r="R926" s="2">
        <f t="shared" si="308"/>
        <v>3.99</v>
      </c>
      <c r="S926" s="64">
        <f t="shared" si="309"/>
        <v>3.3829999999999999E-2</v>
      </c>
      <c r="T926" s="2">
        <f t="shared" si="310"/>
        <v>7.03</v>
      </c>
      <c r="U926" s="4">
        <f t="shared" si="311"/>
        <v>4.5999999999999996</v>
      </c>
      <c r="V926" s="79">
        <f t="shared" si="312"/>
        <v>8.3800000000000008</v>
      </c>
      <c r="W926" s="10">
        <f t="shared" ca="1" si="313"/>
        <v>0</v>
      </c>
      <c r="X926" s="10">
        <f t="shared" ca="1" si="314"/>
        <v>0</v>
      </c>
      <c r="Y926" s="10">
        <f t="shared" ca="1" si="315"/>
        <v>0</v>
      </c>
      <c r="Z926" s="10">
        <f t="shared" ca="1" si="316"/>
        <v>1</v>
      </c>
      <c r="AA926" s="10">
        <f t="shared" ca="1" si="317"/>
        <v>0</v>
      </c>
      <c r="AB926" s="10">
        <f t="shared" ca="1" si="318"/>
        <v>0</v>
      </c>
      <c r="AC926" s="10">
        <f t="shared" ca="1" si="319"/>
        <v>1</v>
      </c>
      <c r="AF926" s="16">
        <f t="shared" ca="1" si="320"/>
        <v>0</v>
      </c>
    </row>
    <row r="927" spans="1:32" x14ac:dyDescent="0.25">
      <c r="A927" s="7" t="s">
        <v>864</v>
      </c>
      <c r="C927" s="10">
        <f t="shared" ca="1" si="302"/>
        <v>0</v>
      </c>
      <c r="D927" s="4">
        <v>51.8</v>
      </c>
      <c r="E927" s="4">
        <v>38</v>
      </c>
      <c r="F927" s="4">
        <v>15.5</v>
      </c>
      <c r="G927" s="4">
        <v>5</v>
      </c>
      <c r="J927" s="3">
        <v>45000</v>
      </c>
      <c r="K927" s="3">
        <v>0</v>
      </c>
      <c r="L927" s="3">
        <v>1074</v>
      </c>
      <c r="M927" s="2">
        <f t="shared" si="303"/>
        <v>13.64</v>
      </c>
      <c r="N927" s="3">
        <f t="shared" si="304"/>
        <v>366</v>
      </c>
      <c r="O927" s="4">
        <f t="shared" si="305"/>
        <v>42.9</v>
      </c>
      <c r="P927" s="2">
        <f t="shared" si="306"/>
        <v>1.69</v>
      </c>
      <c r="Q927" s="2">
        <f t="shared" si="307"/>
        <v>0.98</v>
      </c>
      <c r="R927" s="2">
        <f t="shared" si="308"/>
        <v>3.34</v>
      </c>
      <c r="S927" s="64">
        <f t="shared" si="309"/>
        <v>6.0449999999999997E-2</v>
      </c>
      <c r="T927" s="2">
        <f t="shared" si="310"/>
        <v>8.26</v>
      </c>
      <c r="U927" s="4">
        <f t="shared" si="311"/>
        <v>4.7</v>
      </c>
      <c r="V927" s="79">
        <f t="shared" si="312"/>
        <v>6.77</v>
      </c>
      <c r="W927" s="10">
        <f t="shared" ca="1" si="313"/>
        <v>0</v>
      </c>
      <c r="X927" s="10">
        <f t="shared" ca="1" si="314"/>
        <v>0</v>
      </c>
      <c r="Y927" s="10">
        <f t="shared" ca="1" si="315"/>
        <v>0</v>
      </c>
      <c r="Z927" s="10">
        <f t="shared" ca="1" si="316"/>
        <v>1</v>
      </c>
      <c r="AA927" s="10">
        <f t="shared" ca="1" si="317"/>
        <v>0</v>
      </c>
      <c r="AB927" s="10">
        <f t="shared" ca="1" si="318"/>
        <v>0.88900000000000001</v>
      </c>
      <c r="AC927" s="10">
        <f t="shared" ca="1" si="319"/>
        <v>1</v>
      </c>
      <c r="AF927" s="16">
        <f t="shared" ca="1" si="320"/>
        <v>0</v>
      </c>
    </row>
    <row r="928" spans="1:32" x14ac:dyDescent="0.25">
      <c r="A928" s="7" t="s">
        <v>865</v>
      </c>
      <c r="B928" s="7" t="s">
        <v>156</v>
      </c>
      <c r="C928" s="10">
        <f t="shared" ca="1" si="302"/>
        <v>0</v>
      </c>
      <c r="D928" s="4">
        <v>51.8</v>
      </c>
      <c r="E928" s="4">
        <v>38</v>
      </c>
      <c r="F928" s="4">
        <v>15.5</v>
      </c>
      <c r="G928" s="4">
        <v>5</v>
      </c>
      <c r="J928" s="3">
        <v>45000</v>
      </c>
      <c r="K928" s="3">
        <v>0</v>
      </c>
      <c r="L928" s="3">
        <v>1350</v>
      </c>
      <c r="M928" s="2">
        <f t="shared" si="303"/>
        <v>17.149999999999999</v>
      </c>
      <c r="N928" s="3">
        <f t="shared" si="304"/>
        <v>366</v>
      </c>
      <c r="O928" s="4">
        <f t="shared" si="305"/>
        <v>42.9</v>
      </c>
      <c r="P928" s="2">
        <f t="shared" si="306"/>
        <v>1.69</v>
      </c>
      <c r="Q928" s="2">
        <f t="shared" si="307"/>
        <v>1.06</v>
      </c>
      <c r="R928" s="2">
        <f t="shared" si="308"/>
        <v>3.34</v>
      </c>
      <c r="S928" s="64">
        <f t="shared" si="309"/>
        <v>6.0449999999999997E-2</v>
      </c>
      <c r="T928" s="2">
        <f t="shared" si="310"/>
        <v>8.26</v>
      </c>
      <c r="U928" s="4">
        <f t="shared" si="311"/>
        <v>4.7</v>
      </c>
      <c r="V928" s="79">
        <f t="shared" si="312"/>
        <v>6.77</v>
      </c>
      <c r="W928" s="10">
        <f t="shared" ca="1" si="313"/>
        <v>0</v>
      </c>
      <c r="X928" s="10">
        <f t="shared" ca="1" si="314"/>
        <v>0</v>
      </c>
      <c r="Y928" s="10">
        <f t="shared" ca="1" si="315"/>
        <v>0</v>
      </c>
      <c r="Z928" s="10">
        <f t="shared" ca="1" si="316"/>
        <v>1</v>
      </c>
      <c r="AA928" s="10">
        <f t="shared" ca="1" si="317"/>
        <v>0</v>
      </c>
      <c r="AB928" s="10">
        <f t="shared" ca="1" si="318"/>
        <v>0.88900000000000001</v>
      </c>
      <c r="AC928" s="10">
        <f t="shared" ca="1" si="319"/>
        <v>1</v>
      </c>
      <c r="AF928" s="16">
        <f t="shared" ca="1" si="320"/>
        <v>0</v>
      </c>
    </row>
    <row r="929" spans="1:32" x14ac:dyDescent="0.25">
      <c r="A929" s="7" t="s">
        <v>177</v>
      </c>
      <c r="B929" s="7" t="s">
        <v>178</v>
      </c>
      <c r="C929" s="10">
        <f t="shared" ca="1" si="302"/>
        <v>0</v>
      </c>
      <c r="D929" s="4">
        <v>63</v>
      </c>
      <c r="E929" s="4">
        <v>51.9</v>
      </c>
      <c r="F929" s="4">
        <v>17.899999999999999</v>
      </c>
      <c r="G929" s="4">
        <v>6.8</v>
      </c>
      <c r="I929" s="5" t="s">
        <v>1374</v>
      </c>
      <c r="J929" s="3">
        <v>46296</v>
      </c>
      <c r="K929" s="3">
        <v>14400</v>
      </c>
      <c r="L929" s="3">
        <v>1507</v>
      </c>
      <c r="M929" s="2">
        <f t="shared" si="303"/>
        <v>18.78</v>
      </c>
      <c r="N929" s="3">
        <f t="shared" si="304"/>
        <v>148</v>
      </c>
      <c r="O929" s="4">
        <f t="shared" si="305"/>
        <v>27.8</v>
      </c>
      <c r="P929" s="2">
        <f t="shared" si="306"/>
        <v>1.93</v>
      </c>
      <c r="Q929" s="2">
        <f t="shared" si="307"/>
        <v>1.0900000000000001</v>
      </c>
      <c r="R929" s="2">
        <f t="shared" si="308"/>
        <v>3.52</v>
      </c>
      <c r="S929" s="64">
        <f t="shared" si="309"/>
        <v>0.13769999999999999</v>
      </c>
      <c r="T929" s="2">
        <f t="shared" si="310"/>
        <v>9.65</v>
      </c>
      <c r="U929" s="4">
        <f t="shared" si="311"/>
        <v>3.4</v>
      </c>
      <c r="V929" s="79">
        <f t="shared" si="312"/>
        <v>4.5599999999999996</v>
      </c>
      <c r="W929" s="10">
        <f t="shared" ca="1" si="313"/>
        <v>0</v>
      </c>
      <c r="X929" s="10">
        <f t="shared" ca="1" si="314"/>
        <v>0</v>
      </c>
      <c r="Y929" s="10">
        <f t="shared" ca="1" si="315"/>
        <v>0</v>
      </c>
      <c r="Z929" s="10">
        <f t="shared" ca="1" si="316"/>
        <v>1</v>
      </c>
      <c r="AA929" s="10">
        <f t="shared" ca="1" si="317"/>
        <v>0</v>
      </c>
      <c r="AB929" s="10">
        <f t="shared" ca="1" si="318"/>
        <v>0</v>
      </c>
      <c r="AC929" s="10">
        <f t="shared" ca="1" si="319"/>
        <v>1</v>
      </c>
      <c r="AF929" s="16">
        <f t="shared" ca="1" si="320"/>
        <v>0</v>
      </c>
    </row>
    <row r="930" spans="1:32" x14ac:dyDescent="0.25">
      <c r="A930" s="7" t="s">
        <v>179</v>
      </c>
      <c r="C930" s="10">
        <f t="shared" ca="1" si="302"/>
        <v>0</v>
      </c>
      <c r="D930" s="4">
        <v>34</v>
      </c>
      <c r="E930" s="4">
        <v>24.8</v>
      </c>
      <c r="F930" s="4">
        <v>9.6999999999999993</v>
      </c>
      <c r="I930" s="5" t="s">
        <v>1374</v>
      </c>
      <c r="J930" s="3">
        <v>10900</v>
      </c>
      <c r="L930" s="3">
        <v>427</v>
      </c>
      <c r="M930" s="2">
        <f t="shared" si="303"/>
        <v>13.94</v>
      </c>
      <c r="N930" s="3">
        <f t="shared" si="304"/>
        <v>319</v>
      </c>
      <c r="O930" s="4">
        <f t="shared" si="305"/>
        <v>29.6</v>
      </c>
      <c r="P930" s="2">
        <f t="shared" si="306"/>
        <v>1.69</v>
      </c>
      <c r="Q930" s="2">
        <f t="shared" si="307"/>
        <v>1.03</v>
      </c>
      <c r="R930" s="2">
        <f t="shared" si="308"/>
        <v>3.51</v>
      </c>
      <c r="S930" s="64">
        <f t="shared" si="309"/>
        <v>6.1920000000000003E-2</v>
      </c>
      <c r="T930" s="2">
        <f t="shared" si="310"/>
        <v>6.67</v>
      </c>
      <c r="U930" s="4">
        <f t="shared" si="311"/>
        <v>3.4</v>
      </c>
      <c r="V930" s="79">
        <f t="shared" si="312"/>
        <v>6.19</v>
      </c>
      <c r="W930" s="10">
        <f t="shared" ca="1" si="313"/>
        <v>0</v>
      </c>
      <c r="X930" s="10">
        <f t="shared" ca="1" si="314"/>
        <v>0</v>
      </c>
      <c r="Y930" s="10">
        <f t="shared" ca="1" si="315"/>
        <v>0</v>
      </c>
      <c r="Z930" s="10">
        <f t="shared" ca="1" si="316"/>
        <v>1</v>
      </c>
      <c r="AA930" s="10">
        <f t="shared" ca="1" si="317"/>
        <v>0</v>
      </c>
      <c r="AB930" s="10">
        <f t="shared" ca="1" si="318"/>
        <v>0</v>
      </c>
      <c r="AC930" s="10">
        <f t="shared" ca="1" si="319"/>
        <v>1</v>
      </c>
      <c r="AF930" s="16">
        <f t="shared" ca="1" si="320"/>
        <v>0</v>
      </c>
    </row>
    <row r="931" spans="1:32" x14ac:dyDescent="0.25">
      <c r="A931" s="7" t="s">
        <v>180</v>
      </c>
      <c r="B931" s="7" t="s">
        <v>1510</v>
      </c>
      <c r="C931" s="10">
        <f t="shared" ca="1" si="302"/>
        <v>0</v>
      </c>
      <c r="D931" s="4">
        <v>48.1</v>
      </c>
      <c r="E931" s="4">
        <v>39.4</v>
      </c>
      <c r="F931" s="4">
        <v>14.1</v>
      </c>
      <c r="G931" s="4">
        <v>5.9</v>
      </c>
      <c r="H931" s="2"/>
      <c r="I931" s="2" t="s">
        <v>1371</v>
      </c>
      <c r="J931" s="3">
        <v>31700</v>
      </c>
      <c r="K931" s="3">
        <v>11800</v>
      </c>
      <c r="L931" s="3">
        <v>1066</v>
      </c>
      <c r="M931" s="2">
        <f t="shared" si="303"/>
        <v>17.100000000000001</v>
      </c>
      <c r="N931" s="3">
        <f t="shared" si="304"/>
        <v>231</v>
      </c>
      <c r="O931" s="4">
        <f t="shared" si="305"/>
        <v>34.4</v>
      </c>
      <c r="P931" s="2">
        <f t="shared" si="306"/>
        <v>1.72</v>
      </c>
      <c r="Q931" s="2">
        <f t="shared" si="307"/>
        <v>1.07</v>
      </c>
      <c r="R931" s="2">
        <f t="shared" si="308"/>
        <v>3.41</v>
      </c>
      <c r="S931" s="64">
        <f t="shared" si="309"/>
        <v>7.4109999999999995E-2</v>
      </c>
      <c r="T931" s="2">
        <f t="shared" si="310"/>
        <v>8.41</v>
      </c>
      <c r="U931" s="4">
        <f t="shared" si="311"/>
        <v>4</v>
      </c>
      <c r="V931" s="79">
        <f t="shared" si="312"/>
        <v>6.04</v>
      </c>
      <c r="W931" s="10">
        <f t="shared" ca="1" si="313"/>
        <v>0</v>
      </c>
      <c r="X931" s="10">
        <f t="shared" ca="1" si="314"/>
        <v>0</v>
      </c>
      <c r="Y931" s="10">
        <f t="shared" ca="1" si="315"/>
        <v>0</v>
      </c>
      <c r="Z931" s="10">
        <f t="shared" ca="1" si="316"/>
        <v>1</v>
      </c>
      <c r="AA931" s="10">
        <f t="shared" ca="1" si="317"/>
        <v>0</v>
      </c>
      <c r="AB931" s="10">
        <f t="shared" ca="1" si="318"/>
        <v>0.5</v>
      </c>
      <c r="AC931" s="10">
        <f t="shared" ca="1" si="319"/>
        <v>1</v>
      </c>
      <c r="AF931" s="16">
        <f t="shared" ca="1" si="320"/>
        <v>0</v>
      </c>
    </row>
    <row r="932" spans="1:32" x14ac:dyDescent="0.25">
      <c r="A932" s="7" t="s">
        <v>181</v>
      </c>
      <c r="B932" s="7" t="s">
        <v>1379</v>
      </c>
      <c r="C932" s="10">
        <f t="shared" ca="1" si="302"/>
        <v>0</v>
      </c>
      <c r="D932" s="4">
        <v>22.7</v>
      </c>
      <c r="E932" s="4">
        <v>21</v>
      </c>
      <c r="F932" s="4">
        <v>6.9</v>
      </c>
      <c r="G932" s="4" t="s">
        <v>182</v>
      </c>
      <c r="H932" s="5" t="s">
        <v>1399</v>
      </c>
      <c r="I932" s="5" t="s">
        <v>1395</v>
      </c>
      <c r="J932" s="3">
        <v>2800</v>
      </c>
      <c r="K932" s="3">
        <v>900</v>
      </c>
      <c r="L932" s="3">
        <v>255</v>
      </c>
      <c r="M932" s="2">
        <f t="shared" si="303"/>
        <v>20.59</v>
      </c>
      <c r="N932" s="3">
        <f t="shared" si="304"/>
        <v>135</v>
      </c>
      <c r="O932" s="4">
        <f t="shared" si="305"/>
        <v>15.3</v>
      </c>
      <c r="P932" s="2">
        <f t="shared" si="306"/>
        <v>1.89</v>
      </c>
      <c r="Q932" s="2">
        <f t="shared" si="307"/>
        <v>1.22</v>
      </c>
      <c r="R932" s="2">
        <f t="shared" si="308"/>
        <v>3.29</v>
      </c>
      <c r="S932" s="64">
        <f t="shared" si="309"/>
        <v>0.11541</v>
      </c>
      <c r="T932" s="2">
        <f t="shared" si="310"/>
        <v>6.14</v>
      </c>
      <c r="U932" s="4">
        <f t="shared" si="311"/>
        <v>1.9</v>
      </c>
      <c r="V932" s="79">
        <f t="shared" si="312"/>
        <v>4.0999999999999996</v>
      </c>
      <c r="W932" s="10">
        <f t="shared" ca="1" si="313"/>
        <v>0</v>
      </c>
      <c r="X932" s="10">
        <f t="shared" ca="1" si="314"/>
        <v>0</v>
      </c>
      <c r="Y932" s="10">
        <f t="shared" ca="1" si="315"/>
        <v>0.318</v>
      </c>
      <c r="Z932" s="10">
        <f t="shared" ca="1" si="316"/>
        <v>1</v>
      </c>
      <c r="AA932" s="10">
        <f t="shared" ca="1" si="317"/>
        <v>0</v>
      </c>
      <c r="AB932" s="10">
        <f t="shared" ca="1" si="318"/>
        <v>1</v>
      </c>
      <c r="AC932" s="10">
        <f t="shared" ca="1" si="319"/>
        <v>1</v>
      </c>
      <c r="AF932" s="16">
        <f t="shared" ca="1" si="320"/>
        <v>0</v>
      </c>
    </row>
    <row r="933" spans="1:32" x14ac:dyDescent="0.25">
      <c r="A933" s="7" t="s">
        <v>183</v>
      </c>
      <c r="B933" s="7" t="s">
        <v>0</v>
      </c>
      <c r="C933" s="10">
        <f t="shared" ca="1" si="302"/>
        <v>0</v>
      </c>
      <c r="D933" s="4">
        <v>38</v>
      </c>
      <c r="E933" s="4">
        <v>31.5</v>
      </c>
      <c r="F933" s="4">
        <v>11.5</v>
      </c>
      <c r="G933" s="4">
        <v>5.5</v>
      </c>
      <c r="H933" s="5" t="s">
        <v>184</v>
      </c>
      <c r="I933" s="5" t="s">
        <v>1371</v>
      </c>
      <c r="J933" s="3">
        <v>18250</v>
      </c>
      <c r="K933" s="3">
        <v>6720</v>
      </c>
      <c r="L933" s="3">
        <v>660</v>
      </c>
      <c r="M933" s="2">
        <f t="shared" si="303"/>
        <v>15.29</v>
      </c>
      <c r="N933" s="3">
        <f t="shared" si="304"/>
        <v>261</v>
      </c>
      <c r="O933" s="4">
        <f t="shared" si="305"/>
        <v>32.6</v>
      </c>
      <c r="P933" s="2">
        <f t="shared" si="306"/>
        <v>1.69</v>
      </c>
      <c r="Q933" s="2">
        <f t="shared" si="307"/>
        <v>1.05</v>
      </c>
      <c r="R933" s="2">
        <f t="shared" si="308"/>
        <v>3.3</v>
      </c>
      <c r="S933" s="64">
        <f t="shared" si="309"/>
        <v>6.633E-2</v>
      </c>
      <c r="T933" s="2">
        <f t="shared" si="310"/>
        <v>7.52</v>
      </c>
      <c r="U933" s="4">
        <f t="shared" si="311"/>
        <v>3.7</v>
      </c>
      <c r="V933" s="79">
        <f t="shared" si="312"/>
        <v>6.19</v>
      </c>
      <c r="W933" s="10">
        <f t="shared" ca="1" si="313"/>
        <v>0</v>
      </c>
      <c r="X933" s="10">
        <f t="shared" ca="1" si="314"/>
        <v>0</v>
      </c>
      <c r="Y933" s="10">
        <f t="shared" ca="1" si="315"/>
        <v>0</v>
      </c>
      <c r="Z933" s="10">
        <f t="shared" ca="1" si="316"/>
        <v>1</v>
      </c>
      <c r="AA933" s="10">
        <f t="shared" ca="1" si="317"/>
        <v>0</v>
      </c>
      <c r="AB933" s="10">
        <f t="shared" ca="1" si="318"/>
        <v>1</v>
      </c>
      <c r="AC933" s="10">
        <f t="shared" ca="1" si="319"/>
        <v>1</v>
      </c>
      <c r="AF933" s="16">
        <f t="shared" ca="1" si="320"/>
        <v>0</v>
      </c>
    </row>
    <row r="934" spans="1:32" x14ac:dyDescent="0.25">
      <c r="A934" s="7" t="s">
        <v>185</v>
      </c>
      <c r="B934" s="7" t="s">
        <v>0</v>
      </c>
      <c r="C934" s="10">
        <f t="shared" ca="1" si="302"/>
        <v>0</v>
      </c>
      <c r="D934" s="4">
        <v>44.7</v>
      </c>
      <c r="E934" s="4">
        <v>32.799999999999997</v>
      </c>
      <c r="F934" s="4">
        <v>12.8</v>
      </c>
      <c r="G934" s="4">
        <v>6</v>
      </c>
      <c r="H934" s="3"/>
      <c r="I934" s="3" t="s">
        <v>1440</v>
      </c>
      <c r="J934" s="5">
        <v>26879</v>
      </c>
      <c r="K934" s="5">
        <v>8000</v>
      </c>
      <c r="L934" s="3">
        <v>752</v>
      </c>
      <c r="M934" s="2">
        <f t="shared" si="303"/>
        <v>13.46</v>
      </c>
      <c r="N934" s="3">
        <f t="shared" si="304"/>
        <v>340</v>
      </c>
      <c r="O934" s="4">
        <f t="shared" si="305"/>
        <v>38.299999999999997</v>
      </c>
      <c r="P934" s="2">
        <f t="shared" si="306"/>
        <v>1.65</v>
      </c>
      <c r="Q934" s="2">
        <f t="shared" si="307"/>
        <v>0.99</v>
      </c>
      <c r="R934" s="2">
        <f t="shared" si="308"/>
        <v>3.49</v>
      </c>
      <c r="S934" s="64">
        <f t="shared" si="309"/>
        <v>5.6619999999999997E-2</v>
      </c>
      <c r="T934" s="2">
        <f t="shared" si="310"/>
        <v>7.67</v>
      </c>
      <c r="U934" s="4">
        <f t="shared" si="311"/>
        <v>4.3</v>
      </c>
      <c r="V934" s="79">
        <f t="shared" si="312"/>
        <v>6.82</v>
      </c>
      <c r="W934" s="10">
        <f t="shared" ca="1" si="313"/>
        <v>0</v>
      </c>
      <c r="X934" s="10">
        <f t="shared" ca="1" si="314"/>
        <v>0</v>
      </c>
      <c r="Y934" s="10">
        <f t="shared" ca="1" si="315"/>
        <v>0</v>
      </c>
      <c r="Z934" s="10">
        <f t="shared" ca="1" si="316"/>
        <v>1</v>
      </c>
      <c r="AA934" s="10">
        <f t="shared" ca="1" si="317"/>
        <v>0</v>
      </c>
      <c r="AB934" s="10">
        <f t="shared" ca="1" si="318"/>
        <v>5.6000000000000001E-2</v>
      </c>
      <c r="AC934" s="10">
        <f t="shared" ca="1" si="319"/>
        <v>1</v>
      </c>
      <c r="AF934" s="16">
        <f t="shared" ca="1" si="320"/>
        <v>0</v>
      </c>
    </row>
    <row r="935" spans="1:32" x14ac:dyDescent="0.25">
      <c r="A935" s="7" t="s">
        <v>186</v>
      </c>
      <c r="B935" s="7" t="s">
        <v>0</v>
      </c>
      <c r="C935" s="10">
        <f t="shared" ca="1" si="302"/>
        <v>0</v>
      </c>
      <c r="D935" s="4">
        <v>53</v>
      </c>
      <c r="E935" s="4">
        <v>40</v>
      </c>
      <c r="F935" s="4">
        <v>15</v>
      </c>
      <c r="G935" s="4">
        <v>6.5</v>
      </c>
      <c r="H935" s="2"/>
      <c r="I935" s="2" t="s">
        <v>1374</v>
      </c>
      <c r="J935" s="3">
        <v>42750</v>
      </c>
      <c r="K935" s="3">
        <v>17000</v>
      </c>
      <c r="L935" s="3">
        <v>1135</v>
      </c>
      <c r="M935" s="2">
        <f t="shared" si="303"/>
        <v>14.92</v>
      </c>
      <c r="N935" s="3">
        <f t="shared" si="304"/>
        <v>298</v>
      </c>
      <c r="O935" s="4">
        <f t="shared" si="305"/>
        <v>40.9</v>
      </c>
      <c r="P935" s="2">
        <f t="shared" si="306"/>
        <v>1.66</v>
      </c>
      <c r="Q935" s="2">
        <f t="shared" si="307"/>
        <v>1.02</v>
      </c>
      <c r="R935" s="2">
        <f t="shared" si="308"/>
        <v>3.53</v>
      </c>
      <c r="S935" s="64">
        <f t="shared" si="309"/>
        <v>6.0580000000000002E-2</v>
      </c>
      <c r="T935" s="2">
        <f t="shared" si="310"/>
        <v>8.4700000000000006</v>
      </c>
      <c r="U935" s="4">
        <f t="shared" si="311"/>
        <v>4.5999999999999996</v>
      </c>
      <c r="V935" s="79">
        <f t="shared" si="312"/>
        <v>6.74</v>
      </c>
      <c r="W935" s="10">
        <f t="shared" ca="1" si="313"/>
        <v>0</v>
      </c>
      <c r="X935" s="10">
        <f t="shared" ca="1" si="314"/>
        <v>0</v>
      </c>
      <c r="Y935" s="10">
        <f t="shared" ca="1" si="315"/>
        <v>0</v>
      </c>
      <c r="Z935" s="10">
        <f t="shared" ca="1" si="316"/>
        <v>1</v>
      </c>
      <c r="AA935" s="10">
        <f t="shared" ca="1" si="317"/>
        <v>0</v>
      </c>
      <c r="AB935" s="10">
        <f t="shared" ca="1" si="318"/>
        <v>0</v>
      </c>
      <c r="AC935" s="10">
        <f t="shared" ca="1" si="319"/>
        <v>1</v>
      </c>
      <c r="AF935" s="16">
        <f t="shared" ca="1" si="320"/>
        <v>0</v>
      </c>
    </row>
    <row r="936" spans="1:32" x14ac:dyDescent="0.25">
      <c r="A936" s="7" t="s">
        <v>1245</v>
      </c>
      <c r="B936" s="7" t="s">
        <v>1392</v>
      </c>
      <c r="C936" s="10">
        <f t="shared" ca="1" si="302"/>
        <v>0</v>
      </c>
      <c r="D936" s="4">
        <v>36.200000000000003</v>
      </c>
      <c r="E936" s="4">
        <v>27</v>
      </c>
      <c r="F936" s="4">
        <v>10.7</v>
      </c>
      <c r="G936" s="4">
        <v>5</v>
      </c>
      <c r="H936" s="5" t="s">
        <v>1386</v>
      </c>
      <c r="J936" s="3">
        <v>16100</v>
      </c>
      <c r="K936" s="3">
        <v>6050</v>
      </c>
      <c r="L936" s="3">
        <v>622</v>
      </c>
      <c r="M936" s="2">
        <f t="shared" si="303"/>
        <v>15.67</v>
      </c>
      <c r="N936" s="3">
        <f t="shared" si="304"/>
        <v>365</v>
      </c>
      <c r="O936" s="4">
        <f t="shared" si="305"/>
        <v>35.6</v>
      </c>
      <c r="P936" s="2">
        <f t="shared" si="306"/>
        <v>1.64</v>
      </c>
      <c r="Q936" s="2">
        <f t="shared" si="307"/>
        <v>1.06</v>
      </c>
      <c r="R936" s="2">
        <f t="shared" si="308"/>
        <v>3.38</v>
      </c>
      <c r="S936" s="64">
        <f t="shared" si="309"/>
        <v>5.1409999999999997E-2</v>
      </c>
      <c r="T936" s="2">
        <f t="shared" si="310"/>
        <v>6.96</v>
      </c>
      <c r="U936" s="4">
        <f t="shared" si="311"/>
        <v>4</v>
      </c>
      <c r="V936" s="79">
        <f t="shared" si="312"/>
        <v>6.94</v>
      </c>
      <c r="W936" s="10">
        <f t="shared" ca="1" si="313"/>
        <v>0</v>
      </c>
      <c r="X936" s="10">
        <f t="shared" ca="1" si="314"/>
        <v>0</v>
      </c>
      <c r="Y936" s="10">
        <f t="shared" ca="1" si="315"/>
        <v>0</v>
      </c>
      <c r="Z936" s="10">
        <f t="shared" ca="1" si="316"/>
        <v>1</v>
      </c>
      <c r="AA936" s="10">
        <f t="shared" ca="1" si="317"/>
        <v>0</v>
      </c>
      <c r="AB936" s="10">
        <f t="shared" ca="1" si="318"/>
        <v>0.66700000000000004</v>
      </c>
      <c r="AC936" s="10">
        <f t="shared" ca="1" si="319"/>
        <v>1</v>
      </c>
      <c r="AF936" s="16">
        <f t="shared" ca="1" si="320"/>
        <v>0</v>
      </c>
    </row>
    <row r="937" spans="1:32" x14ac:dyDescent="0.25">
      <c r="A937" s="7" t="s">
        <v>1246</v>
      </c>
      <c r="B937" s="7" t="s">
        <v>1392</v>
      </c>
      <c r="C937" s="10">
        <f t="shared" ca="1" si="302"/>
        <v>0</v>
      </c>
      <c r="D937" s="4">
        <v>42.7</v>
      </c>
      <c r="E937" s="4">
        <v>30</v>
      </c>
      <c r="F937" s="4">
        <v>11.7</v>
      </c>
      <c r="G937" s="4">
        <v>5.7</v>
      </c>
      <c r="H937" s="5" t="s">
        <v>1386</v>
      </c>
      <c r="J937" s="3">
        <v>20500</v>
      </c>
      <c r="K937" s="3">
        <v>7600</v>
      </c>
      <c r="L937" s="3">
        <v>776</v>
      </c>
      <c r="M937" s="2">
        <f t="shared" si="303"/>
        <v>16.64</v>
      </c>
      <c r="N937" s="3">
        <f t="shared" si="304"/>
        <v>339</v>
      </c>
      <c r="O937" s="4">
        <f t="shared" si="305"/>
        <v>35.4</v>
      </c>
      <c r="P937" s="2">
        <f t="shared" si="306"/>
        <v>1.65</v>
      </c>
      <c r="Q937" s="2">
        <f t="shared" si="307"/>
        <v>1.07</v>
      </c>
      <c r="R937" s="2">
        <f t="shared" si="308"/>
        <v>3.65</v>
      </c>
      <c r="S937" s="64">
        <f t="shared" si="309"/>
        <v>5.5289999999999999E-2</v>
      </c>
      <c r="T937" s="2">
        <f t="shared" si="310"/>
        <v>7.34</v>
      </c>
      <c r="U937" s="4">
        <f t="shared" si="311"/>
        <v>4.0999999999999996</v>
      </c>
      <c r="V937" s="79">
        <f t="shared" si="312"/>
        <v>6.8</v>
      </c>
      <c r="W937" s="10">
        <f t="shared" ca="1" si="313"/>
        <v>0</v>
      </c>
      <c r="X937" s="10">
        <f t="shared" ca="1" si="314"/>
        <v>0</v>
      </c>
      <c r="Y937" s="10">
        <f t="shared" ca="1" si="315"/>
        <v>0</v>
      </c>
      <c r="Z937" s="10">
        <f t="shared" ca="1" si="316"/>
        <v>1</v>
      </c>
      <c r="AA937" s="10">
        <f t="shared" ca="1" si="317"/>
        <v>0</v>
      </c>
      <c r="AB937" s="10">
        <f t="shared" ca="1" si="318"/>
        <v>0</v>
      </c>
      <c r="AC937" s="10">
        <f t="shared" ca="1" si="319"/>
        <v>1</v>
      </c>
      <c r="AF937" s="16">
        <f t="shared" ca="1" si="320"/>
        <v>0</v>
      </c>
    </row>
    <row r="938" spans="1:32" x14ac:dyDescent="0.25">
      <c r="A938" s="7" t="s">
        <v>1247</v>
      </c>
      <c r="B938" s="7" t="s">
        <v>1248</v>
      </c>
      <c r="C938" s="10">
        <f t="shared" ca="1" si="302"/>
        <v>0</v>
      </c>
      <c r="D938" s="4">
        <v>58.4</v>
      </c>
      <c r="E938" s="4">
        <v>45.8</v>
      </c>
      <c r="F938" s="4">
        <v>16.100000000000001</v>
      </c>
      <c r="G938" s="4">
        <v>6.5</v>
      </c>
      <c r="H938" s="5" t="s">
        <v>1386</v>
      </c>
      <c r="I938" s="5" t="s">
        <v>1383</v>
      </c>
      <c r="J938" s="3">
        <v>56200</v>
      </c>
      <c r="K938" s="3">
        <v>22000</v>
      </c>
      <c r="L938" s="3">
        <v>1502</v>
      </c>
      <c r="M938" s="2">
        <f t="shared" si="303"/>
        <v>16.45</v>
      </c>
      <c r="N938" s="3">
        <f t="shared" si="304"/>
        <v>261</v>
      </c>
      <c r="O938" s="4">
        <f t="shared" si="305"/>
        <v>43.3</v>
      </c>
      <c r="P938" s="2">
        <f t="shared" si="306"/>
        <v>1.63</v>
      </c>
      <c r="Q938" s="2">
        <f t="shared" si="307"/>
        <v>1.04</v>
      </c>
      <c r="R938" s="2">
        <f t="shared" si="308"/>
        <v>3.63</v>
      </c>
      <c r="S938" s="64">
        <f t="shared" si="309"/>
        <v>5.5980000000000002E-2</v>
      </c>
      <c r="T938" s="2">
        <f t="shared" si="310"/>
        <v>9.07</v>
      </c>
      <c r="U938" s="4">
        <f t="shared" si="311"/>
        <v>5</v>
      </c>
      <c r="V938" s="79">
        <f t="shared" si="312"/>
        <v>7.07</v>
      </c>
      <c r="W938" s="10">
        <f t="shared" ca="1" si="313"/>
        <v>0</v>
      </c>
      <c r="X938" s="10">
        <f t="shared" ca="1" si="314"/>
        <v>0</v>
      </c>
      <c r="Y938" s="10">
        <f t="shared" ca="1" si="315"/>
        <v>0</v>
      </c>
      <c r="Z938" s="10">
        <f t="shared" ca="1" si="316"/>
        <v>1</v>
      </c>
      <c r="AA938" s="10">
        <f t="shared" ca="1" si="317"/>
        <v>0</v>
      </c>
      <c r="AB938" s="10">
        <f t="shared" ca="1" si="318"/>
        <v>0</v>
      </c>
      <c r="AC938" s="10">
        <f t="shared" ca="1" si="319"/>
        <v>1</v>
      </c>
      <c r="AF938" s="16">
        <f t="shared" ca="1" si="320"/>
        <v>0</v>
      </c>
    </row>
    <row r="939" spans="1:32" x14ac:dyDescent="0.25">
      <c r="A939" s="7" t="s">
        <v>1249</v>
      </c>
      <c r="C939" s="10">
        <f t="shared" ca="1" si="302"/>
        <v>0</v>
      </c>
      <c r="D939" s="4">
        <v>69.8</v>
      </c>
      <c r="E939" s="4">
        <v>59</v>
      </c>
      <c r="F939" s="4">
        <v>19.2</v>
      </c>
      <c r="G939" s="4">
        <v>7.7</v>
      </c>
      <c r="H939" s="5" t="s">
        <v>1386</v>
      </c>
      <c r="I939" s="5" t="s">
        <v>1383</v>
      </c>
      <c r="J939" s="3">
        <v>94100</v>
      </c>
      <c r="K939" s="3">
        <v>37000</v>
      </c>
      <c r="L939" s="3">
        <v>2274</v>
      </c>
      <c r="M939" s="2">
        <f t="shared" si="303"/>
        <v>17.670000000000002</v>
      </c>
      <c r="N939" s="3">
        <f t="shared" si="304"/>
        <v>205</v>
      </c>
      <c r="O939" s="4">
        <f t="shared" si="305"/>
        <v>45.7</v>
      </c>
      <c r="P939" s="2">
        <f t="shared" si="306"/>
        <v>1.63</v>
      </c>
      <c r="Q939" s="2">
        <f t="shared" si="307"/>
        <v>1.05</v>
      </c>
      <c r="R939" s="2">
        <f t="shared" si="308"/>
        <v>3.64</v>
      </c>
      <c r="S939" s="64">
        <f t="shared" si="309"/>
        <v>6.1609999999999998E-2</v>
      </c>
      <c r="T939" s="2">
        <f t="shared" si="310"/>
        <v>10.29</v>
      </c>
      <c r="U939" s="4">
        <f t="shared" si="311"/>
        <v>5.3</v>
      </c>
      <c r="V939" s="79">
        <f t="shared" si="312"/>
        <v>6.86</v>
      </c>
      <c r="W939" s="10">
        <f t="shared" ca="1" si="313"/>
        <v>0</v>
      </c>
      <c r="X939" s="10">
        <f t="shared" ca="1" si="314"/>
        <v>0</v>
      </c>
      <c r="Y939" s="10">
        <f t="shared" ca="1" si="315"/>
        <v>0</v>
      </c>
      <c r="Z939" s="10">
        <f t="shared" ca="1" si="316"/>
        <v>1</v>
      </c>
      <c r="AA939" s="10">
        <f t="shared" ca="1" si="317"/>
        <v>0</v>
      </c>
      <c r="AB939" s="10">
        <f t="shared" ca="1" si="318"/>
        <v>0</v>
      </c>
      <c r="AC939" s="10">
        <f t="shared" ca="1" si="319"/>
        <v>1</v>
      </c>
      <c r="AF939" s="16">
        <f t="shared" ca="1" si="320"/>
        <v>0</v>
      </c>
    </row>
    <row r="940" spans="1:32" x14ac:dyDescent="0.25">
      <c r="A940" s="7" t="s">
        <v>187</v>
      </c>
      <c r="B940" s="7" t="s">
        <v>1377</v>
      </c>
      <c r="C940" s="10">
        <f t="shared" ca="1" si="302"/>
        <v>0</v>
      </c>
      <c r="D940" s="4">
        <v>41.7</v>
      </c>
      <c r="E940" s="4">
        <v>33.6</v>
      </c>
      <c r="F940" s="4">
        <v>12.7</v>
      </c>
      <c r="G940" s="4">
        <v>5.4</v>
      </c>
      <c r="I940" s="5" t="s">
        <v>1371</v>
      </c>
      <c r="J940" s="3">
        <v>22690</v>
      </c>
      <c r="K940" s="3">
        <v>8536</v>
      </c>
      <c r="L940" s="3">
        <v>851</v>
      </c>
      <c r="M940" s="2">
        <f t="shared" si="303"/>
        <v>17.059999999999999</v>
      </c>
      <c r="N940" s="3">
        <f t="shared" si="304"/>
        <v>267</v>
      </c>
      <c r="O940" s="4">
        <f t="shared" si="305"/>
        <v>33</v>
      </c>
      <c r="P940" s="2">
        <f t="shared" si="306"/>
        <v>1.74</v>
      </c>
      <c r="Q940" s="2">
        <f t="shared" si="307"/>
        <v>1.08</v>
      </c>
      <c r="R940" s="2">
        <f t="shared" si="308"/>
        <v>3.28</v>
      </c>
      <c r="S940" s="64">
        <f t="shared" si="309"/>
        <v>7.5689999999999993E-2</v>
      </c>
      <c r="T940" s="2">
        <f t="shared" si="310"/>
        <v>7.77</v>
      </c>
      <c r="U940" s="4">
        <f t="shared" si="311"/>
        <v>3.7</v>
      </c>
      <c r="V940" s="79">
        <f t="shared" si="312"/>
        <v>5.89</v>
      </c>
      <c r="W940" s="10">
        <f t="shared" ca="1" si="313"/>
        <v>0</v>
      </c>
      <c r="X940" s="10">
        <f t="shared" ca="1" si="314"/>
        <v>0</v>
      </c>
      <c r="Y940" s="10">
        <f t="shared" ca="1" si="315"/>
        <v>0</v>
      </c>
      <c r="Z940" s="10">
        <f t="shared" ca="1" si="316"/>
        <v>1</v>
      </c>
      <c r="AA940" s="10">
        <f t="shared" ca="1" si="317"/>
        <v>0</v>
      </c>
      <c r="AB940" s="10">
        <f t="shared" ca="1" si="318"/>
        <v>1</v>
      </c>
      <c r="AC940" s="10">
        <f t="shared" ca="1" si="319"/>
        <v>1</v>
      </c>
      <c r="AF940" s="16">
        <f t="shared" ca="1" si="320"/>
        <v>0</v>
      </c>
    </row>
    <row r="941" spans="1:32" x14ac:dyDescent="0.25">
      <c r="A941" s="7" t="s">
        <v>188</v>
      </c>
      <c r="B941" s="7" t="s">
        <v>1377</v>
      </c>
      <c r="C941" s="10">
        <f t="shared" ca="1" si="302"/>
        <v>0</v>
      </c>
      <c r="D941" s="4">
        <v>45.1</v>
      </c>
      <c r="E941" s="4">
        <v>36.5</v>
      </c>
      <c r="F941" s="4">
        <v>14</v>
      </c>
      <c r="G941" s="4">
        <v>5</v>
      </c>
      <c r="I941" s="5" t="s">
        <v>1374</v>
      </c>
      <c r="J941" s="3">
        <v>25611</v>
      </c>
      <c r="K941" s="3">
        <v>9600</v>
      </c>
      <c r="L941" s="5">
        <v>932</v>
      </c>
      <c r="M941" s="2">
        <f t="shared" si="303"/>
        <v>17.23</v>
      </c>
      <c r="N941" s="3">
        <f t="shared" si="304"/>
        <v>235</v>
      </c>
      <c r="O941" s="4">
        <f t="shared" si="305"/>
        <v>30.1</v>
      </c>
      <c r="P941" s="2">
        <f t="shared" si="306"/>
        <v>1.84</v>
      </c>
      <c r="Q941" s="2">
        <f t="shared" si="307"/>
        <v>1.08</v>
      </c>
      <c r="R941" s="2">
        <f t="shared" si="308"/>
        <v>3.22</v>
      </c>
      <c r="S941" s="64">
        <f t="shared" si="309"/>
        <v>9.5930000000000001E-2</v>
      </c>
      <c r="T941" s="2">
        <f t="shared" si="310"/>
        <v>8.1</v>
      </c>
      <c r="U941" s="4">
        <f t="shared" si="311"/>
        <v>3.5</v>
      </c>
      <c r="V941" s="79">
        <f t="shared" si="312"/>
        <v>5.31</v>
      </c>
      <c r="W941" s="10">
        <f t="shared" ca="1" si="313"/>
        <v>0</v>
      </c>
      <c r="X941" s="10">
        <f t="shared" ca="1" si="314"/>
        <v>0</v>
      </c>
      <c r="Y941" s="10">
        <f t="shared" ca="1" si="315"/>
        <v>0</v>
      </c>
      <c r="Z941" s="10">
        <f t="shared" ca="1" si="316"/>
        <v>1</v>
      </c>
      <c r="AA941" s="10">
        <f t="shared" ca="1" si="317"/>
        <v>0</v>
      </c>
      <c r="AB941" s="10">
        <f t="shared" ca="1" si="318"/>
        <v>1</v>
      </c>
      <c r="AC941" s="10">
        <f t="shared" ca="1" si="319"/>
        <v>1</v>
      </c>
      <c r="AF941" s="16">
        <f t="shared" ca="1" si="320"/>
        <v>0</v>
      </c>
    </row>
    <row r="942" spans="1:32" x14ac:dyDescent="0.25">
      <c r="A942" s="7" t="s">
        <v>1250</v>
      </c>
      <c r="B942" s="7" t="s">
        <v>1377</v>
      </c>
      <c r="C942" s="10">
        <f t="shared" ca="1" si="302"/>
        <v>0</v>
      </c>
      <c r="D942" s="4">
        <v>47.5</v>
      </c>
      <c r="E942" s="4">
        <v>37.299999999999997</v>
      </c>
      <c r="F942" s="4">
        <v>14.2</v>
      </c>
      <c r="G942" s="4">
        <v>6.5</v>
      </c>
      <c r="H942" s="5" t="s">
        <v>1076</v>
      </c>
      <c r="J942" s="3">
        <v>25600</v>
      </c>
      <c r="K942" s="3">
        <v>10200</v>
      </c>
      <c r="L942" s="3">
        <v>924</v>
      </c>
      <c r="M942" s="2">
        <f t="shared" si="303"/>
        <v>17.09</v>
      </c>
      <c r="N942" s="3">
        <f t="shared" si="304"/>
        <v>220</v>
      </c>
      <c r="O942" s="4">
        <f t="shared" si="305"/>
        <v>28.6</v>
      </c>
      <c r="P942" s="2">
        <f t="shared" si="306"/>
        <v>1.86</v>
      </c>
      <c r="Q942" s="2">
        <f t="shared" si="307"/>
        <v>1.08</v>
      </c>
      <c r="R942" s="2">
        <f t="shared" si="308"/>
        <v>3.35</v>
      </c>
      <c r="S942" s="64">
        <f t="shared" si="309"/>
        <v>0.10987</v>
      </c>
      <c r="T942" s="2">
        <f t="shared" si="310"/>
        <v>8.18</v>
      </c>
      <c r="U942" s="4">
        <f t="shared" si="311"/>
        <v>3.3</v>
      </c>
      <c r="V942" s="79">
        <f t="shared" si="312"/>
        <v>4.97</v>
      </c>
      <c r="W942" s="10">
        <f t="shared" ca="1" si="313"/>
        <v>0</v>
      </c>
      <c r="X942" s="10">
        <f t="shared" ca="1" si="314"/>
        <v>0</v>
      </c>
      <c r="Y942" s="10">
        <f t="shared" ca="1" si="315"/>
        <v>0</v>
      </c>
      <c r="Z942" s="10">
        <f t="shared" ca="1" si="316"/>
        <v>1</v>
      </c>
      <c r="AA942" s="10">
        <f t="shared" ca="1" si="317"/>
        <v>0</v>
      </c>
      <c r="AB942" s="10">
        <f t="shared" ca="1" si="318"/>
        <v>0.83299999999999996</v>
      </c>
      <c r="AC942" s="10">
        <f t="shared" ca="1" si="319"/>
        <v>1</v>
      </c>
      <c r="AF942" s="16">
        <f t="shared" ca="1" si="320"/>
        <v>0</v>
      </c>
    </row>
    <row r="943" spans="1:32" x14ac:dyDescent="0.25">
      <c r="A943" s="7" t="s">
        <v>189</v>
      </c>
      <c r="B943" s="7" t="s">
        <v>1377</v>
      </c>
      <c r="C943" s="10">
        <f t="shared" ca="1" si="302"/>
        <v>0</v>
      </c>
      <c r="D943" s="4">
        <v>49</v>
      </c>
      <c r="E943" s="4">
        <v>39</v>
      </c>
      <c r="F943" s="4">
        <v>13.5</v>
      </c>
      <c r="G943" s="4">
        <v>6.5</v>
      </c>
      <c r="I943" s="5" t="s">
        <v>1371</v>
      </c>
      <c r="J943" s="3">
        <v>34000</v>
      </c>
      <c r="K943" s="3">
        <v>13000</v>
      </c>
      <c r="L943" s="5">
        <v>1000</v>
      </c>
      <c r="M943" s="2">
        <f t="shared" si="303"/>
        <v>15.31</v>
      </c>
      <c r="N943" s="3">
        <f t="shared" si="304"/>
        <v>256</v>
      </c>
      <c r="O943" s="4">
        <f t="shared" si="305"/>
        <v>39.1</v>
      </c>
      <c r="P943" s="2">
        <f t="shared" si="306"/>
        <v>1.61</v>
      </c>
      <c r="Q943" s="2">
        <f t="shared" si="307"/>
        <v>1.03</v>
      </c>
      <c r="R943" s="2">
        <f t="shared" si="308"/>
        <v>3.63</v>
      </c>
      <c r="S943" s="64">
        <f t="shared" si="309"/>
        <v>5.5390000000000002E-2</v>
      </c>
      <c r="T943" s="2">
        <f t="shared" si="310"/>
        <v>8.3699999999999992</v>
      </c>
      <c r="U943" s="4">
        <f t="shared" si="311"/>
        <v>4.5</v>
      </c>
      <c r="V943" s="79">
        <f t="shared" si="312"/>
        <v>6.95</v>
      </c>
      <c r="W943" s="10">
        <f t="shared" ca="1" si="313"/>
        <v>0</v>
      </c>
      <c r="X943" s="10">
        <f t="shared" ca="1" si="314"/>
        <v>0</v>
      </c>
      <c r="Y943" s="10">
        <f t="shared" ca="1" si="315"/>
        <v>0</v>
      </c>
      <c r="Z943" s="10">
        <f t="shared" ca="1" si="316"/>
        <v>1</v>
      </c>
      <c r="AA943" s="10">
        <f t="shared" ca="1" si="317"/>
        <v>0</v>
      </c>
      <c r="AB943" s="10">
        <f t="shared" ca="1" si="318"/>
        <v>0</v>
      </c>
      <c r="AC943" s="10">
        <f t="shared" ca="1" si="319"/>
        <v>1</v>
      </c>
      <c r="AF943" s="16">
        <f t="shared" ca="1" si="320"/>
        <v>0</v>
      </c>
    </row>
    <row r="944" spans="1:32" x14ac:dyDescent="0.25">
      <c r="A944" s="7" t="s">
        <v>190</v>
      </c>
      <c r="B944" s="7" t="s">
        <v>1970</v>
      </c>
      <c r="C944" s="10">
        <f t="shared" ca="1" si="302"/>
        <v>0</v>
      </c>
      <c r="D944" s="4">
        <v>56.5</v>
      </c>
      <c r="E944" s="4">
        <v>46.7</v>
      </c>
      <c r="F944" s="4">
        <v>16.2</v>
      </c>
      <c r="G944" s="4">
        <v>6.9</v>
      </c>
      <c r="I944" s="5" t="s">
        <v>1371</v>
      </c>
      <c r="J944" s="3">
        <v>41500</v>
      </c>
      <c r="K944" s="3">
        <v>16563</v>
      </c>
      <c r="L944" s="3">
        <v>1461</v>
      </c>
      <c r="M944" s="2">
        <f t="shared" si="303"/>
        <v>19.59</v>
      </c>
      <c r="N944" s="3">
        <f t="shared" si="304"/>
        <v>182</v>
      </c>
      <c r="O944" s="4">
        <f t="shared" si="305"/>
        <v>31.7</v>
      </c>
      <c r="P944" s="2">
        <f t="shared" si="306"/>
        <v>1.81</v>
      </c>
      <c r="Q944" s="2">
        <f t="shared" si="307"/>
        <v>1.1100000000000001</v>
      </c>
      <c r="R944" s="2">
        <f t="shared" si="308"/>
        <v>3.49</v>
      </c>
      <c r="S944" s="64">
        <f t="shared" si="309"/>
        <v>0.10301</v>
      </c>
      <c r="T944" s="2">
        <f t="shared" si="310"/>
        <v>9.16</v>
      </c>
      <c r="U944" s="4">
        <f t="shared" si="311"/>
        <v>3.7</v>
      </c>
      <c r="V944" s="79">
        <f t="shared" si="312"/>
        <v>5.22</v>
      </c>
      <c r="W944" s="10">
        <f t="shared" ca="1" si="313"/>
        <v>0</v>
      </c>
      <c r="X944" s="10">
        <f t="shared" ca="1" si="314"/>
        <v>0</v>
      </c>
      <c r="Y944" s="10">
        <f t="shared" ca="1" si="315"/>
        <v>0</v>
      </c>
      <c r="Z944" s="10">
        <f t="shared" ca="1" si="316"/>
        <v>1</v>
      </c>
      <c r="AA944" s="10">
        <f t="shared" ca="1" si="317"/>
        <v>0</v>
      </c>
      <c r="AB944" s="10">
        <f t="shared" ca="1" si="318"/>
        <v>5.6000000000000001E-2</v>
      </c>
      <c r="AC944" s="10">
        <f t="shared" ca="1" si="319"/>
        <v>1</v>
      </c>
      <c r="AF944" s="16">
        <f t="shared" ca="1" si="320"/>
        <v>0</v>
      </c>
    </row>
    <row r="945" spans="1:32" x14ac:dyDescent="0.25">
      <c r="A945" s="7" t="s">
        <v>191</v>
      </c>
      <c r="B945" s="7" t="s">
        <v>1846</v>
      </c>
      <c r="C945" s="10">
        <f t="shared" ca="1" si="302"/>
        <v>0</v>
      </c>
      <c r="D945" s="4">
        <v>35.299999999999997</v>
      </c>
      <c r="E945" s="4">
        <v>26.5</v>
      </c>
      <c r="F945" s="4">
        <v>11</v>
      </c>
      <c r="G945" s="4">
        <v>5.5</v>
      </c>
      <c r="H945" s="3"/>
      <c r="I945" s="5" t="s">
        <v>1374</v>
      </c>
      <c r="J945" s="5">
        <v>16800</v>
      </c>
      <c r="K945" s="5">
        <v>7500</v>
      </c>
      <c r="L945" s="3">
        <v>597</v>
      </c>
      <c r="M945" s="2">
        <f t="shared" si="303"/>
        <v>14.62</v>
      </c>
      <c r="N945" s="3">
        <f t="shared" si="304"/>
        <v>403</v>
      </c>
      <c r="O945" s="4">
        <f t="shared" si="305"/>
        <v>36.5</v>
      </c>
      <c r="P945" s="2">
        <f t="shared" si="306"/>
        <v>1.66</v>
      </c>
      <c r="Q945" s="2">
        <f t="shared" si="307"/>
        <v>1.04</v>
      </c>
      <c r="R945" s="2">
        <f t="shared" si="308"/>
        <v>3.21</v>
      </c>
      <c r="S945" s="64">
        <f t="shared" si="309"/>
        <v>5.3409999999999999E-2</v>
      </c>
      <c r="T945" s="2">
        <f t="shared" si="310"/>
        <v>6.9</v>
      </c>
      <c r="U945" s="4">
        <f t="shared" si="311"/>
        <v>4</v>
      </c>
      <c r="V945" s="79">
        <f t="shared" si="312"/>
        <v>6.84</v>
      </c>
      <c r="W945" s="10">
        <f t="shared" ca="1" si="313"/>
        <v>0</v>
      </c>
      <c r="X945" s="10">
        <f t="shared" ca="1" si="314"/>
        <v>0</v>
      </c>
      <c r="Y945" s="10">
        <f t="shared" ca="1" si="315"/>
        <v>0</v>
      </c>
      <c r="Z945" s="10">
        <f t="shared" ca="1" si="316"/>
        <v>1</v>
      </c>
      <c r="AA945" s="10">
        <f t="shared" ca="1" si="317"/>
        <v>0</v>
      </c>
      <c r="AB945" s="10">
        <f t="shared" ca="1" si="318"/>
        <v>1</v>
      </c>
      <c r="AC945" s="10">
        <f t="shared" ca="1" si="319"/>
        <v>1</v>
      </c>
      <c r="AF945" s="16">
        <f t="shared" ca="1" si="320"/>
        <v>0</v>
      </c>
    </row>
    <row r="946" spans="1:32" x14ac:dyDescent="0.25">
      <c r="A946" s="7" t="s">
        <v>192</v>
      </c>
      <c r="B946" s="7" t="s">
        <v>1463</v>
      </c>
      <c r="C946" s="10">
        <f t="shared" ca="1" si="302"/>
        <v>0</v>
      </c>
      <c r="D946" s="4">
        <v>33.6</v>
      </c>
      <c r="E946" s="4">
        <v>24.2</v>
      </c>
      <c r="F946" s="4">
        <v>10.1</v>
      </c>
      <c r="G946" s="4">
        <v>5.8</v>
      </c>
      <c r="H946" s="5" t="s">
        <v>193</v>
      </c>
      <c r="I946" s="5" t="s">
        <v>1374</v>
      </c>
      <c r="J946" s="3">
        <v>9020</v>
      </c>
      <c r="K946" s="3">
        <v>4400</v>
      </c>
      <c r="L946" s="3">
        <v>615</v>
      </c>
      <c r="M946" s="2">
        <f t="shared" si="303"/>
        <v>22.78</v>
      </c>
      <c r="N946" s="3">
        <f t="shared" si="304"/>
        <v>284</v>
      </c>
      <c r="O946" s="4">
        <f t="shared" si="305"/>
        <v>23.7</v>
      </c>
      <c r="P946" s="2">
        <f t="shared" si="306"/>
        <v>1.88</v>
      </c>
      <c r="Q946" s="2">
        <f t="shared" si="307"/>
        <v>1.22</v>
      </c>
      <c r="R946" s="2">
        <f t="shared" si="308"/>
        <v>3.33</v>
      </c>
      <c r="S946" s="64">
        <f t="shared" si="309"/>
        <v>9.6750000000000003E-2</v>
      </c>
      <c r="T946" s="2">
        <f t="shared" si="310"/>
        <v>6.59</v>
      </c>
      <c r="U946" s="4">
        <f t="shared" si="311"/>
        <v>2.8</v>
      </c>
      <c r="V946" s="79">
        <f t="shared" si="312"/>
        <v>5</v>
      </c>
      <c r="W946" s="10">
        <f t="shared" ca="1" si="313"/>
        <v>0</v>
      </c>
      <c r="X946" s="10">
        <f t="shared" ca="1" si="314"/>
        <v>0</v>
      </c>
      <c r="Y946" s="10">
        <f t="shared" ca="1" si="315"/>
        <v>0</v>
      </c>
      <c r="Z946" s="10">
        <f t="shared" ca="1" si="316"/>
        <v>1</v>
      </c>
      <c r="AA946" s="10">
        <f t="shared" ca="1" si="317"/>
        <v>0</v>
      </c>
      <c r="AB946" s="10">
        <f t="shared" ca="1" si="318"/>
        <v>0.94399999999999995</v>
      </c>
      <c r="AC946" s="10">
        <f t="shared" ca="1" si="319"/>
        <v>1</v>
      </c>
      <c r="AF946" s="16">
        <f t="shared" ca="1" si="320"/>
        <v>0</v>
      </c>
    </row>
    <row r="947" spans="1:32" x14ac:dyDescent="0.25">
      <c r="A947" s="7" t="s">
        <v>194</v>
      </c>
      <c r="B947" s="7" t="s">
        <v>1463</v>
      </c>
      <c r="C947" s="10">
        <f t="shared" ca="1" si="302"/>
        <v>0</v>
      </c>
      <c r="D947" s="4">
        <v>42.1</v>
      </c>
      <c r="E947" s="4">
        <v>31.3</v>
      </c>
      <c r="F947" s="4">
        <v>12.5</v>
      </c>
      <c r="G947" s="4">
        <v>6</v>
      </c>
      <c r="H947" s="5" t="s">
        <v>1456</v>
      </c>
      <c r="I947" s="5" t="s">
        <v>1374</v>
      </c>
      <c r="J947" s="3">
        <v>24000</v>
      </c>
      <c r="M947" s="2">
        <f t="shared" si="303"/>
        <v>0</v>
      </c>
      <c r="N947" s="3">
        <f t="shared" si="304"/>
        <v>349</v>
      </c>
      <c r="O947" s="4">
        <f t="shared" si="305"/>
        <v>37.200000000000003</v>
      </c>
      <c r="P947" s="2">
        <f t="shared" si="306"/>
        <v>1.68</v>
      </c>
      <c r="Q947" s="2">
        <f t="shared" si="307"/>
        <v>0</v>
      </c>
      <c r="R947" s="2">
        <f t="shared" si="308"/>
        <v>3.37</v>
      </c>
      <c r="S947" s="64">
        <f t="shared" si="309"/>
        <v>5.7529999999999998E-2</v>
      </c>
      <c r="T947" s="2">
        <f t="shared" si="310"/>
        <v>7.5</v>
      </c>
      <c r="U947" s="4">
        <f t="shared" si="311"/>
        <v>4.2</v>
      </c>
      <c r="V947" s="79">
        <f t="shared" si="312"/>
        <v>6.74</v>
      </c>
      <c r="W947" s="10">
        <f t="shared" ca="1" si="313"/>
        <v>0</v>
      </c>
      <c r="X947" s="10">
        <f t="shared" ca="1" si="314"/>
        <v>0</v>
      </c>
      <c r="Y947" s="10">
        <f t="shared" ca="1" si="315"/>
        <v>0</v>
      </c>
      <c r="Z947" s="10">
        <f t="shared" ca="1" si="316"/>
        <v>1</v>
      </c>
      <c r="AA947" s="10">
        <f t="shared" ca="1" si="317"/>
        <v>0</v>
      </c>
      <c r="AB947" s="10">
        <f t="shared" ca="1" si="318"/>
        <v>0.72199999999999998</v>
      </c>
      <c r="AC947" s="10">
        <f t="shared" ca="1" si="319"/>
        <v>1</v>
      </c>
      <c r="AF947" s="16">
        <f t="shared" ca="1" si="320"/>
        <v>0</v>
      </c>
    </row>
    <row r="948" spans="1:32" x14ac:dyDescent="0.25">
      <c r="A948" s="7" t="s">
        <v>195</v>
      </c>
      <c r="B948" s="7" t="s">
        <v>1463</v>
      </c>
      <c r="C948" s="10">
        <f t="shared" ca="1" si="302"/>
        <v>0</v>
      </c>
      <c r="D948" s="4">
        <v>50.1</v>
      </c>
      <c r="E948" s="4">
        <v>37.700000000000003</v>
      </c>
      <c r="F948" s="4">
        <v>14.3</v>
      </c>
      <c r="G948" s="4">
        <v>6.5</v>
      </c>
      <c r="H948" s="5" t="s">
        <v>1456</v>
      </c>
      <c r="I948" s="5" t="s">
        <v>1371</v>
      </c>
      <c r="J948" s="3">
        <v>36000</v>
      </c>
      <c r="K948" s="3">
        <v>12000</v>
      </c>
      <c r="L948" s="3">
        <v>1051</v>
      </c>
      <c r="M948" s="2">
        <f t="shared" si="303"/>
        <v>15.49</v>
      </c>
      <c r="N948" s="3">
        <f t="shared" si="304"/>
        <v>300</v>
      </c>
      <c r="O948" s="4">
        <f t="shared" si="305"/>
        <v>38.9</v>
      </c>
      <c r="P948" s="2">
        <f t="shared" si="306"/>
        <v>1.68</v>
      </c>
      <c r="Q948" s="2">
        <f t="shared" si="307"/>
        <v>1.03</v>
      </c>
      <c r="R948" s="2">
        <f t="shared" si="308"/>
        <v>3.5</v>
      </c>
      <c r="S948" s="64">
        <f t="shared" si="309"/>
        <v>6.2350000000000003E-2</v>
      </c>
      <c r="T948" s="2">
        <f t="shared" si="310"/>
        <v>8.23</v>
      </c>
      <c r="U948" s="4">
        <f t="shared" si="311"/>
        <v>4.4000000000000004</v>
      </c>
      <c r="V948" s="79">
        <f t="shared" si="312"/>
        <v>6.6</v>
      </c>
      <c r="W948" s="10">
        <f t="shared" ca="1" si="313"/>
        <v>0</v>
      </c>
      <c r="X948" s="10">
        <f t="shared" ca="1" si="314"/>
        <v>0</v>
      </c>
      <c r="Y948" s="10">
        <f t="shared" ca="1" si="315"/>
        <v>0</v>
      </c>
      <c r="Z948" s="10">
        <f t="shared" ca="1" si="316"/>
        <v>1</v>
      </c>
      <c r="AA948" s="10">
        <f t="shared" ca="1" si="317"/>
        <v>0</v>
      </c>
      <c r="AB948" s="10">
        <f t="shared" ca="1" si="318"/>
        <v>0</v>
      </c>
      <c r="AC948" s="10">
        <f t="shared" ca="1" si="319"/>
        <v>1</v>
      </c>
      <c r="AF948" s="16">
        <f t="shared" ca="1" si="320"/>
        <v>0</v>
      </c>
    </row>
    <row r="949" spans="1:32" x14ac:dyDescent="0.25">
      <c r="A949" s="7" t="s">
        <v>1463</v>
      </c>
      <c r="B949" s="7" t="s">
        <v>1021</v>
      </c>
      <c r="C949" s="10">
        <f t="shared" ca="1" si="302"/>
        <v>0</v>
      </c>
      <c r="D949" s="4">
        <v>27.9</v>
      </c>
      <c r="E949" s="4">
        <v>21</v>
      </c>
      <c r="F949" s="4">
        <v>10.5</v>
      </c>
      <c r="G949" s="4">
        <v>4.7</v>
      </c>
      <c r="H949" s="5" t="s">
        <v>1456</v>
      </c>
      <c r="I949" s="5" t="s">
        <v>1374</v>
      </c>
      <c r="J949" s="3">
        <v>6500</v>
      </c>
      <c r="K949" s="3">
        <v>2750</v>
      </c>
      <c r="L949" s="3">
        <v>358</v>
      </c>
      <c r="M949" s="2">
        <f t="shared" si="303"/>
        <v>16.5</v>
      </c>
      <c r="N949" s="3">
        <f t="shared" si="304"/>
        <v>313</v>
      </c>
      <c r="O949" s="4">
        <f t="shared" si="305"/>
        <v>19</v>
      </c>
      <c r="P949" s="2">
        <f t="shared" si="306"/>
        <v>2.1800000000000002</v>
      </c>
      <c r="Q949" s="2">
        <f t="shared" si="307"/>
        <v>1.1100000000000001</v>
      </c>
      <c r="R949" s="2">
        <f t="shared" si="308"/>
        <v>2.66</v>
      </c>
      <c r="S949" s="64">
        <f t="shared" si="309"/>
        <v>0.18168000000000001</v>
      </c>
      <c r="T949" s="2">
        <f t="shared" si="310"/>
        <v>6.14</v>
      </c>
      <c r="U949" s="4">
        <f t="shared" si="311"/>
        <v>2.1</v>
      </c>
      <c r="V949" s="79">
        <f t="shared" si="312"/>
        <v>3.68</v>
      </c>
      <c r="W949" s="10">
        <f t="shared" ca="1" si="313"/>
        <v>0</v>
      </c>
      <c r="X949" s="10">
        <f t="shared" ca="1" si="314"/>
        <v>0</v>
      </c>
      <c r="Y949" s="10">
        <f t="shared" ca="1" si="315"/>
        <v>0</v>
      </c>
      <c r="Z949" s="10">
        <f t="shared" ca="1" si="316"/>
        <v>1</v>
      </c>
      <c r="AA949" s="10">
        <f t="shared" ca="1" si="317"/>
        <v>0</v>
      </c>
      <c r="AB949" s="10">
        <f t="shared" ca="1" si="318"/>
        <v>0</v>
      </c>
      <c r="AC949" s="10">
        <f t="shared" ca="1" si="319"/>
        <v>1</v>
      </c>
      <c r="AF949" s="16">
        <f t="shared" ca="1" si="320"/>
        <v>0</v>
      </c>
    </row>
    <row r="950" spans="1:32" x14ac:dyDescent="0.25">
      <c r="A950" s="7" t="s">
        <v>898</v>
      </c>
      <c r="B950" s="7" t="s">
        <v>1463</v>
      </c>
      <c r="C950" s="10">
        <f t="shared" ca="1" si="302"/>
        <v>0</v>
      </c>
      <c r="D950" s="4">
        <v>157</v>
      </c>
      <c r="E950" s="4">
        <v>130</v>
      </c>
      <c r="F950" s="4">
        <v>27</v>
      </c>
      <c r="G950" s="4">
        <v>10.5</v>
      </c>
      <c r="J950" s="3">
        <v>922000</v>
      </c>
      <c r="K950" s="3">
        <v>300000</v>
      </c>
      <c r="M950" s="2">
        <f t="shared" si="303"/>
        <v>0</v>
      </c>
      <c r="N950" s="3">
        <f t="shared" si="304"/>
        <v>187</v>
      </c>
      <c r="O950" s="4">
        <f t="shared" si="305"/>
        <v>128.19999999999999</v>
      </c>
      <c r="P950" s="2">
        <f t="shared" si="306"/>
        <v>1.07</v>
      </c>
      <c r="Q950" s="2">
        <f t="shared" si="307"/>
        <v>0</v>
      </c>
      <c r="R950" s="2">
        <f t="shared" si="308"/>
        <v>5.81</v>
      </c>
      <c r="S950" s="64">
        <f t="shared" si="309"/>
        <v>1.0670000000000001E-2</v>
      </c>
      <c r="T950" s="2">
        <f t="shared" si="310"/>
        <v>15.28</v>
      </c>
      <c r="U950" s="4">
        <f t="shared" si="311"/>
        <v>15.5</v>
      </c>
      <c r="V950" s="79">
        <f t="shared" si="312"/>
        <v>16.93</v>
      </c>
      <c r="W950" s="10">
        <f t="shared" ca="1" si="313"/>
        <v>0</v>
      </c>
      <c r="X950" s="10">
        <f t="shared" ca="1" si="314"/>
        <v>0</v>
      </c>
      <c r="Y950" s="10">
        <f t="shared" ca="1" si="315"/>
        <v>0</v>
      </c>
      <c r="Z950" s="10">
        <f t="shared" ca="1" si="316"/>
        <v>1</v>
      </c>
      <c r="AA950" s="10">
        <f t="shared" ca="1" si="317"/>
        <v>0</v>
      </c>
      <c r="AB950" s="10">
        <f t="shared" ca="1" si="318"/>
        <v>0</v>
      </c>
      <c r="AC950" s="10">
        <f t="shared" ca="1" si="319"/>
        <v>1</v>
      </c>
      <c r="AF950" s="16">
        <f t="shared" ca="1" si="320"/>
        <v>0</v>
      </c>
    </row>
    <row r="951" spans="1:32" x14ac:dyDescent="0.25">
      <c r="A951" s="7" t="s">
        <v>1251</v>
      </c>
      <c r="B951" s="7" t="s">
        <v>1252</v>
      </c>
      <c r="C951" s="10">
        <f t="shared" ca="1" si="302"/>
        <v>0</v>
      </c>
      <c r="D951" s="4">
        <v>25.1</v>
      </c>
      <c r="E951" s="4">
        <v>21.7</v>
      </c>
      <c r="F951" s="4">
        <v>9</v>
      </c>
      <c r="G951" s="4">
        <v>1.7</v>
      </c>
      <c r="H951" s="5" t="s">
        <v>1058</v>
      </c>
      <c r="J951" s="3">
        <v>4250</v>
      </c>
      <c r="K951" s="3">
        <v>0</v>
      </c>
      <c r="L951" s="3">
        <v>329</v>
      </c>
      <c r="M951" s="2">
        <f t="shared" si="303"/>
        <v>20.12</v>
      </c>
      <c r="N951" s="3">
        <f t="shared" si="304"/>
        <v>186</v>
      </c>
      <c r="O951" s="4">
        <f t="shared" si="305"/>
        <v>15.5</v>
      </c>
      <c r="P951" s="2">
        <f t="shared" si="306"/>
        <v>2.15</v>
      </c>
      <c r="Q951" s="2">
        <f t="shared" si="307"/>
        <v>1.2</v>
      </c>
      <c r="R951" s="2">
        <f t="shared" si="308"/>
        <v>2.79</v>
      </c>
      <c r="S951" s="64">
        <f t="shared" si="309"/>
        <v>0.19783000000000001</v>
      </c>
      <c r="T951" s="2">
        <f t="shared" si="310"/>
        <v>6.24</v>
      </c>
      <c r="U951" s="4">
        <f t="shared" si="311"/>
        <v>1.8</v>
      </c>
      <c r="V951" s="79">
        <f t="shared" si="312"/>
        <v>3.4</v>
      </c>
      <c r="W951" s="10">
        <f t="shared" ca="1" si="313"/>
        <v>0</v>
      </c>
      <c r="X951" s="10">
        <f t="shared" ca="1" si="314"/>
        <v>0</v>
      </c>
      <c r="Y951" s="10">
        <f t="shared" ca="1" si="315"/>
        <v>0.27300000000000002</v>
      </c>
      <c r="Z951" s="10">
        <f t="shared" ca="1" si="316"/>
        <v>1</v>
      </c>
      <c r="AA951" s="10">
        <f t="shared" ca="1" si="317"/>
        <v>0</v>
      </c>
      <c r="AB951" s="10">
        <f t="shared" ca="1" si="318"/>
        <v>0</v>
      </c>
      <c r="AC951" s="10">
        <f t="shared" ca="1" si="319"/>
        <v>1</v>
      </c>
      <c r="AF951" s="16">
        <f t="shared" ca="1" si="320"/>
        <v>0</v>
      </c>
    </row>
    <row r="952" spans="1:32" x14ac:dyDescent="0.25">
      <c r="A952" s="7" t="s">
        <v>196</v>
      </c>
      <c r="B952" s="7" t="s">
        <v>1419</v>
      </c>
      <c r="C952" s="10">
        <f t="shared" ca="1" si="302"/>
        <v>0</v>
      </c>
      <c r="D952" s="4">
        <v>29.9</v>
      </c>
      <c r="E952" s="4">
        <v>25</v>
      </c>
      <c r="F952" s="4">
        <v>10.3</v>
      </c>
      <c r="G952" s="4">
        <v>4.9000000000000004</v>
      </c>
      <c r="H952" s="5" t="s">
        <v>1456</v>
      </c>
      <c r="I952" s="5" t="s">
        <v>1374</v>
      </c>
      <c r="J952" s="3">
        <v>9800</v>
      </c>
      <c r="K952" s="55">
        <v>3038</v>
      </c>
      <c r="L952" s="3">
        <v>486</v>
      </c>
      <c r="M952" s="2">
        <f t="shared" si="303"/>
        <v>17.04</v>
      </c>
      <c r="N952" s="3">
        <f t="shared" si="304"/>
        <v>280</v>
      </c>
      <c r="O952" s="4">
        <f t="shared" si="305"/>
        <v>25.6</v>
      </c>
      <c r="P952" s="2">
        <f t="shared" si="306"/>
        <v>1.86</v>
      </c>
      <c r="Q952" s="2">
        <f t="shared" si="307"/>
        <v>1.1100000000000001</v>
      </c>
      <c r="R952" s="2">
        <f t="shared" si="308"/>
        <v>2.9</v>
      </c>
      <c r="S952" s="64">
        <f t="shared" si="309"/>
        <v>9.2730000000000007E-2</v>
      </c>
      <c r="T952" s="2">
        <f t="shared" si="310"/>
        <v>6.7</v>
      </c>
      <c r="U952" s="4">
        <f t="shared" si="311"/>
        <v>2.9</v>
      </c>
      <c r="V952" s="79">
        <f t="shared" si="312"/>
        <v>5.13</v>
      </c>
      <c r="W952" s="10">
        <f t="shared" ca="1" si="313"/>
        <v>0</v>
      </c>
      <c r="X952" s="10">
        <f t="shared" ca="1" si="314"/>
        <v>0</v>
      </c>
      <c r="Y952" s="10">
        <f t="shared" ca="1" si="315"/>
        <v>0</v>
      </c>
      <c r="Z952" s="10">
        <f t="shared" ca="1" si="316"/>
        <v>1</v>
      </c>
      <c r="AA952" s="10">
        <f t="shared" ca="1" si="317"/>
        <v>0</v>
      </c>
      <c r="AB952" s="10">
        <f t="shared" ca="1" si="318"/>
        <v>0</v>
      </c>
      <c r="AC952" s="10">
        <f t="shared" ca="1" si="319"/>
        <v>1</v>
      </c>
      <c r="AF952" s="16">
        <f t="shared" ca="1" si="320"/>
        <v>0</v>
      </c>
    </row>
    <row r="953" spans="1:32" x14ac:dyDescent="0.25">
      <c r="A953" s="7" t="s">
        <v>976</v>
      </c>
      <c r="B953" s="7" t="s">
        <v>977</v>
      </c>
      <c r="C953" s="10">
        <f t="shared" ca="1" si="302"/>
        <v>0</v>
      </c>
      <c r="D953" s="4">
        <v>59.7</v>
      </c>
      <c r="E953" s="4">
        <v>45.9</v>
      </c>
      <c r="F953" s="4">
        <v>14.7</v>
      </c>
      <c r="G953" s="4">
        <v>6.5</v>
      </c>
      <c r="H953" s="5" t="s">
        <v>1456</v>
      </c>
      <c r="I953" s="5" t="s">
        <v>1383</v>
      </c>
      <c r="J953" s="3">
        <v>42847</v>
      </c>
      <c r="L953" s="3">
        <v>2137</v>
      </c>
      <c r="M953" s="2">
        <f t="shared" si="303"/>
        <v>28.05</v>
      </c>
      <c r="N953" s="3">
        <f t="shared" si="304"/>
        <v>198</v>
      </c>
      <c r="O953" s="4">
        <f t="shared" si="305"/>
        <v>36.9</v>
      </c>
      <c r="P953" s="2">
        <f t="shared" si="306"/>
        <v>1.63</v>
      </c>
      <c r="Q953" s="2">
        <f t="shared" si="307"/>
        <v>1.25</v>
      </c>
      <c r="R953" s="2">
        <f t="shared" si="308"/>
        <v>4.0599999999999996</v>
      </c>
      <c r="S953" s="64">
        <f t="shared" si="309"/>
        <v>6.1719999999999997E-2</v>
      </c>
      <c r="T953" s="2">
        <f t="shared" si="310"/>
        <v>9.08</v>
      </c>
      <c r="U953" s="4">
        <f t="shared" si="311"/>
        <v>4.5</v>
      </c>
      <c r="V953" s="79">
        <f t="shared" si="312"/>
        <v>6.66</v>
      </c>
      <c r="W953" s="10">
        <f t="shared" ca="1" si="313"/>
        <v>0</v>
      </c>
      <c r="X953" s="10">
        <f t="shared" ca="1" si="314"/>
        <v>0</v>
      </c>
      <c r="Y953" s="10">
        <f t="shared" ca="1" si="315"/>
        <v>0</v>
      </c>
      <c r="Z953" s="10">
        <f t="shared" ca="1" si="316"/>
        <v>1</v>
      </c>
      <c r="AA953" s="10">
        <f t="shared" ca="1" si="317"/>
        <v>0</v>
      </c>
      <c r="AB953" s="10">
        <f t="shared" ca="1" si="318"/>
        <v>0</v>
      </c>
      <c r="AC953" s="10">
        <f t="shared" ca="1" si="319"/>
        <v>1</v>
      </c>
      <c r="AF953" s="16">
        <f t="shared" ca="1" si="320"/>
        <v>0</v>
      </c>
    </row>
    <row r="954" spans="1:32" x14ac:dyDescent="0.25">
      <c r="A954" s="7" t="s">
        <v>198</v>
      </c>
      <c r="B954" s="7" t="s">
        <v>197</v>
      </c>
      <c r="C954" s="10">
        <f t="shared" ca="1" si="302"/>
        <v>0</v>
      </c>
      <c r="D954" s="4">
        <v>37.799999999999997</v>
      </c>
      <c r="E954" s="4">
        <v>31.2</v>
      </c>
      <c r="F954" s="4">
        <v>11.5</v>
      </c>
      <c r="G954" s="4">
        <v>4.3</v>
      </c>
      <c r="H954" s="3"/>
      <c r="I954" s="3" t="s">
        <v>1374</v>
      </c>
      <c r="J954" s="5">
        <v>15600</v>
      </c>
      <c r="K954" s="5">
        <v>6800</v>
      </c>
      <c r="L954" s="3">
        <v>688</v>
      </c>
      <c r="M954" s="2">
        <f t="shared" si="303"/>
        <v>17.7</v>
      </c>
      <c r="N954" s="3">
        <f t="shared" si="304"/>
        <v>229</v>
      </c>
      <c r="O954" s="4">
        <f t="shared" si="305"/>
        <v>28.1</v>
      </c>
      <c r="P954" s="2">
        <f t="shared" si="306"/>
        <v>1.78</v>
      </c>
      <c r="Q954" s="2">
        <f t="shared" si="307"/>
        <v>1.1100000000000001</v>
      </c>
      <c r="R954" s="2">
        <f t="shared" si="308"/>
        <v>3.29</v>
      </c>
      <c r="S954" s="64">
        <f t="shared" si="309"/>
        <v>8.3379999999999996E-2</v>
      </c>
      <c r="T954" s="2">
        <f t="shared" si="310"/>
        <v>7.48</v>
      </c>
      <c r="U954" s="4">
        <f t="shared" si="311"/>
        <v>3.3</v>
      </c>
      <c r="V954" s="79">
        <f t="shared" si="312"/>
        <v>5.52</v>
      </c>
      <c r="W954" s="10">
        <f t="shared" ca="1" si="313"/>
        <v>0</v>
      </c>
      <c r="X954" s="10">
        <f t="shared" ca="1" si="314"/>
        <v>0</v>
      </c>
      <c r="Y954" s="10">
        <f t="shared" ca="1" si="315"/>
        <v>0</v>
      </c>
      <c r="Z954" s="10">
        <f t="shared" ca="1" si="316"/>
        <v>1</v>
      </c>
      <c r="AA954" s="10">
        <f t="shared" ca="1" si="317"/>
        <v>0</v>
      </c>
      <c r="AB954" s="10">
        <f t="shared" ca="1" si="318"/>
        <v>1</v>
      </c>
      <c r="AC954" s="10">
        <f t="shared" ca="1" si="319"/>
        <v>1</v>
      </c>
      <c r="AF954" s="16">
        <f t="shared" ca="1" si="320"/>
        <v>0</v>
      </c>
    </row>
    <row r="955" spans="1:32" x14ac:dyDescent="0.25">
      <c r="A955" s="7" t="s">
        <v>199</v>
      </c>
      <c r="B955" s="7" t="s">
        <v>200</v>
      </c>
      <c r="C955" s="10">
        <f t="shared" ca="1" si="302"/>
        <v>0</v>
      </c>
      <c r="D955" s="4">
        <v>36.1</v>
      </c>
      <c r="E955" s="4">
        <v>30.4</v>
      </c>
      <c r="F955" s="4">
        <v>12</v>
      </c>
      <c r="G955" s="4">
        <v>6.5</v>
      </c>
      <c r="I955" s="5" t="s">
        <v>1374</v>
      </c>
      <c r="J955" s="3">
        <v>13800</v>
      </c>
      <c r="K955" s="3">
        <v>5520</v>
      </c>
      <c r="L955" s="3">
        <v>634</v>
      </c>
      <c r="M955" s="2">
        <f t="shared" si="303"/>
        <v>17.690000000000001</v>
      </c>
      <c r="N955" s="3">
        <f t="shared" si="304"/>
        <v>219</v>
      </c>
      <c r="O955" s="4">
        <f t="shared" si="305"/>
        <v>24.3</v>
      </c>
      <c r="P955" s="2">
        <f t="shared" si="306"/>
        <v>1.94</v>
      </c>
      <c r="Q955" s="2">
        <f t="shared" si="307"/>
        <v>1.1100000000000001</v>
      </c>
      <c r="R955" s="2">
        <f t="shared" si="308"/>
        <v>3.01</v>
      </c>
      <c r="S955" s="64">
        <f t="shared" si="309"/>
        <v>0.12264</v>
      </c>
      <c r="T955" s="2">
        <f t="shared" si="310"/>
        <v>7.39</v>
      </c>
      <c r="U955" s="4">
        <f t="shared" si="311"/>
        <v>2.8</v>
      </c>
      <c r="V955" s="79">
        <f t="shared" si="312"/>
        <v>4.59</v>
      </c>
      <c r="W955" s="10">
        <f t="shared" ca="1" si="313"/>
        <v>0</v>
      </c>
      <c r="X955" s="10">
        <f t="shared" ca="1" si="314"/>
        <v>0</v>
      </c>
      <c r="Y955" s="10">
        <f t="shared" ca="1" si="315"/>
        <v>0</v>
      </c>
      <c r="Z955" s="10">
        <f t="shared" ca="1" si="316"/>
        <v>1</v>
      </c>
      <c r="AA955" s="10">
        <f t="shared" ca="1" si="317"/>
        <v>0</v>
      </c>
      <c r="AB955" s="10">
        <f t="shared" ca="1" si="318"/>
        <v>0.27800000000000002</v>
      </c>
      <c r="AC955" s="10">
        <f t="shared" ca="1" si="319"/>
        <v>1</v>
      </c>
      <c r="AF955" s="16">
        <f t="shared" ca="1" si="320"/>
        <v>0</v>
      </c>
    </row>
    <row r="956" spans="1:32" x14ac:dyDescent="0.25">
      <c r="A956" s="7" t="s">
        <v>1253</v>
      </c>
      <c r="B956" s="7" t="s">
        <v>1254</v>
      </c>
      <c r="C956" s="10">
        <f t="shared" ca="1" si="302"/>
        <v>0</v>
      </c>
      <c r="D956" s="4">
        <v>38.700000000000003</v>
      </c>
      <c r="E956" s="4">
        <v>31.4</v>
      </c>
      <c r="F956" s="4">
        <v>12.3</v>
      </c>
      <c r="G956" s="4">
        <v>6.5</v>
      </c>
      <c r="H956" s="5" t="s">
        <v>1058</v>
      </c>
      <c r="J956" s="3">
        <v>16900</v>
      </c>
      <c r="K956" s="3">
        <v>6600</v>
      </c>
      <c r="L956" s="3">
        <v>689</v>
      </c>
      <c r="M956" s="2">
        <f t="shared" si="303"/>
        <v>16.8</v>
      </c>
      <c r="N956" s="3">
        <f t="shared" si="304"/>
        <v>244</v>
      </c>
      <c r="O956" s="4">
        <f t="shared" si="305"/>
        <v>27.5</v>
      </c>
      <c r="P956" s="2">
        <f t="shared" si="306"/>
        <v>1.85</v>
      </c>
      <c r="Q956" s="2">
        <f t="shared" si="307"/>
        <v>1.08</v>
      </c>
      <c r="R956" s="2">
        <f t="shared" si="308"/>
        <v>3.15</v>
      </c>
      <c r="S956" s="64">
        <f t="shared" si="309"/>
        <v>0.10338</v>
      </c>
      <c r="T956" s="2">
        <f t="shared" si="310"/>
        <v>7.51</v>
      </c>
      <c r="U956" s="4">
        <f t="shared" si="311"/>
        <v>3.1</v>
      </c>
      <c r="V956" s="79">
        <f t="shared" si="312"/>
        <v>5.0199999999999996</v>
      </c>
      <c r="W956" s="10">
        <f t="shared" ca="1" si="313"/>
        <v>0</v>
      </c>
      <c r="X956" s="10">
        <f t="shared" ca="1" si="314"/>
        <v>0</v>
      </c>
      <c r="Y956" s="10">
        <f t="shared" ca="1" si="315"/>
        <v>0</v>
      </c>
      <c r="Z956" s="10">
        <f t="shared" ca="1" si="316"/>
        <v>1</v>
      </c>
      <c r="AA956" s="10">
        <f t="shared" ca="1" si="317"/>
        <v>0</v>
      </c>
      <c r="AB956" s="10">
        <f t="shared" ca="1" si="318"/>
        <v>1</v>
      </c>
      <c r="AC956" s="10">
        <f t="shared" ca="1" si="319"/>
        <v>1</v>
      </c>
      <c r="AF956" s="16">
        <f t="shared" ca="1" si="320"/>
        <v>0</v>
      </c>
    </row>
    <row r="957" spans="1:32" x14ac:dyDescent="0.25">
      <c r="A957" s="7" t="s">
        <v>201</v>
      </c>
      <c r="B957" s="7" t="s">
        <v>1645</v>
      </c>
      <c r="C957" s="10">
        <f t="shared" ca="1" si="302"/>
        <v>0</v>
      </c>
      <c r="D957" s="4">
        <v>40.200000000000003</v>
      </c>
      <c r="E957" s="4">
        <v>34</v>
      </c>
      <c r="F957" s="4">
        <v>13.3</v>
      </c>
      <c r="G957" s="4">
        <v>7.7</v>
      </c>
      <c r="H957" s="3"/>
      <c r="I957" s="5" t="s">
        <v>1374</v>
      </c>
      <c r="J957" s="5">
        <v>18800</v>
      </c>
      <c r="K957" s="5">
        <v>7300</v>
      </c>
      <c r="L957" s="3">
        <v>822</v>
      </c>
      <c r="M957" s="2">
        <f t="shared" si="303"/>
        <v>18.670000000000002</v>
      </c>
      <c r="N957" s="3">
        <f t="shared" si="304"/>
        <v>214</v>
      </c>
      <c r="O957" s="4">
        <f t="shared" si="305"/>
        <v>25.8</v>
      </c>
      <c r="P957" s="2">
        <f t="shared" si="306"/>
        <v>1.94</v>
      </c>
      <c r="Q957" s="2">
        <f t="shared" si="307"/>
        <v>1.1200000000000001</v>
      </c>
      <c r="R957" s="2">
        <f t="shared" si="308"/>
        <v>3.02</v>
      </c>
      <c r="S957" s="64">
        <f t="shared" si="309"/>
        <v>0.12225999999999999</v>
      </c>
      <c r="T957" s="2">
        <f t="shared" si="310"/>
        <v>7.81</v>
      </c>
      <c r="U957" s="4">
        <f t="shared" si="311"/>
        <v>3</v>
      </c>
      <c r="V957" s="79">
        <f t="shared" si="312"/>
        <v>4.67</v>
      </c>
      <c r="W957" s="10">
        <f t="shared" ca="1" si="313"/>
        <v>0</v>
      </c>
      <c r="X957" s="10">
        <f t="shared" ca="1" si="314"/>
        <v>0</v>
      </c>
      <c r="Y957" s="10">
        <f t="shared" ca="1" si="315"/>
        <v>0</v>
      </c>
      <c r="Z957" s="10">
        <f t="shared" ca="1" si="316"/>
        <v>1</v>
      </c>
      <c r="AA957" s="10">
        <f t="shared" ca="1" si="317"/>
        <v>0</v>
      </c>
      <c r="AB957" s="10">
        <f t="shared" ca="1" si="318"/>
        <v>0.33300000000000002</v>
      </c>
      <c r="AC957" s="10">
        <f t="shared" ca="1" si="319"/>
        <v>1</v>
      </c>
      <c r="AF957" s="16">
        <f t="shared" ca="1" si="320"/>
        <v>0</v>
      </c>
    </row>
    <row r="958" spans="1:32" x14ac:dyDescent="0.25">
      <c r="A958" s="7" t="s">
        <v>202</v>
      </c>
      <c r="B958" s="7" t="s">
        <v>1645</v>
      </c>
      <c r="C958" s="10">
        <f t="shared" ref="C958:C1019" ca="1" si="321">MIN(W958,Z958,Y958,X958,AA958,AC958,AB958)</f>
        <v>0</v>
      </c>
      <c r="D958" s="4">
        <v>41.2</v>
      </c>
      <c r="E958" s="4">
        <v>34</v>
      </c>
      <c r="F958" s="4">
        <v>13.3</v>
      </c>
      <c r="G958" s="4">
        <v>4.9000000000000004</v>
      </c>
      <c r="H958" s="5" t="s">
        <v>203</v>
      </c>
      <c r="I958" s="5" t="s">
        <v>1374</v>
      </c>
      <c r="J958" s="3">
        <v>19000</v>
      </c>
      <c r="K958" s="3">
        <v>7500</v>
      </c>
      <c r="L958" s="3">
        <v>825</v>
      </c>
      <c r="M958" s="2">
        <f t="shared" si="303"/>
        <v>18.61</v>
      </c>
      <c r="N958" s="3">
        <f t="shared" si="304"/>
        <v>216</v>
      </c>
      <c r="O958" s="4">
        <f t="shared" si="305"/>
        <v>25.9</v>
      </c>
      <c r="P958" s="2">
        <f t="shared" si="306"/>
        <v>1.93</v>
      </c>
      <c r="Q958" s="2">
        <f t="shared" si="307"/>
        <v>1.1200000000000001</v>
      </c>
      <c r="R958" s="2">
        <f t="shared" si="308"/>
        <v>3.1</v>
      </c>
      <c r="S958" s="64">
        <f t="shared" si="309"/>
        <v>0.12225999999999999</v>
      </c>
      <c r="T958" s="2">
        <f t="shared" si="310"/>
        <v>7.81</v>
      </c>
      <c r="U958" s="4">
        <f t="shared" si="311"/>
        <v>3</v>
      </c>
      <c r="V958" s="79">
        <f t="shared" si="312"/>
        <v>4.67</v>
      </c>
      <c r="W958" s="10">
        <f t="shared" ca="1" si="313"/>
        <v>0</v>
      </c>
      <c r="X958" s="10">
        <f t="shared" ca="1" si="314"/>
        <v>0</v>
      </c>
      <c r="Y958" s="10">
        <f t="shared" ca="1" si="315"/>
        <v>0</v>
      </c>
      <c r="Z958" s="10">
        <f t="shared" ca="1" si="316"/>
        <v>1</v>
      </c>
      <c r="AA958" s="10">
        <f t="shared" ca="1" si="317"/>
        <v>0</v>
      </c>
      <c r="AB958" s="10">
        <f t="shared" ca="1" si="318"/>
        <v>0.77800000000000002</v>
      </c>
      <c r="AC958" s="10">
        <f t="shared" ca="1" si="319"/>
        <v>1</v>
      </c>
      <c r="AF958" s="16">
        <f t="shared" ca="1" si="320"/>
        <v>0</v>
      </c>
    </row>
    <row r="959" spans="1:32" x14ac:dyDescent="0.25">
      <c r="A959" s="7" t="s">
        <v>1255</v>
      </c>
      <c r="B959" s="7" t="s">
        <v>1254</v>
      </c>
      <c r="C959" s="10">
        <f t="shared" ca="1" si="321"/>
        <v>0</v>
      </c>
      <c r="D959" s="4">
        <v>42.4</v>
      </c>
      <c r="E959" s="4">
        <v>34.700000000000003</v>
      </c>
      <c r="F959" s="4">
        <v>12</v>
      </c>
      <c r="G959" s="4">
        <v>5</v>
      </c>
      <c r="J959" s="3">
        <v>18800</v>
      </c>
      <c r="K959" s="3">
        <v>7800</v>
      </c>
      <c r="L959" s="3">
        <v>766</v>
      </c>
      <c r="M959" s="2">
        <f t="shared" si="303"/>
        <v>17.399999999999999</v>
      </c>
      <c r="N959" s="3">
        <f t="shared" si="304"/>
        <v>201</v>
      </c>
      <c r="O959" s="4">
        <f t="shared" si="305"/>
        <v>28.7</v>
      </c>
      <c r="P959" s="2">
        <f t="shared" si="306"/>
        <v>1.75</v>
      </c>
      <c r="Q959" s="2">
        <f t="shared" si="307"/>
        <v>1.0900000000000001</v>
      </c>
      <c r="R959" s="2">
        <f t="shared" si="308"/>
        <v>3.53</v>
      </c>
      <c r="S959" s="64">
        <f t="shared" si="309"/>
        <v>8.3169999999999994E-2</v>
      </c>
      <c r="T959" s="2">
        <f t="shared" si="310"/>
        <v>7.89</v>
      </c>
      <c r="U959" s="4">
        <f t="shared" si="311"/>
        <v>3.4</v>
      </c>
      <c r="V959" s="79">
        <f t="shared" si="312"/>
        <v>5.57</v>
      </c>
      <c r="W959" s="10">
        <f t="shared" ca="1" si="313"/>
        <v>0</v>
      </c>
      <c r="X959" s="10">
        <f t="shared" ca="1" si="314"/>
        <v>0</v>
      </c>
      <c r="Y959" s="10">
        <f t="shared" ca="1" si="315"/>
        <v>0</v>
      </c>
      <c r="Z959" s="10">
        <f t="shared" ca="1" si="316"/>
        <v>1</v>
      </c>
      <c r="AA959" s="10">
        <f t="shared" ca="1" si="317"/>
        <v>0</v>
      </c>
      <c r="AB959" s="10">
        <f t="shared" ca="1" si="318"/>
        <v>0</v>
      </c>
      <c r="AC959" s="10">
        <f t="shared" ca="1" si="319"/>
        <v>1</v>
      </c>
      <c r="AF959" s="16">
        <f t="shared" ca="1" si="320"/>
        <v>0</v>
      </c>
    </row>
    <row r="960" spans="1:32" x14ac:dyDescent="0.25">
      <c r="A960" s="7" t="s">
        <v>204</v>
      </c>
      <c r="B960" s="7" t="s">
        <v>1645</v>
      </c>
      <c r="C960" s="10">
        <f t="shared" ca="1" si="321"/>
        <v>0</v>
      </c>
      <c r="D960" s="4">
        <v>45.2</v>
      </c>
      <c r="E960" s="4">
        <v>38.4</v>
      </c>
      <c r="F960" s="4">
        <v>14.1</v>
      </c>
      <c r="G960" s="4">
        <v>7.7</v>
      </c>
      <c r="I960" s="5" t="s">
        <v>1374</v>
      </c>
      <c r="J960" s="3">
        <v>26800</v>
      </c>
      <c r="K960" s="3">
        <v>10500</v>
      </c>
      <c r="L960" s="3">
        <v>1032</v>
      </c>
      <c r="M960" s="2">
        <f t="shared" si="303"/>
        <v>18.510000000000002</v>
      </c>
      <c r="N960" s="3">
        <f t="shared" si="304"/>
        <v>211</v>
      </c>
      <c r="O960" s="4">
        <f t="shared" si="305"/>
        <v>30.2</v>
      </c>
      <c r="P960" s="2">
        <f t="shared" si="306"/>
        <v>1.82</v>
      </c>
      <c r="Q960" s="2">
        <f t="shared" si="307"/>
        <v>1.1100000000000001</v>
      </c>
      <c r="R960" s="2">
        <f t="shared" si="308"/>
        <v>3.21</v>
      </c>
      <c r="S960" s="64">
        <f t="shared" si="309"/>
        <v>9.6799999999999997E-2</v>
      </c>
      <c r="T960" s="2">
        <f t="shared" si="310"/>
        <v>8.3000000000000007</v>
      </c>
      <c r="U960" s="4">
        <f t="shared" si="311"/>
        <v>3.5</v>
      </c>
      <c r="V960" s="79">
        <f t="shared" si="312"/>
        <v>5.29</v>
      </c>
      <c r="W960" s="10">
        <f t="shared" ca="1" si="313"/>
        <v>0</v>
      </c>
      <c r="X960" s="10">
        <f t="shared" ca="1" si="314"/>
        <v>0</v>
      </c>
      <c r="Y960" s="10">
        <f t="shared" ca="1" si="315"/>
        <v>0</v>
      </c>
      <c r="Z960" s="10">
        <f t="shared" ca="1" si="316"/>
        <v>1</v>
      </c>
      <c r="AA960" s="10">
        <f t="shared" ca="1" si="317"/>
        <v>0</v>
      </c>
      <c r="AB960" s="10">
        <f t="shared" ca="1" si="318"/>
        <v>1</v>
      </c>
      <c r="AC960" s="10">
        <f t="shared" ca="1" si="319"/>
        <v>1</v>
      </c>
      <c r="AF960" s="16">
        <f t="shared" ca="1" si="320"/>
        <v>0</v>
      </c>
    </row>
    <row r="961" spans="1:32" x14ac:dyDescent="0.25">
      <c r="A961" s="7" t="s">
        <v>205</v>
      </c>
      <c r="B961" s="7" t="s">
        <v>1669</v>
      </c>
      <c r="C961" s="10">
        <f t="shared" ca="1" si="321"/>
        <v>0</v>
      </c>
      <c r="D961" s="4">
        <v>34.799999999999997</v>
      </c>
      <c r="E961" s="4">
        <v>27.8</v>
      </c>
      <c r="F961" s="4">
        <v>10.8</v>
      </c>
      <c r="G961" s="4">
        <v>5.7</v>
      </c>
      <c r="H961" s="5" t="s">
        <v>1713</v>
      </c>
      <c r="I961" s="5" t="s">
        <v>1374</v>
      </c>
      <c r="J961" s="3">
        <v>12800</v>
      </c>
      <c r="K961" s="3">
        <v>5000</v>
      </c>
      <c r="L961" s="3">
        <v>660</v>
      </c>
      <c r="M961" s="2">
        <f t="shared" si="303"/>
        <v>19.37</v>
      </c>
      <c r="N961" s="3">
        <f t="shared" si="304"/>
        <v>266</v>
      </c>
      <c r="O961" s="4">
        <f t="shared" si="305"/>
        <v>27.8</v>
      </c>
      <c r="P961" s="2">
        <f t="shared" si="306"/>
        <v>1.79</v>
      </c>
      <c r="Q961" s="2">
        <f t="shared" si="307"/>
        <v>1.1499999999999999</v>
      </c>
      <c r="R961" s="2">
        <f t="shared" si="308"/>
        <v>3.22</v>
      </c>
      <c r="S961" s="64">
        <f t="shared" si="309"/>
        <v>8.1369999999999998E-2</v>
      </c>
      <c r="T961" s="2">
        <f t="shared" si="310"/>
        <v>7.07</v>
      </c>
      <c r="U961" s="4">
        <f t="shared" si="311"/>
        <v>3.2</v>
      </c>
      <c r="V961" s="79">
        <f t="shared" si="312"/>
        <v>5.53</v>
      </c>
      <c r="W961" s="10">
        <f t="shared" ca="1" si="313"/>
        <v>0</v>
      </c>
      <c r="X961" s="10">
        <f t="shared" ca="1" si="314"/>
        <v>0</v>
      </c>
      <c r="Y961" s="10">
        <f t="shared" ca="1" si="315"/>
        <v>0</v>
      </c>
      <c r="Z961" s="10">
        <f t="shared" ca="1" si="316"/>
        <v>1</v>
      </c>
      <c r="AA961" s="10">
        <f t="shared" ca="1" si="317"/>
        <v>0</v>
      </c>
      <c r="AB961" s="10">
        <f t="shared" ca="1" si="318"/>
        <v>1</v>
      </c>
      <c r="AC961" s="10">
        <f t="shared" ca="1" si="319"/>
        <v>1</v>
      </c>
      <c r="AF961" s="16">
        <f t="shared" ca="1" si="320"/>
        <v>0</v>
      </c>
    </row>
    <row r="962" spans="1:32" x14ac:dyDescent="0.25">
      <c r="A962" s="7" t="s">
        <v>206</v>
      </c>
      <c r="B962" s="7" t="s">
        <v>1377</v>
      </c>
      <c r="C962" s="10">
        <f t="shared" ca="1" si="321"/>
        <v>0</v>
      </c>
      <c r="D962" s="4">
        <v>43.3</v>
      </c>
      <c r="E962" s="4">
        <v>38.9</v>
      </c>
      <c r="F962" s="4">
        <v>12</v>
      </c>
      <c r="G962" s="4">
        <v>6.2</v>
      </c>
      <c r="H962" s="5" t="s">
        <v>576</v>
      </c>
      <c r="I962" s="5" t="s">
        <v>1374</v>
      </c>
      <c r="J962" s="3">
        <v>19842</v>
      </c>
      <c r="K962" s="3">
        <v>7800</v>
      </c>
      <c r="L962" s="3">
        <v>952</v>
      </c>
      <c r="M962" s="2">
        <f t="shared" si="303"/>
        <v>20.86</v>
      </c>
      <c r="N962" s="3">
        <f t="shared" si="304"/>
        <v>150</v>
      </c>
      <c r="O962" s="4">
        <f t="shared" si="305"/>
        <v>27.9</v>
      </c>
      <c r="P962" s="2">
        <f t="shared" si="306"/>
        <v>1.72</v>
      </c>
      <c r="Q962" s="2">
        <f t="shared" si="307"/>
        <v>1.1599999999999999</v>
      </c>
      <c r="R962" s="2">
        <f t="shared" si="308"/>
        <v>3.61</v>
      </c>
      <c r="S962" s="64">
        <f t="shared" si="309"/>
        <v>8.3169999999999994E-2</v>
      </c>
      <c r="T962" s="2">
        <f t="shared" si="310"/>
        <v>8.36</v>
      </c>
      <c r="U962" s="4">
        <f t="shared" si="311"/>
        <v>3.4</v>
      </c>
      <c r="V962" s="79">
        <f t="shared" si="312"/>
        <v>5.57</v>
      </c>
      <c r="W962" s="10">
        <f t="shared" ca="1" si="313"/>
        <v>0</v>
      </c>
      <c r="X962" s="10">
        <f t="shared" ca="1" si="314"/>
        <v>0</v>
      </c>
      <c r="Y962" s="10">
        <f t="shared" ca="1" si="315"/>
        <v>0</v>
      </c>
      <c r="Z962" s="10">
        <f t="shared" ca="1" si="316"/>
        <v>1</v>
      </c>
      <c r="AA962" s="10">
        <f t="shared" ca="1" si="317"/>
        <v>0</v>
      </c>
      <c r="AB962" s="10">
        <f t="shared" ca="1" si="318"/>
        <v>0</v>
      </c>
      <c r="AC962" s="10">
        <f t="shared" ca="1" si="319"/>
        <v>1</v>
      </c>
      <c r="AF962" s="16">
        <f t="shared" ca="1" si="320"/>
        <v>0</v>
      </c>
    </row>
    <row r="963" spans="1:32" x14ac:dyDescent="0.25">
      <c r="A963" s="7" t="s">
        <v>495</v>
      </c>
      <c r="B963" s="7" t="s">
        <v>490</v>
      </c>
      <c r="C963" s="10">
        <f t="shared" ca="1" si="321"/>
        <v>0</v>
      </c>
      <c r="D963" s="4">
        <v>35</v>
      </c>
      <c r="E963" s="4">
        <v>28.5</v>
      </c>
      <c r="F963" s="4">
        <v>11</v>
      </c>
      <c r="G963" s="4">
        <v>4.7</v>
      </c>
      <c r="H963" s="5" t="s">
        <v>1386</v>
      </c>
      <c r="I963" s="5" t="s">
        <v>1374</v>
      </c>
      <c r="J963" s="3">
        <v>18112</v>
      </c>
      <c r="K963" s="3">
        <v>5000</v>
      </c>
      <c r="L963" s="3">
        <v>563</v>
      </c>
      <c r="M963" s="2">
        <f t="shared" si="303"/>
        <v>13.11</v>
      </c>
      <c r="N963" s="3">
        <f t="shared" si="304"/>
        <v>349</v>
      </c>
      <c r="O963" s="4">
        <f t="shared" si="305"/>
        <v>37.700000000000003</v>
      </c>
      <c r="P963" s="2">
        <f t="shared" si="306"/>
        <v>1.62</v>
      </c>
      <c r="Q963" s="2">
        <f t="shared" si="307"/>
        <v>1</v>
      </c>
      <c r="R963" s="2">
        <f t="shared" si="308"/>
        <v>3.18</v>
      </c>
      <c r="S963" s="64">
        <f t="shared" si="309"/>
        <v>5.0840000000000003E-2</v>
      </c>
      <c r="T963" s="2">
        <f t="shared" si="310"/>
        <v>7.15</v>
      </c>
      <c r="U963" s="4">
        <f t="shared" si="311"/>
        <v>4.0999999999999996</v>
      </c>
      <c r="V963" s="79">
        <f t="shared" si="312"/>
        <v>7.01</v>
      </c>
      <c r="W963" s="10">
        <f t="shared" ca="1" si="313"/>
        <v>0</v>
      </c>
      <c r="X963" s="10">
        <f t="shared" ca="1" si="314"/>
        <v>0</v>
      </c>
      <c r="Y963" s="10">
        <f t="shared" ca="1" si="315"/>
        <v>0</v>
      </c>
      <c r="Z963" s="10">
        <f t="shared" ca="1" si="316"/>
        <v>1</v>
      </c>
      <c r="AA963" s="10">
        <f t="shared" ca="1" si="317"/>
        <v>0</v>
      </c>
      <c r="AB963" s="10">
        <f t="shared" ca="1" si="318"/>
        <v>1</v>
      </c>
      <c r="AC963" s="10">
        <f t="shared" ca="1" si="319"/>
        <v>1</v>
      </c>
      <c r="AF963" s="16">
        <f t="shared" ca="1" si="320"/>
        <v>0</v>
      </c>
    </row>
    <row r="964" spans="1:32" x14ac:dyDescent="0.25">
      <c r="A964" s="7" t="s">
        <v>207</v>
      </c>
      <c r="B964" s="7" t="s">
        <v>1373</v>
      </c>
      <c r="C964" s="10">
        <f t="shared" ca="1" si="321"/>
        <v>0</v>
      </c>
      <c r="D964" s="4">
        <v>23.1</v>
      </c>
      <c r="E964" s="4">
        <v>18.7</v>
      </c>
      <c r="F964" s="4">
        <v>6.1</v>
      </c>
      <c r="G964" s="4" t="s">
        <v>208</v>
      </c>
      <c r="H964" s="5" t="s">
        <v>209</v>
      </c>
      <c r="I964" s="5" t="s">
        <v>210</v>
      </c>
      <c r="J964" s="3">
        <v>2000</v>
      </c>
      <c r="K964" s="3">
        <v>920</v>
      </c>
      <c r="L964" s="3">
        <v>193</v>
      </c>
      <c r="M964" s="2">
        <f t="shared" ref="M964:M1027" si="322">L964/(J964/64)^0.666</f>
        <v>19.5</v>
      </c>
      <c r="N964" s="3">
        <f t="shared" ref="N964:N1027" si="323">(J964/2240)/(0.01*E964)^3</f>
        <v>137</v>
      </c>
      <c r="O964" s="4">
        <f t="shared" ref="O964:O1027" si="324">J964/(0.65*(0.7*E964+0.3*D964)*F964^1.33)</f>
        <v>13.9</v>
      </c>
      <c r="P964" s="2">
        <f t="shared" ref="P964:P1027" si="325">F964/(J964/(0.9*64))^0.333</f>
        <v>1.87</v>
      </c>
      <c r="Q964" s="2">
        <f t="shared" ref="Q964:Q1027" si="326">(1.88*E964^0.5*L964^0.333/J964^0.25)/T964</f>
        <v>1.21</v>
      </c>
      <c r="R964" s="2">
        <f t="shared" ref="R964:R1027" si="327">D964/F964</f>
        <v>3.79</v>
      </c>
      <c r="S964" s="64">
        <f t="shared" ref="S964:S1027" si="328">(((2*3.14)/U964)^2*((F964/2)-1.5)*(10*3.14/180)/32.2)</f>
        <v>0.10221</v>
      </c>
      <c r="T964" s="2">
        <f t="shared" ref="T964:T1027" si="329">1.34*(E964^0.5)</f>
        <v>5.79</v>
      </c>
      <c r="U964" s="4">
        <f t="shared" ref="U964:U1027" si="330">2*PI()*(((J964^1.744/35.5)/(0.04*32.2*E964*64*(0.82*F964)^3))^0.5)</f>
        <v>1.8</v>
      </c>
      <c r="V964" s="79">
        <f t="shared" ref="V964:V1027" si="331">U964*(32.2/F964)^0.5</f>
        <v>4.1399999999999997</v>
      </c>
      <c r="W964" s="10">
        <f t="shared" ref="W964:W1027" ca="1" si="332">sddoc(M964,AJ$15,AJ$16,AJ$17,AJ$18)</f>
        <v>0</v>
      </c>
      <c r="X964" s="10">
        <f t="shared" ref="X964:X1027" ca="1" si="333">dldoc(N964,AJ$36,AJ$37,AJ$38,AJ$39)</f>
        <v>0</v>
      </c>
      <c r="Y964" s="10">
        <f t="shared" ref="Y964:Y1027" ca="1" si="334">cfdoc(O964,AJ$29,AJ$30,AJ$31,AJ$32)</f>
        <v>0.63600000000000001</v>
      </c>
      <c r="Z964" s="10">
        <f t="shared" ref="Z964:Z1027" ca="1" si="335">crdoc(P964,AJ$24,AJ$25)</f>
        <v>1</v>
      </c>
      <c r="AA964" s="10">
        <f t="shared" ref="AA964:AA1027" ca="1" si="336">vmvhdoc(Q964,AJ$43,AJ$44,AJ$45,AJ$46)</f>
        <v>0</v>
      </c>
      <c r="AB964" s="10">
        <f t="shared" ref="AB964:AB1027" ca="1" si="337">lbdoc(R964,AJ$57,AJ$58,AJ$59,AJ$60)</f>
        <v>0</v>
      </c>
      <c r="AC964" s="10">
        <f t="shared" ref="AC964:AC1027" ca="1" si="338">aceldoc(S964,AJ$52,AJ$53)</f>
        <v>1</v>
      </c>
      <c r="AF964" s="16">
        <f t="shared" ref="AF964:AF1027" ca="1" si="339">C964</f>
        <v>0</v>
      </c>
    </row>
    <row r="965" spans="1:32" x14ac:dyDescent="0.25">
      <c r="A965" s="7" t="s">
        <v>888</v>
      </c>
      <c r="B965" s="7" t="s">
        <v>889</v>
      </c>
      <c r="C965" s="10">
        <f t="shared" ca="1" si="321"/>
        <v>0</v>
      </c>
      <c r="D965" s="4">
        <v>46.9</v>
      </c>
      <c r="E965" s="4">
        <v>39.4</v>
      </c>
      <c r="F965" s="4">
        <v>14.75</v>
      </c>
      <c r="G965" s="4">
        <v>7</v>
      </c>
      <c r="J965" s="3">
        <v>33510</v>
      </c>
      <c r="K965" s="3">
        <v>13450</v>
      </c>
      <c r="L965" s="3">
        <v>1277</v>
      </c>
      <c r="M965" s="2">
        <f t="shared" si="322"/>
        <v>19.739999999999998</v>
      </c>
      <c r="N965" s="3">
        <f t="shared" si="323"/>
        <v>245</v>
      </c>
      <c r="O965" s="4">
        <f t="shared" si="324"/>
        <v>34.5</v>
      </c>
      <c r="P965" s="2">
        <f t="shared" si="325"/>
        <v>1.77</v>
      </c>
      <c r="Q965" s="2">
        <f t="shared" si="326"/>
        <v>1.1200000000000001</v>
      </c>
      <c r="R965" s="2">
        <f t="shared" si="327"/>
        <v>3.18</v>
      </c>
      <c r="S965" s="64">
        <f t="shared" si="328"/>
        <v>8.2530000000000006E-2</v>
      </c>
      <c r="T965" s="2">
        <f t="shared" si="329"/>
        <v>8.41</v>
      </c>
      <c r="U965" s="4">
        <f t="shared" si="330"/>
        <v>3.9</v>
      </c>
      <c r="V965" s="79">
        <f t="shared" si="331"/>
        <v>5.76</v>
      </c>
      <c r="W965" s="10">
        <f t="shared" ca="1" si="332"/>
        <v>0</v>
      </c>
      <c r="X965" s="10">
        <f t="shared" ca="1" si="333"/>
        <v>0</v>
      </c>
      <c r="Y965" s="10">
        <f t="shared" ca="1" si="334"/>
        <v>0</v>
      </c>
      <c r="Z965" s="10">
        <f t="shared" ca="1" si="335"/>
        <v>1</v>
      </c>
      <c r="AA965" s="10">
        <f t="shared" ca="1" si="336"/>
        <v>0</v>
      </c>
      <c r="AB965" s="10">
        <f t="shared" ca="1" si="337"/>
        <v>1</v>
      </c>
      <c r="AC965" s="10">
        <f t="shared" ca="1" si="338"/>
        <v>1</v>
      </c>
      <c r="AF965" s="16">
        <f t="shared" ca="1" si="339"/>
        <v>0</v>
      </c>
    </row>
    <row r="966" spans="1:32" x14ac:dyDescent="0.25">
      <c r="A966" s="7" t="s">
        <v>211</v>
      </c>
      <c r="B966" s="7" t="s">
        <v>212</v>
      </c>
      <c r="C966" s="10">
        <f t="shared" ca="1" si="321"/>
        <v>0</v>
      </c>
      <c r="D966" s="4">
        <v>23</v>
      </c>
      <c r="E966" s="4">
        <v>20.3</v>
      </c>
      <c r="F966" s="4">
        <v>8</v>
      </c>
      <c r="G966" s="4">
        <v>1.9</v>
      </c>
      <c r="I966" s="5" t="s">
        <v>1374</v>
      </c>
      <c r="J966" s="3">
        <v>2700</v>
      </c>
      <c r="K966" s="3">
        <v>960</v>
      </c>
      <c r="L966" s="3">
        <v>234</v>
      </c>
      <c r="M966" s="2">
        <f t="shared" si="322"/>
        <v>19.36</v>
      </c>
      <c r="N966" s="3">
        <f t="shared" si="323"/>
        <v>144</v>
      </c>
      <c r="O966" s="4">
        <f t="shared" si="324"/>
        <v>12.4</v>
      </c>
      <c r="P966" s="2">
        <f t="shared" si="325"/>
        <v>2.2200000000000002</v>
      </c>
      <c r="Q966" s="2">
        <f t="shared" si="326"/>
        <v>1.2</v>
      </c>
      <c r="R966" s="2">
        <f t="shared" si="327"/>
        <v>2.88</v>
      </c>
      <c r="S966" s="64">
        <f t="shared" si="328"/>
        <v>0.2374</v>
      </c>
      <c r="T966" s="2">
        <f t="shared" si="329"/>
        <v>6.04</v>
      </c>
      <c r="U966" s="4">
        <f t="shared" si="330"/>
        <v>1.5</v>
      </c>
      <c r="V966" s="79">
        <f t="shared" si="331"/>
        <v>3.01</v>
      </c>
      <c r="W966" s="10">
        <f t="shared" ca="1" si="332"/>
        <v>0</v>
      </c>
      <c r="X966" s="10">
        <f t="shared" ca="1" si="333"/>
        <v>0</v>
      </c>
      <c r="Y966" s="10">
        <f t="shared" ca="1" si="334"/>
        <v>0.97699999999999998</v>
      </c>
      <c r="Z966" s="10">
        <f t="shared" ca="1" si="335"/>
        <v>1</v>
      </c>
      <c r="AA966" s="10">
        <f t="shared" ca="1" si="336"/>
        <v>0</v>
      </c>
      <c r="AB966" s="10">
        <f t="shared" ca="1" si="337"/>
        <v>0</v>
      </c>
      <c r="AC966" s="10">
        <f t="shared" ca="1" si="338"/>
        <v>1</v>
      </c>
      <c r="AF966" s="16">
        <f t="shared" ca="1" si="339"/>
        <v>0</v>
      </c>
    </row>
    <row r="967" spans="1:32" x14ac:dyDescent="0.25">
      <c r="A967" s="7" t="s">
        <v>937</v>
      </c>
      <c r="B967" s="7" t="s">
        <v>212</v>
      </c>
      <c r="C967" s="10">
        <f t="shared" ca="1" si="321"/>
        <v>0</v>
      </c>
      <c r="D967" s="4">
        <v>28.7</v>
      </c>
      <c r="E967" s="4">
        <v>22.3</v>
      </c>
      <c r="F967" s="4">
        <v>10</v>
      </c>
      <c r="G967" s="4">
        <v>4.5</v>
      </c>
      <c r="H967" s="5" t="s">
        <v>1456</v>
      </c>
      <c r="I967" s="5" t="s">
        <v>1374</v>
      </c>
      <c r="J967" s="3">
        <v>6200</v>
      </c>
      <c r="K967" s="3">
        <v>3100</v>
      </c>
      <c r="L967" s="3">
        <v>385</v>
      </c>
      <c r="M967" s="2">
        <f t="shared" si="322"/>
        <v>18.309999999999999</v>
      </c>
      <c r="N967" s="3">
        <f t="shared" si="323"/>
        <v>250</v>
      </c>
      <c r="O967" s="4">
        <f t="shared" si="324"/>
        <v>18.399999999999999</v>
      </c>
      <c r="P967" s="2">
        <f t="shared" si="325"/>
        <v>2.11</v>
      </c>
      <c r="Q967" s="2">
        <f t="shared" si="326"/>
        <v>1.1499999999999999</v>
      </c>
      <c r="R967" s="2">
        <f t="shared" si="327"/>
        <v>2.87</v>
      </c>
      <c r="S967" s="64">
        <f t="shared" si="328"/>
        <v>0.16957</v>
      </c>
      <c r="T967" s="2">
        <f t="shared" si="329"/>
        <v>6.33</v>
      </c>
      <c r="U967" s="4">
        <f t="shared" si="330"/>
        <v>2.1</v>
      </c>
      <c r="V967" s="79">
        <f t="shared" si="331"/>
        <v>3.77</v>
      </c>
      <c r="W967" s="10">
        <f t="shared" ca="1" si="332"/>
        <v>0</v>
      </c>
      <c r="X967" s="10">
        <f t="shared" ca="1" si="333"/>
        <v>0</v>
      </c>
      <c r="Y967" s="10">
        <f t="shared" ca="1" si="334"/>
        <v>0</v>
      </c>
      <c r="Z967" s="10">
        <f t="shared" ca="1" si="335"/>
        <v>1</v>
      </c>
      <c r="AA967" s="10">
        <f t="shared" ca="1" si="336"/>
        <v>0</v>
      </c>
      <c r="AB967" s="10">
        <f t="shared" ca="1" si="337"/>
        <v>0</v>
      </c>
      <c r="AC967" s="10">
        <f t="shared" ca="1" si="338"/>
        <v>1</v>
      </c>
      <c r="AF967" s="16">
        <f t="shared" ca="1" si="339"/>
        <v>0</v>
      </c>
    </row>
    <row r="968" spans="1:32" x14ac:dyDescent="0.25">
      <c r="A968" s="7" t="s">
        <v>213</v>
      </c>
      <c r="B968" s="7" t="s">
        <v>214</v>
      </c>
      <c r="C968" s="10">
        <f t="shared" ca="1" si="321"/>
        <v>0</v>
      </c>
      <c r="D968" s="4">
        <v>51</v>
      </c>
      <c r="E968" s="4">
        <v>21</v>
      </c>
      <c r="F968" s="4">
        <v>10</v>
      </c>
      <c r="G968" s="4">
        <v>5.9</v>
      </c>
      <c r="I968" s="5" t="s">
        <v>215</v>
      </c>
      <c r="J968" s="3">
        <v>1600</v>
      </c>
      <c r="L968" s="3">
        <v>954</v>
      </c>
      <c r="M968" s="2">
        <f t="shared" si="322"/>
        <v>111.82</v>
      </c>
      <c r="N968" s="3">
        <f t="shared" si="323"/>
        <v>77</v>
      </c>
      <c r="O968" s="4">
        <f t="shared" si="324"/>
        <v>3.8</v>
      </c>
      <c r="P968" s="2">
        <f t="shared" si="325"/>
        <v>3.31</v>
      </c>
      <c r="Q968" s="2">
        <f t="shared" si="326"/>
        <v>2.1800000000000002</v>
      </c>
      <c r="R968" s="2">
        <f t="shared" si="327"/>
        <v>5.0999999999999996</v>
      </c>
      <c r="S968" s="64">
        <f t="shared" si="328"/>
        <v>1.52613</v>
      </c>
      <c r="T968" s="2">
        <f t="shared" si="329"/>
        <v>6.14</v>
      </c>
      <c r="U968" s="4">
        <f t="shared" si="330"/>
        <v>0.7</v>
      </c>
      <c r="V968" s="79">
        <f t="shared" si="331"/>
        <v>1.26</v>
      </c>
      <c r="W968" s="10">
        <f t="shared" ca="1" si="332"/>
        <v>0</v>
      </c>
      <c r="X968" s="10">
        <f t="shared" ca="1" si="333"/>
        <v>1</v>
      </c>
      <c r="Y968" s="10">
        <f t="shared" ca="1" si="334"/>
        <v>6.8000000000000005E-2</v>
      </c>
      <c r="Z968" s="10">
        <f t="shared" ca="1" si="335"/>
        <v>0</v>
      </c>
      <c r="AA968" s="10">
        <f t="shared" ca="1" si="336"/>
        <v>0</v>
      </c>
      <c r="AB968" s="10">
        <f t="shared" ca="1" si="337"/>
        <v>0</v>
      </c>
      <c r="AC968" s="10">
        <f t="shared" ca="1" si="338"/>
        <v>0</v>
      </c>
      <c r="AF968" s="16">
        <f t="shared" ca="1" si="339"/>
        <v>0</v>
      </c>
    </row>
    <row r="969" spans="1:32" x14ac:dyDescent="0.25">
      <c r="A969" s="7" t="s">
        <v>1023</v>
      </c>
      <c r="B969" s="7" t="s">
        <v>1042</v>
      </c>
      <c r="C969" s="10">
        <f t="shared" ca="1" si="321"/>
        <v>0</v>
      </c>
      <c r="D969" s="4">
        <v>18.100000000000001</v>
      </c>
      <c r="E969" s="4">
        <v>18</v>
      </c>
      <c r="F969" s="4">
        <v>8.5</v>
      </c>
      <c r="G969" s="4" t="s">
        <v>1024</v>
      </c>
      <c r="H969" s="5" t="s">
        <v>635</v>
      </c>
      <c r="I969" s="5" t="s">
        <v>215</v>
      </c>
      <c r="J969" s="3">
        <v>2200</v>
      </c>
      <c r="K969" s="3">
        <v>500</v>
      </c>
      <c r="L969" s="3">
        <v>253</v>
      </c>
      <c r="M969" s="2">
        <f t="shared" si="322"/>
        <v>23.99</v>
      </c>
      <c r="N969" s="3">
        <f t="shared" si="323"/>
        <v>168</v>
      </c>
      <c r="O969" s="4">
        <f t="shared" si="324"/>
        <v>10.9</v>
      </c>
      <c r="P969" s="2">
        <f t="shared" si="325"/>
        <v>2.5299999999999998</v>
      </c>
      <c r="Q969" s="2">
        <f t="shared" si="326"/>
        <v>1.29</v>
      </c>
      <c r="R969" s="2">
        <f t="shared" si="327"/>
        <v>2.13</v>
      </c>
      <c r="S969" s="64">
        <f t="shared" si="328"/>
        <v>0.40803</v>
      </c>
      <c r="T969" s="2">
        <f t="shared" si="329"/>
        <v>5.69</v>
      </c>
      <c r="U969" s="4">
        <f t="shared" si="330"/>
        <v>1.2</v>
      </c>
      <c r="V969" s="79">
        <f t="shared" si="331"/>
        <v>2.34</v>
      </c>
      <c r="W969" s="10">
        <f t="shared" ca="1" si="332"/>
        <v>0</v>
      </c>
      <c r="X969" s="10">
        <f t="shared" ca="1" si="333"/>
        <v>0</v>
      </c>
      <c r="Y969" s="10">
        <f t="shared" ca="1" si="334"/>
        <v>1</v>
      </c>
      <c r="Z969" s="10">
        <f t="shared" ca="1" si="335"/>
        <v>0</v>
      </c>
      <c r="AA969" s="10">
        <f t="shared" ca="1" si="336"/>
        <v>0.5</v>
      </c>
      <c r="AB969" s="10">
        <f t="shared" ca="1" si="337"/>
        <v>0</v>
      </c>
      <c r="AC969" s="10">
        <f t="shared" ca="1" si="338"/>
        <v>0</v>
      </c>
      <c r="AF969" s="16">
        <f t="shared" ca="1" si="339"/>
        <v>0</v>
      </c>
    </row>
    <row r="970" spans="1:32" x14ac:dyDescent="0.25">
      <c r="A970" s="7" t="s">
        <v>1041</v>
      </c>
      <c r="B970" s="7" t="s">
        <v>1042</v>
      </c>
      <c r="C970" s="10">
        <f t="shared" ca="1" si="321"/>
        <v>0</v>
      </c>
      <c r="D970" s="4">
        <v>15.5</v>
      </c>
      <c r="E970" s="4">
        <v>14.5</v>
      </c>
      <c r="F970" s="4">
        <v>7.1</v>
      </c>
      <c r="G970" s="4" t="s">
        <v>1043</v>
      </c>
      <c r="H970" s="5" t="s">
        <v>635</v>
      </c>
      <c r="I970" s="5" t="s">
        <v>215</v>
      </c>
      <c r="J970" s="3">
        <v>1050</v>
      </c>
      <c r="K970" s="3">
        <v>200</v>
      </c>
      <c r="L970" s="3">
        <v>166</v>
      </c>
      <c r="M970" s="2">
        <f t="shared" si="322"/>
        <v>25.76</v>
      </c>
      <c r="N970" s="3">
        <f t="shared" si="323"/>
        <v>154</v>
      </c>
      <c r="O970" s="4">
        <f t="shared" si="324"/>
        <v>8.1</v>
      </c>
      <c r="P970" s="2">
        <f t="shared" si="325"/>
        <v>2.7</v>
      </c>
      <c r="Q970" s="2">
        <f t="shared" si="326"/>
        <v>1.35</v>
      </c>
      <c r="R970" s="2">
        <f t="shared" si="327"/>
        <v>2.1800000000000002</v>
      </c>
      <c r="S970" s="64">
        <f t="shared" si="328"/>
        <v>0.54074</v>
      </c>
      <c r="T970" s="2">
        <f t="shared" si="329"/>
        <v>5.0999999999999996</v>
      </c>
      <c r="U970" s="4">
        <f t="shared" si="330"/>
        <v>0.9</v>
      </c>
      <c r="V970" s="79">
        <f t="shared" si="331"/>
        <v>1.92</v>
      </c>
      <c r="W970" s="10">
        <f t="shared" ca="1" si="332"/>
        <v>1</v>
      </c>
      <c r="X970" s="10">
        <f t="shared" ca="1" si="333"/>
        <v>0</v>
      </c>
      <c r="Y970" s="10">
        <f t="shared" ca="1" si="334"/>
        <v>1</v>
      </c>
      <c r="Z970" s="10">
        <f t="shared" ca="1" si="335"/>
        <v>0</v>
      </c>
      <c r="AA970" s="10">
        <f t="shared" ca="1" si="336"/>
        <v>0</v>
      </c>
      <c r="AB970" s="10">
        <f t="shared" ca="1" si="337"/>
        <v>0</v>
      </c>
      <c r="AC970" s="10">
        <f t="shared" ca="1" si="338"/>
        <v>0</v>
      </c>
      <c r="AF970" s="16">
        <f t="shared" ca="1" si="339"/>
        <v>0</v>
      </c>
    </row>
    <row r="971" spans="1:32" x14ac:dyDescent="0.25">
      <c r="A971" s="7" t="s">
        <v>216</v>
      </c>
      <c r="B971" s="7" t="s">
        <v>217</v>
      </c>
      <c r="C971" s="10">
        <f t="shared" ca="1" si="321"/>
        <v>0</v>
      </c>
      <c r="D971" s="4">
        <v>27</v>
      </c>
      <c r="E971" s="4">
        <v>24</v>
      </c>
      <c r="F971" s="4">
        <v>8</v>
      </c>
      <c r="G971" s="4">
        <v>4.5</v>
      </c>
      <c r="H971" s="2"/>
      <c r="I971" s="2" t="s">
        <v>1374</v>
      </c>
      <c r="J971" s="3">
        <v>3000</v>
      </c>
      <c r="K971" s="3">
        <v>1500</v>
      </c>
      <c r="L971" s="3">
        <v>300</v>
      </c>
      <c r="M971" s="2">
        <f t="shared" si="322"/>
        <v>23.14</v>
      </c>
      <c r="N971" s="3">
        <f t="shared" si="323"/>
        <v>97</v>
      </c>
      <c r="O971" s="4">
        <f t="shared" si="324"/>
        <v>11.7</v>
      </c>
      <c r="P971" s="2">
        <f t="shared" si="325"/>
        <v>2.15</v>
      </c>
      <c r="Q971" s="2">
        <f t="shared" si="326"/>
        <v>1.27</v>
      </c>
      <c r="R971" s="2">
        <f t="shared" si="327"/>
        <v>3.38</v>
      </c>
      <c r="S971" s="64">
        <f t="shared" si="328"/>
        <v>0.2374</v>
      </c>
      <c r="T971" s="2">
        <f t="shared" si="329"/>
        <v>6.56</v>
      </c>
      <c r="U971" s="4">
        <f t="shared" si="330"/>
        <v>1.5</v>
      </c>
      <c r="V971" s="79">
        <f t="shared" si="331"/>
        <v>3.01</v>
      </c>
      <c r="W971" s="10">
        <f t="shared" ca="1" si="332"/>
        <v>0</v>
      </c>
      <c r="X971" s="10">
        <f t="shared" ca="1" si="333"/>
        <v>0.94699999999999995</v>
      </c>
      <c r="Y971" s="10">
        <f t="shared" ca="1" si="334"/>
        <v>1</v>
      </c>
      <c r="Z971" s="10">
        <f t="shared" ca="1" si="335"/>
        <v>1</v>
      </c>
      <c r="AA971" s="10">
        <f t="shared" ca="1" si="336"/>
        <v>0</v>
      </c>
      <c r="AB971" s="10">
        <f t="shared" ca="1" si="337"/>
        <v>0.66700000000000004</v>
      </c>
      <c r="AC971" s="10">
        <f t="shared" ca="1" si="338"/>
        <v>1</v>
      </c>
      <c r="AF971" s="16">
        <f t="shared" ca="1" si="339"/>
        <v>0</v>
      </c>
    </row>
    <row r="972" spans="1:32" x14ac:dyDescent="0.25">
      <c r="A972" s="7" t="s">
        <v>218</v>
      </c>
      <c r="B972" s="7" t="s">
        <v>217</v>
      </c>
      <c r="C972" s="10">
        <f t="shared" ca="1" si="321"/>
        <v>0</v>
      </c>
      <c r="D972" s="4">
        <v>52</v>
      </c>
      <c r="E972" s="4">
        <v>46.5</v>
      </c>
      <c r="F972" s="4">
        <v>14</v>
      </c>
      <c r="G972" s="4">
        <v>9</v>
      </c>
      <c r="I972" s="5" t="s">
        <v>1374</v>
      </c>
      <c r="J972" s="3">
        <v>20000</v>
      </c>
      <c r="K972" s="3">
        <v>9000</v>
      </c>
      <c r="L972" s="5">
        <v>1212</v>
      </c>
      <c r="M972" s="2">
        <f t="shared" si="322"/>
        <v>26.42</v>
      </c>
      <c r="N972" s="3">
        <f t="shared" si="323"/>
        <v>89</v>
      </c>
      <c r="O972" s="4">
        <f t="shared" si="324"/>
        <v>19.100000000000001</v>
      </c>
      <c r="P972" s="2">
        <f t="shared" si="325"/>
        <v>2</v>
      </c>
      <c r="Q972" s="2">
        <f t="shared" si="326"/>
        <v>1.25</v>
      </c>
      <c r="R972" s="2">
        <f t="shared" si="327"/>
        <v>3.71</v>
      </c>
      <c r="S972" s="64">
        <f t="shared" si="328"/>
        <v>0.18801999999999999</v>
      </c>
      <c r="T972" s="2">
        <f t="shared" si="329"/>
        <v>9.14</v>
      </c>
      <c r="U972" s="4">
        <f t="shared" si="330"/>
        <v>2.5</v>
      </c>
      <c r="V972" s="79">
        <f t="shared" si="331"/>
        <v>3.79</v>
      </c>
      <c r="W972" s="10">
        <f t="shared" ca="1" si="332"/>
        <v>0.94699999999999995</v>
      </c>
      <c r="X972" s="10">
        <f t="shared" ca="1" si="333"/>
        <v>1</v>
      </c>
      <c r="Y972" s="10">
        <f t="shared" ca="1" si="334"/>
        <v>0</v>
      </c>
      <c r="Z972" s="10">
        <f t="shared" ca="1" si="335"/>
        <v>1</v>
      </c>
      <c r="AA972" s="10">
        <f t="shared" ca="1" si="336"/>
        <v>0</v>
      </c>
      <c r="AB972" s="10">
        <f t="shared" ca="1" si="337"/>
        <v>0</v>
      </c>
      <c r="AC972" s="10">
        <f t="shared" ca="1" si="338"/>
        <v>1</v>
      </c>
      <c r="AF972" s="16">
        <f t="shared" ca="1" si="339"/>
        <v>0</v>
      </c>
    </row>
    <row r="973" spans="1:32" x14ac:dyDescent="0.25">
      <c r="A973" s="7" t="s">
        <v>219</v>
      </c>
      <c r="B973" s="7" t="s">
        <v>220</v>
      </c>
      <c r="C973" s="10">
        <f t="shared" ca="1" si="321"/>
        <v>0</v>
      </c>
      <c r="D973" s="4">
        <v>53</v>
      </c>
      <c r="E973" s="4">
        <v>46.5</v>
      </c>
      <c r="F973" s="4">
        <v>14</v>
      </c>
      <c r="G973" s="4">
        <v>7</v>
      </c>
      <c r="H973" s="5" t="s">
        <v>1414</v>
      </c>
      <c r="I973" s="5" t="s">
        <v>1374</v>
      </c>
      <c r="J973" s="3">
        <v>21000</v>
      </c>
      <c r="K973" s="3">
        <v>9100</v>
      </c>
      <c r="L973" s="3">
        <v>1327</v>
      </c>
      <c r="M973" s="2">
        <f t="shared" si="322"/>
        <v>28</v>
      </c>
      <c r="N973" s="3">
        <f t="shared" si="323"/>
        <v>93</v>
      </c>
      <c r="O973" s="4">
        <f t="shared" si="324"/>
        <v>19.899999999999999</v>
      </c>
      <c r="P973" s="2">
        <f t="shared" si="325"/>
        <v>1.96</v>
      </c>
      <c r="Q973" s="2">
        <f t="shared" si="326"/>
        <v>1.28</v>
      </c>
      <c r="R973" s="2">
        <f t="shared" si="327"/>
        <v>3.79</v>
      </c>
      <c r="S973" s="64">
        <f t="shared" si="328"/>
        <v>0.17383000000000001</v>
      </c>
      <c r="T973" s="2">
        <f t="shared" si="329"/>
        <v>9.14</v>
      </c>
      <c r="U973" s="4">
        <f t="shared" si="330"/>
        <v>2.6</v>
      </c>
      <c r="V973" s="79">
        <f t="shared" si="331"/>
        <v>3.94</v>
      </c>
      <c r="W973" s="10">
        <f t="shared" ca="1" si="332"/>
        <v>0</v>
      </c>
      <c r="X973" s="10">
        <f t="shared" ca="1" si="333"/>
        <v>1</v>
      </c>
      <c r="Y973" s="10">
        <f t="shared" ca="1" si="334"/>
        <v>0</v>
      </c>
      <c r="Z973" s="10">
        <f t="shared" ca="1" si="335"/>
        <v>1</v>
      </c>
      <c r="AA973" s="10">
        <f t="shared" ca="1" si="336"/>
        <v>0</v>
      </c>
      <c r="AB973" s="10">
        <f t="shared" ca="1" si="337"/>
        <v>0</v>
      </c>
      <c r="AC973" s="10">
        <f t="shared" ca="1" si="338"/>
        <v>1</v>
      </c>
      <c r="AF973" s="16">
        <f t="shared" ca="1" si="339"/>
        <v>0</v>
      </c>
    </row>
    <row r="974" spans="1:32" x14ac:dyDescent="0.25">
      <c r="A974" s="7" t="s">
        <v>221</v>
      </c>
      <c r="B974" s="7" t="s">
        <v>217</v>
      </c>
      <c r="C974" s="10">
        <f t="shared" ca="1" si="321"/>
        <v>0</v>
      </c>
      <c r="D974" s="4">
        <v>68</v>
      </c>
      <c r="E974" s="4">
        <v>62</v>
      </c>
      <c r="F974" s="4">
        <v>15.1</v>
      </c>
      <c r="G974" s="4">
        <v>9</v>
      </c>
      <c r="H974" s="5" t="s">
        <v>1456</v>
      </c>
      <c r="I974" s="5" t="s">
        <v>1374</v>
      </c>
      <c r="J974" s="3">
        <v>24000</v>
      </c>
      <c r="K974" s="3">
        <v>9600</v>
      </c>
      <c r="L974" s="3">
        <v>1555</v>
      </c>
      <c r="M974" s="2">
        <f t="shared" si="322"/>
        <v>30.02</v>
      </c>
      <c r="N974" s="3">
        <f t="shared" si="323"/>
        <v>45</v>
      </c>
      <c r="O974" s="4">
        <f t="shared" si="324"/>
        <v>15.6</v>
      </c>
      <c r="P974" s="2">
        <f t="shared" si="325"/>
        <v>2.0299999999999998</v>
      </c>
      <c r="Q974" s="2">
        <f t="shared" si="326"/>
        <v>1.3</v>
      </c>
      <c r="R974" s="2">
        <f t="shared" si="327"/>
        <v>4.5</v>
      </c>
      <c r="S974" s="64">
        <f t="shared" si="328"/>
        <v>0.26706999999999997</v>
      </c>
      <c r="T974" s="2">
        <f t="shared" si="329"/>
        <v>10.55</v>
      </c>
      <c r="U974" s="4">
        <f t="shared" si="330"/>
        <v>2.2000000000000002</v>
      </c>
      <c r="V974" s="79">
        <f t="shared" si="331"/>
        <v>3.21</v>
      </c>
      <c r="W974" s="10">
        <f t="shared" ca="1" si="332"/>
        <v>0</v>
      </c>
      <c r="X974" s="10">
        <f t="shared" ca="1" si="333"/>
        <v>0.61499999999999999</v>
      </c>
      <c r="Y974" s="10">
        <f t="shared" ca="1" si="334"/>
        <v>0.25</v>
      </c>
      <c r="Z974" s="10">
        <f t="shared" ca="1" si="335"/>
        <v>1</v>
      </c>
      <c r="AA974" s="10">
        <f t="shared" ca="1" si="336"/>
        <v>1</v>
      </c>
      <c r="AB974" s="10">
        <f t="shared" ca="1" si="337"/>
        <v>0</v>
      </c>
      <c r="AC974" s="10">
        <f t="shared" ca="1" si="338"/>
        <v>1</v>
      </c>
      <c r="AF974" s="16">
        <f t="shared" ca="1" si="339"/>
        <v>0</v>
      </c>
    </row>
    <row r="975" spans="1:32" x14ac:dyDescent="0.25">
      <c r="A975" s="7" t="s">
        <v>222</v>
      </c>
      <c r="B975" s="7" t="s">
        <v>223</v>
      </c>
      <c r="C975" s="10">
        <f t="shared" ca="1" si="321"/>
        <v>0</v>
      </c>
      <c r="D975" s="4">
        <v>20.3</v>
      </c>
      <c r="E975" s="4">
        <v>16</v>
      </c>
      <c r="F975" s="4">
        <v>6</v>
      </c>
      <c r="G975" s="4">
        <v>4</v>
      </c>
      <c r="I975" s="5" t="s">
        <v>1374</v>
      </c>
      <c r="J975" s="3">
        <v>1350</v>
      </c>
      <c r="K975" s="3">
        <v>550</v>
      </c>
      <c r="L975" s="3">
        <v>186</v>
      </c>
      <c r="M975" s="2">
        <f t="shared" si="322"/>
        <v>24.41</v>
      </c>
      <c r="N975" s="3">
        <f t="shared" si="323"/>
        <v>147</v>
      </c>
      <c r="O975" s="4">
        <f t="shared" si="324"/>
        <v>11.1</v>
      </c>
      <c r="P975" s="2">
        <f t="shared" si="325"/>
        <v>2.1</v>
      </c>
      <c r="Q975" s="2">
        <f t="shared" si="326"/>
        <v>1.32</v>
      </c>
      <c r="R975" s="2">
        <f t="shared" si="327"/>
        <v>3.38</v>
      </c>
      <c r="S975" s="64">
        <f t="shared" si="328"/>
        <v>0.16350999999999999</v>
      </c>
      <c r="T975" s="2">
        <f t="shared" si="329"/>
        <v>5.36</v>
      </c>
      <c r="U975" s="4">
        <f t="shared" si="330"/>
        <v>1.4</v>
      </c>
      <c r="V975" s="79">
        <f t="shared" si="331"/>
        <v>3.24</v>
      </c>
      <c r="W975" s="10">
        <f t="shared" ca="1" si="332"/>
        <v>0</v>
      </c>
      <c r="X975" s="10">
        <f t="shared" ca="1" si="333"/>
        <v>0</v>
      </c>
      <c r="Y975" s="10">
        <f t="shared" ca="1" si="334"/>
        <v>1</v>
      </c>
      <c r="Z975" s="10">
        <f t="shared" ca="1" si="335"/>
        <v>1</v>
      </c>
      <c r="AA975" s="10">
        <f t="shared" ca="1" si="336"/>
        <v>1</v>
      </c>
      <c r="AB975" s="10">
        <f t="shared" ca="1" si="337"/>
        <v>0.66700000000000004</v>
      </c>
      <c r="AC975" s="10">
        <f t="shared" ca="1" si="338"/>
        <v>1</v>
      </c>
      <c r="AF975" s="16">
        <f t="shared" ca="1" si="339"/>
        <v>0</v>
      </c>
    </row>
    <row r="976" spans="1:32" x14ac:dyDescent="0.25">
      <c r="A976" s="7" t="s">
        <v>224</v>
      </c>
      <c r="B976" s="7" t="s">
        <v>1839</v>
      </c>
      <c r="C976" s="10">
        <f t="shared" ca="1" si="321"/>
        <v>0</v>
      </c>
      <c r="D976" s="4">
        <v>23.3</v>
      </c>
      <c r="E976" s="4">
        <v>20.6</v>
      </c>
      <c r="F976" s="4">
        <v>8.9</v>
      </c>
      <c r="G976" s="4" t="s">
        <v>225</v>
      </c>
      <c r="H976" s="5" t="s">
        <v>1606</v>
      </c>
      <c r="I976" s="5" t="s">
        <v>1374</v>
      </c>
      <c r="J976" s="3">
        <v>3055</v>
      </c>
      <c r="K976" s="3">
        <v>1300</v>
      </c>
      <c r="L976" s="5">
        <v>237</v>
      </c>
      <c r="M976" s="2">
        <f t="shared" si="322"/>
        <v>18.059999999999999</v>
      </c>
      <c r="N976" s="3">
        <f t="shared" si="323"/>
        <v>156</v>
      </c>
      <c r="O976" s="4">
        <f t="shared" si="324"/>
        <v>12</v>
      </c>
      <c r="P976" s="2">
        <f t="shared" si="325"/>
        <v>2.37</v>
      </c>
      <c r="Q976" s="2">
        <f t="shared" si="326"/>
        <v>1.17</v>
      </c>
      <c r="R976" s="2">
        <f t="shared" si="327"/>
        <v>2.62</v>
      </c>
      <c r="S976" s="64">
        <f t="shared" si="328"/>
        <v>0.32157999999999998</v>
      </c>
      <c r="T976" s="2">
        <f t="shared" si="329"/>
        <v>6.08</v>
      </c>
      <c r="U976" s="4">
        <f t="shared" si="330"/>
        <v>1.4</v>
      </c>
      <c r="V976" s="79">
        <f t="shared" si="331"/>
        <v>2.66</v>
      </c>
      <c r="W976" s="10">
        <f t="shared" ca="1" si="332"/>
        <v>0</v>
      </c>
      <c r="X976" s="10">
        <f t="shared" ca="1" si="333"/>
        <v>0</v>
      </c>
      <c r="Y976" s="10">
        <f t="shared" ca="1" si="334"/>
        <v>1</v>
      </c>
      <c r="Z976" s="10">
        <f t="shared" ca="1" si="335"/>
        <v>1</v>
      </c>
      <c r="AA976" s="10">
        <f t="shared" ca="1" si="336"/>
        <v>0</v>
      </c>
      <c r="AB976" s="10">
        <f t="shared" ca="1" si="337"/>
        <v>0</v>
      </c>
      <c r="AC976" s="10">
        <f t="shared" ca="1" si="338"/>
        <v>1</v>
      </c>
      <c r="AF976" s="16">
        <f t="shared" ca="1" si="339"/>
        <v>0</v>
      </c>
    </row>
    <row r="977" spans="1:32" x14ac:dyDescent="0.25">
      <c r="A977" s="7" t="s">
        <v>226</v>
      </c>
      <c r="B977" s="7" t="s">
        <v>1839</v>
      </c>
      <c r="C977" s="10">
        <f t="shared" ca="1" si="321"/>
        <v>0</v>
      </c>
      <c r="D977" s="4">
        <v>23.3</v>
      </c>
      <c r="E977" s="4">
        <v>20</v>
      </c>
      <c r="F977" s="4">
        <v>8.8000000000000007</v>
      </c>
      <c r="G977" s="4">
        <v>6</v>
      </c>
      <c r="I977" s="5" t="s">
        <v>1374</v>
      </c>
      <c r="J977" s="3">
        <v>2600</v>
      </c>
      <c r="K977" s="3">
        <v>640</v>
      </c>
      <c r="L977" s="3">
        <v>267</v>
      </c>
      <c r="M977" s="2">
        <f t="shared" si="322"/>
        <v>22.65</v>
      </c>
      <c r="N977" s="3">
        <f t="shared" si="323"/>
        <v>145</v>
      </c>
      <c r="O977" s="4">
        <f t="shared" si="324"/>
        <v>10.6</v>
      </c>
      <c r="P977" s="2">
        <f t="shared" si="325"/>
        <v>2.4700000000000002</v>
      </c>
      <c r="Q977" s="2">
        <f t="shared" si="326"/>
        <v>1.26</v>
      </c>
      <c r="R977" s="2">
        <f t="shared" si="327"/>
        <v>2.65</v>
      </c>
      <c r="S977" s="64">
        <f t="shared" si="328"/>
        <v>0.36663000000000001</v>
      </c>
      <c r="T977" s="2">
        <f t="shared" si="329"/>
        <v>5.99</v>
      </c>
      <c r="U977" s="4">
        <f t="shared" si="330"/>
        <v>1.3</v>
      </c>
      <c r="V977" s="79">
        <f t="shared" si="331"/>
        <v>2.4900000000000002</v>
      </c>
      <c r="W977" s="10">
        <f t="shared" ca="1" si="332"/>
        <v>0</v>
      </c>
      <c r="X977" s="10">
        <f t="shared" ca="1" si="333"/>
        <v>0</v>
      </c>
      <c r="Y977" s="10">
        <f t="shared" ca="1" si="334"/>
        <v>1</v>
      </c>
      <c r="Z977" s="10">
        <f t="shared" ca="1" si="335"/>
        <v>0</v>
      </c>
      <c r="AA977" s="10">
        <f t="shared" ca="1" si="336"/>
        <v>0</v>
      </c>
      <c r="AB977" s="10">
        <f t="shared" ca="1" si="337"/>
        <v>0</v>
      </c>
      <c r="AC977" s="10">
        <f t="shared" ca="1" si="338"/>
        <v>1</v>
      </c>
      <c r="AF977" s="16">
        <f t="shared" ca="1" si="339"/>
        <v>0</v>
      </c>
    </row>
    <row r="978" spans="1:32" x14ac:dyDescent="0.25">
      <c r="A978" s="7" t="s">
        <v>227</v>
      </c>
      <c r="B978" s="7" t="s">
        <v>1839</v>
      </c>
      <c r="C978" s="10">
        <f t="shared" ca="1" si="321"/>
        <v>0</v>
      </c>
      <c r="D978" s="4">
        <v>39</v>
      </c>
      <c r="E978" s="4">
        <v>31.5</v>
      </c>
      <c r="F978" s="4">
        <v>11.7</v>
      </c>
      <c r="G978" s="4">
        <v>6.2</v>
      </c>
      <c r="H978" s="5" t="s">
        <v>228</v>
      </c>
      <c r="I978" s="5" t="s">
        <v>1374</v>
      </c>
      <c r="J978" s="3">
        <v>21000</v>
      </c>
      <c r="K978" s="3">
        <v>7200</v>
      </c>
      <c r="L978" s="3">
        <v>660</v>
      </c>
      <c r="M978" s="2">
        <f t="shared" si="322"/>
        <v>13.93</v>
      </c>
      <c r="N978" s="3">
        <f t="shared" si="323"/>
        <v>300</v>
      </c>
      <c r="O978" s="4">
        <f t="shared" si="324"/>
        <v>36.299999999999997</v>
      </c>
      <c r="P978" s="2">
        <f t="shared" si="325"/>
        <v>1.64</v>
      </c>
      <c r="Q978" s="2">
        <f t="shared" si="326"/>
        <v>1.01</v>
      </c>
      <c r="R978" s="2">
        <f t="shared" si="327"/>
        <v>3.33</v>
      </c>
      <c r="S978" s="64">
        <f t="shared" si="328"/>
        <v>5.5289999999999999E-2</v>
      </c>
      <c r="T978" s="2">
        <f t="shared" si="329"/>
        <v>7.52</v>
      </c>
      <c r="U978" s="4">
        <f t="shared" si="330"/>
        <v>4.0999999999999996</v>
      </c>
      <c r="V978" s="79">
        <f t="shared" si="331"/>
        <v>6.8</v>
      </c>
      <c r="W978" s="10">
        <f t="shared" ca="1" si="332"/>
        <v>0</v>
      </c>
      <c r="X978" s="10">
        <f t="shared" ca="1" si="333"/>
        <v>0</v>
      </c>
      <c r="Y978" s="10">
        <f t="shared" ca="1" si="334"/>
        <v>0</v>
      </c>
      <c r="Z978" s="10">
        <f t="shared" ca="1" si="335"/>
        <v>1</v>
      </c>
      <c r="AA978" s="10">
        <f t="shared" ca="1" si="336"/>
        <v>0</v>
      </c>
      <c r="AB978" s="10">
        <f t="shared" ca="1" si="337"/>
        <v>0.94399999999999995</v>
      </c>
      <c r="AC978" s="10">
        <f t="shared" ca="1" si="338"/>
        <v>1</v>
      </c>
      <c r="AF978" s="16">
        <f t="shared" ca="1" si="339"/>
        <v>0</v>
      </c>
    </row>
    <row r="979" spans="1:32" x14ac:dyDescent="0.25">
      <c r="A979" s="7" t="s">
        <v>229</v>
      </c>
      <c r="B979" s="7" t="s">
        <v>230</v>
      </c>
      <c r="C979" s="10">
        <f t="shared" ca="1" si="321"/>
        <v>0</v>
      </c>
      <c r="D979" s="4">
        <v>43</v>
      </c>
      <c r="E979" s="4">
        <v>36</v>
      </c>
      <c r="F979" s="4">
        <v>12.7</v>
      </c>
      <c r="G979" s="4">
        <v>6.1</v>
      </c>
      <c r="I979" s="5" t="s">
        <v>1374</v>
      </c>
      <c r="J979" s="3">
        <v>21500</v>
      </c>
      <c r="K979" s="3">
        <v>8500</v>
      </c>
      <c r="L979" s="3">
        <v>774</v>
      </c>
      <c r="M979" s="2">
        <f t="shared" si="322"/>
        <v>16.079999999999998</v>
      </c>
      <c r="N979" s="3">
        <f t="shared" si="323"/>
        <v>206</v>
      </c>
      <c r="O979" s="4">
        <f t="shared" si="324"/>
        <v>29.5</v>
      </c>
      <c r="P979" s="2">
        <f t="shared" si="325"/>
        <v>1.77</v>
      </c>
      <c r="Q979" s="2">
        <f t="shared" si="326"/>
        <v>1.06</v>
      </c>
      <c r="R979" s="2">
        <f t="shared" si="327"/>
        <v>3.39</v>
      </c>
      <c r="S979" s="64">
        <f t="shared" si="328"/>
        <v>8.4589999999999999E-2</v>
      </c>
      <c r="T979" s="2">
        <f t="shared" si="329"/>
        <v>8.0399999999999991</v>
      </c>
      <c r="U979" s="4">
        <f t="shared" si="330"/>
        <v>3.5</v>
      </c>
      <c r="V979" s="79">
        <f t="shared" si="331"/>
        <v>5.57</v>
      </c>
      <c r="W979" s="10">
        <f t="shared" ca="1" si="332"/>
        <v>0</v>
      </c>
      <c r="X979" s="10">
        <f t="shared" ca="1" si="333"/>
        <v>0</v>
      </c>
      <c r="Y979" s="10">
        <f t="shared" ca="1" si="334"/>
        <v>0</v>
      </c>
      <c r="Z979" s="10">
        <f t="shared" ca="1" si="335"/>
        <v>1</v>
      </c>
      <c r="AA979" s="10">
        <f t="shared" ca="1" si="336"/>
        <v>0</v>
      </c>
      <c r="AB979" s="10">
        <f t="shared" ca="1" si="337"/>
        <v>0.61099999999999999</v>
      </c>
      <c r="AC979" s="10">
        <f t="shared" ca="1" si="338"/>
        <v>1</v>
      </c>
      <c r="AF979" s="16">
        <f t="shared" ca="1" si="339"/>
        <v>0</v>
      </c>
    </row>
    <row r="980" spans="1:32" x14ac:dyDescent="0.25">
      <c r="A980" s="7" t="s">
        <v>1256</v>
      </c>
      <c r="B980" s="7" t="s">
        <v>1257</v>
      </c>
      <c r="C980" s="10">
        <f t="shared" ca="1" si="321"/>
        <v>0</v>
      </c>
      <c r="D980" s="4">
        <v>43</v>
      </c>
      <c r="E980" s="4">
        <v>36</v>
      </c>
      <c r="F980" s="4">
        <v>12.7</v>
      </c>
      <c r="G980" s="4">
        <v>6.1</v>
      </c>
      <c r="H980" s="5" t="s">
        <v>1076</v>
      </c>
      <c r="J980" s="3">
        <v>21500</v>
      </c>
      <c r="K980" s="3">
        <v>8700</v>
      </c>
      <c r="L980" s="3">
        <v>774</v>
      </c>
      <c r="M980" s="2">
        <f t="shared" si="322"/>
        <v>16.079999999999998</v>
      </c>
      <c r="N980" s="3">
        <f t="shared" si="323"/>
        <v>206</v>
      </c>
      <c r="O980" s="4">
        <f t="shared" si="324"/>
        <v>29.5</v>
      </c>
      <c r="P980" s="2">
        <f t="shared" si="325"/>
        <v>1.77</v>
      </c>
      <c r="Q980" s="2">
        <f t="shared" si="326"/>
        <v>1.06</v>
      </c>
      <c r="R980" s="2">
        <f t="shared" si="327"/>
        <v>3.39</v>
      </c>
      <c r="S980" s="64">
        <f t="shared" si="328"/>
        <v>8.4589999999999999E-2</v>
      </c>
      <c r="T980" s="2">
        <f t="shared" si="329"/>
        <v>8.0399999999999991</v>
      </c>
      <c r="U980" s="4">
        <f t="shared" si="330"/>
        <v>3.5</v>
      </c>
      <c r="V980" s="79">
        <f t="shared" si="331"/>
        <v>5.57</v>
      </c>
      <c r="W980" s="10">
        <f t="shared" ca="1" si="332"/>
        <v>0</v>
      </c>
      <c r="X980" s="10">
        <f t="shared" ca="1" si="333"/>
        <v>0</v>
      </c>
      <c r="Y980" s="10">
        <f t="shared" ca="1" si="334"/>
        <v>0</v>
      </c>
      <c r="Z980" s="10">
        <f t="shared" ca="1" si="335"/>
        <v>1</v>
      </c>
      <c r="AA980" s="10">
        <f t="shared" ca="1" si="336"/>
        <v>0</v>
      </c>
      <c r="AB980" s="10">
        <f t="shared" ca="1" si="337"/>
        <v>0.61099999999999999</v>
      </c>
      <c r="AC980" s="10">
        <f t="shared" ca="1" si="338"/>
        <v>1</v>
      </c>
      <c r="AF980" s="16">
        <f t="shared" ca="1" si="339"/>
        <v>0</v>
      </c>
    </row>
    <row r="981" spans="1:32" x14ac:dyDescent="0.25">
      <c r="A981" s="7" t="s">
        <v>231</v>
      </c>
      <c r="B981" s="7" t="s">
        <v>230</v>
      </c>
      <c r="C981" s="10">
        <f t="shared" ca="1" si="321"/>
        <v>0</v>
      </c>
      <c r="D981" s="4">
        <v>51.9</v>
      </c>
      <c r="E981" s="4">
        <v>44.5</v>
      </c>
      <c r="F981" s="4">
        <v>15</v>
      </c>
      <c r="G981" s="4">
        <v>6.3</v>
      </c>
      <c r="I981" s="5" t="s">
        <v>1374</v>
      </c>
      <c r="J981" s="3">
        <v>36000</v>
      </c>
      <c r="K981" s="3">
        <v>14400</v>
      </c>
      <c r="L981" s="5">
        <v>1176</v>
      </c>
      <c r="M981" s="2">
        <f t="shared" si="322"/>
        <v>17.329999999999998</v>
      </c>
      <c r="N981" s="3">
        <f t="shared" si="323"/>
        <v>182</v>
      </c>
      <c r="O981" s="4">
        <f t="shared" si="324"/>
        <v>32.299999999999997</v>
      </c>
      <c r="P981" s="2">
        <f t="shared" si="325"/>
        <v>1.76</v>
      </c>
      <c r="Q981" s="2">
        <f t="shared" si="326"/>
        <v>1.07</v>
      </c>
      <c r="R981" s="2">
        <f t="shared" si="327"/>
        <v>3.46</v>
      </c>
      <c r="S981" s="64">
        <f t="shared" si="328"/>
        <v>8.8779999999999998E-2</v>
      </c>
      <c r="T981" s="2">
        <f t="shared" si="329"/>
        <v>8.94</v>
      </c>
      <c r="U981" s="4">
        <f t="shared" si="330"/>
        <v>3.8</v>
      </c>
      <c r="V981" s="79">
        <f t="shared" si="331"/>
        <v>5.57</v>
      </c>
      <c r="W981" s="10">
        <f t="shared" ca="1" si="332"/>
        <v>0</v>
      </c>
      <c r="X981" s="10">
        <f t="shared" ca="1" si="333"/>
        <v>0</v>
      </c>
      <c r="Y981" s="10">
        <f t="shared" ca="1" si="334"/>
        <v>0</v>
      </c>
      <c r="Z981" s="10">
        <f t="shared" ca="1" si="335"/>
        <v>1</v>
      </c>
      <c r="AA981" s="10">
        <f t="shared" ca="1" si="336"/>
        <v>0</v>
      </c>
      <c r="AB981" s="10">
        <f t="shared" ca="1" si="337"/>
        <v>0.222</v>
      </c>
      <c r="AC981" s="10">
        <f t="shared" ca="1" si="338"/>
        <v>1</v>
      </c>
      <c r="AF981" s="16">
        <f t="shared" ca="1" si="339"/>
        <v>0</v>
      </c>
    </row>
    <row r="982" spans="1:32" x14ac:dyDescent="0.25">
      <c r="A982" s="7" t="s">
        <v>1258</v>
      </c>
      <c r="B982" s="7" t="s">
        <v>22</v>
      </c>
      <c r="C982" s="10">
        <f t="shared" ca="1" si="321"/>
        <v>0</v>
      </c>
      <c r="D982" s="4">
        <v>33</v>
      </c>
      <c r="E982" s="4">
        <v>28.7</v>
      </c>
      <c r="F982" s="4">
        <v>11.5</v>
      </c>
      <c r="G982" s="4">
        <v>6.5</v>
      </c>
      <c r="H982" s="5" t="s">
        <v>1407</v>
      </c>
      <c r="I982" s="5" t="s">
        <v>1374</v>
      </c>
      <c r="J982" s="3">
        <v>9800</v>
      </c>
      <c r="K982" s="3">
        <v>3220</v>
      </c>
      <c r="L982" s="3">
        <v>554</v>
      </c>
      <c r="M982" s="2">
        <f t="shared" si="322"/>
        <v>19.420000000000002</v>
      </c>
      <c r="N982" s="3">
        <f t="shared" si="323"/>
        <v>185</v>
      </c>
      <c r="O982" s="4">
        <f t="shared" si="324"/>
        <v>19.5</v>
      </c>
      <c r="P982" s="2">
        <f t="shared" si="325"/>
        <v>2.08</v>
      </c>
      <c r="Q982" s="2">
        <f t="shared" si="326"/>
        <v>1.1599999999999999</v>
      </c>
      <c r="R982" s="2">
        <f t="shared" si="327"/>
        <v>2.87</v>
      </c>
      <c r="S982" s="64">
        <f t="shared" si="328"/>
        <v>0.17165</v>
      </c>
      <c r="T982" s="2">
        <f t="shared" si="329"/>
        <v>7.18</v>
      </c>
      <c r="U982" s="4">
        <f t="shared" si="330"/>
        <v>2.2999999999999998</v>
      </c>
      <c r="V982" s="79">
        <f t="shared" si="331"/>
        <v>3.85</v>
      </c>
      <c r="W982" s="10">
        <f t="shared" ca="1" si="332"/>
        <v>0</v>
      </c>
      <c r="X982" s="10">
        <f t="shared" ca="1" si="333"/>
        <v>0</v>
      </c>
      <c r="Y982" s="10">
        <f t="shared" ca="1" si="334"/>
        <v>0</v>
      </c>
      <c r="Z982" s="10">
        <f t="shared" ca="1" si="335"/>
        <v>1</v>
      </c>
      <c r="AA982" s="10">
        <f t="shared" ca="1" si="336"/>
        <v>0</v>
      </c>
      <c r="AB982" s="10">
        <f t="shared" ca="1" si="337"/>
        <v>0</v>
      </c>
      <c r="AC982" s="10">
        <f t="shared" ca="1" si="338"/>
        <v>1</v>
      </c>
      <c r="AF982" s="16">
        <f t="shared" ca="1" si="339"/>
        <v>0</v>
      </c>
    </row>
    <row r="983" spans="1:32" x14ac:dyDescent="0.25">
      <c r="A983" s="7" t="s">
        <v>1259</v>
      </c>
      <c r="B983" s="7" t="s">
        <v>1839</v>
      </c>
      <c r="C983" s="10">
        <f t="shared" ca="1" si="321"/>
        <v>0</v>
      </c>
      <c r="D983" s="4">
        <v>35</v>
      </c>
      <c r="E983" s="4">
        <v>29.4</v>
      </c>
      <c r="F983" s="4">
        <v>11.8</v>
      </c>
      <c r="G983" s="4">
        <v>6.8</v>
      </c>
      <c r="J983" s="3">
        <v>10000</v>
      </c>
      <c r="K983" s="3">
        <v>4000</v>
      </c>
      <c r="L983" s="3">
        <v>639</v>
      </c>
      <c r="M983" s="2">
        <f t="shared" si="322"/>
        <v>22.1</v>
      </c>
      <c r="N983" s="3">
        <f t="shared" si="323"/>
        <v>176</v>
      </c>
      <c r="O983" s="4">
        <f t="shared" si="324"/>
        <v>18.600000000000001</v>
      </c>
      <c r="P983" s="2">
        <f t="shared" si="325"/>
        <v>2.12</v>
      </c>
      <c r="Q983" s="2">
        <f t="shared" si="326"/>
        <v>1.21</v>
      </c>
      <c r="R983" s="2">
        <f t="shared" si="327"/>
        <v>2.97</v>
      </c>
      <c r="S983" s="64">
        <f t="shared" si="328"/>
        <v>0.19424</v>
      </c>
      <c r="T983" s="2">
        <f t="shared" si="329"/>
        <v>7.27</v>
      </c>
      <c r="U983" s="4">
        <f t="shared" si="330"/>
        <v>2.2000000000000002</v>
      </c>
      <c r="V983" s="79">
        <f t="shared" si="331"/>
        <v>3.63</v>
      </c>
      <c r="W983" s="10">
        <f t="shared" ca="1" si="332"/>
        <v>0</v>
      </c>
      <c r="X983" s="10">
        <f t="shared" ca="1" si="333"/>
        <v>0</v>
      </c>
      <c r="Y983" s="10">
        <f t="shared" ca="1" si="334"/>
        <v>0</v>
      </c>
      <c r="Z983" s="10">
        <f t="shared" ca="1" si="335"/>
        <v>1</v>
      </c>
      <c r="AA983" s="10">
        <f t="shared" ca="1" si="336"/>
        <v>0</v>
      </c>
      <c r="AB983" s="10">
        <f t="shared" ca="1" si="337"/>
        <v>5.6000000000000001E-2</v>
      </c>
      <c r="AC983" s="10">
        <f t="shared" ca="1" si="338"/>
        <v>1</v>
      </c>
      <c r="AF983" s="16">
        <f t="shared" ca="1" si="339"/>
        <v>0</v>
      </c>
    </row>
    <row r="984" spans="1:32" x14ac:dyDescent="0.25">
      <c r="A984" s="7" t="s">
        <v>232</v>
      </c>
      <c r="B984" s="7" t="s">
        <v>51</v>
      </c>
      <c r="C984" s="10">
        <f t="shared" ca="1" si="321"/>
        <v>0</v>
      </c>
      <c r="D984" s="4">
        <v>55</v>
      </c>
      <c r="E984" s="4">
        <v>44</v>
      </c>
      <c r="F984" s="4">
        <v>12.5</v>
      </c>
      <c r="G984" s="4">
        <v>10</v>
      </c>
      <c r="H984" s="5" t="s">
        <v>1456</v>
      </c>
      <c r="I984" s="5" t="s">
        <v>1374</v>
      </c>
      <c r="J984" s="3">
        <v>18500</v>
      </c>
      <c r="K984" s="3">
        <v>8300</v>
      </c>
      <c r="L984" s="3">
        <v>1223</v>
      </c>
      <c r="M984" s="2">
        <f t="shared" si="322"/>
        <v>28.08</v>
      </c>
      <c r="N984" s="3">
        <f t="shared" si="323"/>
        <v>97</v>
      </c>
      <c r="O984" s="4">
        <f t="shared" si="324"/>
        <v>20.9</v>
      </c>
      <c r="P984" s="2">
        <f t="shared" si="325"/>
        <v>1.83</v>
      </c>
      <c r="Q984" s="2">
        <f t="shared" si="326"/>
        <v>1.28</v>
      </c>
      <c r="R984" s="2">
        <f t="shared" si="327"/>
        <v>4.4000000000000004</v>
      </c>
      <c r="S984" s="64">
        <f t="shared" si="328"/>
        <v>0.12945000000000001</v>
      </c>
      <c r="T984" s="2">
        <f t="shared" si="329"/>
        <v>8.89</v>
      </c>
      <c r="U984" s="4">
        <f t="shared" si="330"/>
        <v>2.8</v>
      </c>
      <c r="V984" s="79">
        <f t="shared" si="331"/>
        <v>4.49</v>
      </c>
      <c r="W984" s="10">
        <f t="shared" ca="1" si="332"/>
        <v>0</v>
      </c>
      <c r="X984" s="10">
        <f t="shared" ca="1" si="333"/>
        <v>0.94699999999999995</v>
      </c>
      <c r="Y984" s="10">
        <f t="shared" ca="1" si="334"/>
        <v>0</v>
      </c>
      <c r="Z984" s="10">
        <f t="shared" ca="1" si="335"/>
        <v>1</v>
      </c>
      <c r="AA984" s="10">
        <f t="shared" ca="1" si="336"/>
        <v>0</v>
      </c>
      <c r="AB984" s="10">
        <f t="shared" ca="1" si="337"/>
        <v>0</v>
      </c>
      <c r="AC984" s="10">
        <f t="shared" ca="1" si="338"/>
        <v>1</v>
      </c>
      <c r="AF984" s="16">
        <f t="shared" ca="1" si="339"/>
        <v>0</v>
      </c>
    </row>
    <row r="985" spans="1:32" x14ac:dyDescent="0.25">
      <c r="A985" s="7" t="s">
        <v>645</v>
      </c>
      <c r="B985" s="7" t="s">
        <v>646</v>
      </c>
      <c r="C985" s="10">
        <f t="shared" ca="1" si="321"/>
        <v>0</v>
      </c>
      <c r="D985" s="4">
        <v>38</v>
      </c>
      <c r="E985" s="4">
        <v>31.3</v>
      </c>
      <c r="F985" s="4">
        <v>10.7</v>
      </c>
      <c r="G985" s="4">
        <v>5.9</v>
      </c>
      <c r="H985" s="5" t="s">
        <v>1386</v>
      </c>
      <c r="I985" s="5" t="s">
        <v>1371</v>
      </c>
      <c r="J985" s="3">
        <v>25500</v>
      </c>
      <c r="K985" s="3">
        <v>5500</v>
      </c>
      <c r="L985" s="3">
        <v>650</v>
      </c>
      <c r="M985" s="2">
        <f t="shared" si="322"/>
        <v>12.05</v>
      </c>
      <c r="N985" s="3">
        <f t="shared" si="323"/>
        <v>371</v>
      </c>
      <c r="O985" s="4">
        <f t="shared" si="324"/>
        <v>50.3</v>
      </c>
      <c r="P985" s="2">
        <f t="shared" si="325"/>
        <v>1.41</v>
      </c>
      <c r="Q985" s="2">
        <f t="shared" si="326"/>
        <v>0.96</v>
      </c>
      <c r="R985" s="2">
        <f t="shared" si="327"/>
        <v>3.55</v>
      </c>
      <c r="S985" s="64">
        <f t="shared" si="328"/>
        <v>2.623E-2</v>
      </c>
      <c r="T985" s="2">
        <f t="shared" si="329"/>
        <v>7.5</v>
      </c>
      <c r="U985" s="4">
        <f t="shared" si="330"/>
        <v>5.6</v>
      </c>
      <c r="V985" s="79">
        <f t="shared" si="331"/>
        <v>9.7100000000000009</v>
      </c>
      <c r="W985" s="10">
        <f t="shared" ca="1" si="332"/>
        <v>0</v>
      </c>
      <c r="X985" s="10">
        <f t="shared" ca="1" si="333"/>
        <v>0</v>
      </c>
      <c r="Y985" s="10">
        <f t="shared" ca="1" si="334"/>
        <v>0</v>
      </c>
      <c r="Z985" s="10">
        <f t="shared" ca="1" si="335"/>
        <v>1</v>
      </c>
      <c r="AA985" s="10">
        <f t="shared" ca="1" si="336"/>
        <v>0</v>
      </c>
      <c r="AB985" s="10">
        <f t="shared" ca="1" si="337"/>
        <v>0</v>
      </c>
      <c r="AC985" s="10">
        <f t="shared" ca="1" si="338"/>
        <v>1</v>
      </c>
      <c r="AF985" s="16">
        <f t="shared" ca="1" si="339"/>
        <v>0</v>
      </c>
    </row>
    <row r="986" spans="1:32" x14ac:dyDescent="0.25">
      <c r="A986" s="7" t="s">
        <v>942</v>
      </c>
      <c r="B986" s="7" t="s">
        <v>1552</v>
      </c>
      <c r="C986" s="10">
        <f t="shared" ca="1" si="321"/>
        <v>0</v>
      </c>
      <c r="D986" s="4">
        <v>36.9</v>
      </c>
      <c r="E986" s="4">
        <v>32.5</v>
      </c>
      <c r="F986" s="4">
        <v>11.5</v>
      </c>
      <c r="G986" s="4">
        <v>4</v>
      </c>
      <c r="I986" s="5" t="s">
        <v>1383</v>
      </c>
      <c r="J986" s="3">
        <v>18000</v>
      </c>
      <c r="K986" s="3">
        <v>6000</v>
      </c>
      <c r="L986" s="3">
        <v>650</v>
      </c>
      <c r="M986" s="2">
        <f t="shared" si="322"/>
        <v>15.2</v>
      </c>
      <c r="N986" s="3">
        <f t="shared" si="323"/>
        <v>234</v>
      </c>
      <c r="O986" s="4">
        <f t="shared" si="324"/>
        <v>31.8</v>
      </c>
      <c r="P986" s="2">
        <f t="shared" si="325"/>
        <v>1.7</v>
      </c>
      <c r="Q986" s="2">
        <f t="shared" si="326"/>
        <v>1.05</v>
      </c>
      <c r="R986" s="2">
        <f t="shared" si="327"/>
        <v>3.21</v>
      </c>
      <c r="S986" s="64">
        <f t="shared" si="328"/>
        <v>7.0069999999999993E-2</v>
      </c>
      <c r="T986" s="2">
        <f t="shared" si="329"/>
        <v>7.64</v>
      </c>
      <c r="U986" s="4">
        <f t="shared" si="330"/>
        <v>3.6</v>
      </c>
      <c r="V986" s="79">
        <f t="shared" si="331"/>
        <v>6.02</v>
      </c>
      <c r="W986" s="10">
        <f t="shared" ca="1" si="332"/>
        <v>0</v>
      </c>
      <c r="X986" s="10">
        <f t="shared" ca="1" si="333"/>
        <v>0</v>
      </c>
      <c r="Y986" s="10">
        <f t="shared" ca="1" si="334"/>
        <v>0</v>
      </c>
      <c r="Z986" s="10">
        <f t="shared" ca="1" si="335"/>
        <v>1</v>
      </c>
      <c r="AA986" s="10">
        <f t="shared" ca="1" si="336"/>
        <v>0</v>
      </c>
      <c r="AB986" s="10">
        <f t="shared" ca="1" si="337"/>
        <v>1</v>
      </c>
      <c r="AC986" s="10">
        <f t="shared" ca="1" si="338"/>
        <v>1</v>
      </c>
      <c r="AF986" s="16">
        <f t="shared" ca="1" si="339"/>
        <v>0</v>
      </c>
    </row>
    <row r="987" spans="1:32" x14ac:dyDescent="0.25">
      <c r="A987" s="7" t="s">
        <v>1260</v>
      </c>
      <c r="B987" s="7" t="s">
        <v>1369</v>
      </c>
      <c r="C987" s="10">
        <f t="shared" ca="1" si="321"/>
        <v>0</v>
      </c>
      <c r="D987" s="4">
        <v>37.799999999999997</v>
      </c>
      <c r="E987" s="4">
        <v>35.1</v>
      </c>
      <c r="F987" s="4">
        <v>12.3</v>
      </c>
      <c r="G987" s="4">
        <v>7</v>
      </c>
      <c r="H987" s="5" t="s">
        <v>1407</v>
      </c>
      <c r="I987" s="5" t="s">
        <v>1374</v>
      </c>
      <c r="J987" s="3">
        <v>13350</v>
      </c>
      <c r="K987" s="3">
        <v>6342</v>
      </c>
      <c r="L987" s="3">
        <v>753</v>
      </c>
      <c r="M987" s="2">
        <f t="shared" si="322"/>
        <v>21.49</v>
      </c>
      <c r="N987" s="3">
        <f t="shared" si="323"/>
        <v>138</v>
      </c>
      <c r="O987" s="4">
        <f t="shared" si="324"/>
        <v>20.3</v>
      </c>
      <c r="P987" s="2">
        <f t="shared" si="325"/>
        <v>2.0099999999999998</v>
      </c>
      <c r="Q987" s="2">
        <f t="shared" si="326"/>
        <v>1.18</v>
      </c>
      <c r="R987" s="2">
        <f t="shared" si="327"/>
        <v>3.07</v>
      </c>
      <c r="S987" s="64">
        <f t="shared" si="328"/>
        <v>0.17247999999999999</v>
      </c>
      <c r="T987" s="2">
        <f t="shared" si="329"/>
        <v>7.94</v>
      </c>
      <c r="U987" s="4">
        <f t="shared" si="330"/>
        <v>2.4</v>
      </c>
      <c r="V987" s="79">
        <f t="shared" si="331"/>
        <v>3.88</v>
      </c>
      <c r="W987" s="10">
        <f t="shared" ca="1" si="332"/>
        <v>0</v>
      </c>
      <c r="X987" s="10">
        <f t="shared" ca="1" si="333"/>
        <v>0</v>
      </c>
      <c r="Y987" s="10">
        <f t="shared" ca="1" si="334"/>
        <v>0</v>
      </c>
      <c r="Z987" s="10">
        <f t="shared" ca="1" si="335"/>
        <v>1</v>
      </c>
      <c r="AA987" s="10">
        <f t="shared" ca="1" si="336"/>
        <v>0</v>
      </c>
      <c r="AB987" s="10">
        <f t="shared" ca="1" si="337"/>
        <v>0.61099999999999999</v>
      </c>
      <c r="AC987" s="10">
        <f t="shared" ca="1" si="338"/>
        <v>1</v>
      </c>
      <c r="AF987" s="16">
        <f t="shared" ca="1" si="339"/>
        <v>0</v>
      </c>
    </row>
    <row r="988" spans="1:32" x14ac:dyDescent="0.25">
      <c r="A988" s="7" t="s">
        <v>233</v>
      </c>
      <c r="B988" s="7" t="s">
        <v>234</v>
      </c>
      <c r="C988" s="10">
        <f t="shared" ca="1" si="321"/>
        <v>0</v>
      </c>
      <c r="D988" s="4">
        <v>50.3</v>
      </c>
      <c r="E988" s="4">
        <v>43</v>
      </c>
      <c r="F988" s="4">
        <v>13.5</v>
      </c>
      <c r="G988" s="4">
        <v>6.3</v>
      </c>
      <c r="H988" s="5" t="s">
        <v>1670</v>
      </c>
      <c r="I988" s="5" t="s">
        <v>1371</v>
      </c>
      <c r="J988" s="3">
        <v>38000</v>
      </c>
      <c r="K988" s="3">
        <v>12000</v>
      </c>
      <c r="L988" s="3">
        <v>1058</v>
      </c>
      <c r="M988" s="2">
        <f t="shared" si="322"/>
        <v>15.04</v>
      </c>
      <c r="N988" s="3">
        <f t="shared" si="323"/>
        <v>213</v>
      </c>
      <c r="O988" s="4">
        <f t="shared" si="324"/>
        <v>40.6</v>
      </c>
      <c r="P988" s="2">
        <f t="shared" si="325"/>
        <v>1.55</v>
      </c>
      <c r="Q988" s="2">
        <f t="shared" si="326"/>
        <v>1.02</v>
      </c>
      <c r="R988" s="2">
        <f t="shared" si="327"/>
        <v>3.73</v>
      </c>
      <c r="S988" s="64">
        <f t="shared" si="328"/>
        <v>5.0779999999999999E-2</v>
      </c>
      <c r="T988" s="2">
        <f t="shared" si="329"/>
        <v>8.7899999999999991</v>
      </c>
      <c r="U988" s="4">
        <f t="shared" si="330"/>
        <v>4.7</v>
      </c>
      <c r="V988" s="79">
        <f t="shared" si="331"/>
        <v>7.26</v>
      </c>
      <c r="W988" s="10">
        <f t="shared" ca="1" si="332"/>
        <v>0</v>
      </c>
      <c r="X988" s="10">
        <f t="shared" ca="1" si="333"/>
        <v>0</v>
      </c>
      <c r="Y988" s="10">
        <f t="shared" ca="1" si="334"/>
        <v>0</v>
      </c>
      <c r="Z988" s="10">
        <f t="shared" ca="1" si="335"/>
        <v>1</v>
      </c>
      <c r="AA988" s="10">
        <f t="shared" ca="1" si="336"/>
        <v>0</v>
      </c>
      <c r="AB988" s="10">
        <f t="shared" ca="1" si="337"/>
        <v>0</v>
      </c>
      <c r="AC988" s="10">
        <f t="shared" ca="1" si="338"/>
        <v>1</v>
      </c>
      <c r="AF988" s="16">
        <f t="shared" ca="1" si="339"/>
        <v>0</v>
      </c>
    </row>
    <row r="989" spans="1:32" x14ac:dyDescent="0.25">
      <c r="A989" s="7" t="s">
        <v>596</v>
      </c>
      <c r="B989" s="7" t="s">
        <v>597</v>
      </c>
      <c r="C989" s="10">
        <f t="shared" ca="1" si="321"/>
        <v>0</v>
      </c>
      <c r="D989" s="4">
        <v>24.5</v>
      </c>
      <c r="E989" s="4">
        <v>21</v>
      </c>
      <c r="F989" s="4">
        <v>8.3000000000000007</v>
      </c>
      <c r="G989" s="4">
        <v>2.1</v>
      </c>
      <c r="H989" s="5" t="s">
        <v>1456</v>
      </c>
      <c r="I989" s="5" t="s">
        <v>1374</v>
      </c>
      <c r="J989" s="3">
        <v>2700</v>
      </c>
      <c r="K989" s="3">
        <v>900</v>
      </c>
      <c r="L989" s="3">
        <v>260</v>
      </c>
      <c r="M989" s="2">
        <f t="shared" si="322"/>
        <v>21.51</v>
      </c>
      <c r="N989" s="3">
        <f t="shared" si="323"/>
        <v>130</v>
      </c>
      <c r="O989" s="4">
        <f t="shared" si="324"/>
        <v>11.3</v>
      </c>
      <c r="P989" s="2">
        <f t="shared" si="325"/>
        <v>2.2999999999999998</v>
      </c>
      <c r="Q989" s="2">
        <f t="shared" si="326"/>
        <v>1.24</v>
      </c>
      <c r="R989" s="2">
        <f t="shared" si="327"/>
        <v>2.95</v>
      </c>
      <c r="S989" s="64">
        <f t="shared" si="328"/>
        <v>0.28888000000000003</v>
      </c>
      <c r="T989" s="2">
        <f t="shared" si="329"/>
        <v>6.14</v>
      </c>
      <c r="U989" s="4">
        <f t="shared" si="330"/>
        <v>1.4</v>
      </c>
      <c r="V989" s="79">
        <f t="shared" si="331"/>
        <v>2.76</v>
      </c>
      <c r="W989" s="10">
        <f t="shared" ca="1" si="332"/>
        <v>0</v>
      </c>
      <c r="X989" s="10">
        <f t="shared" ca="1" si="333"/>
        <v>3.3000000000000002E-2</v>
      </c>
      <c r="Y989" s="10">
        <f t="shared" ca="1" si="334"/>
        <v>1</v>
      </c>
      <c r="Z989" s="10">
        <f t="shared" ca="1" si="335"/>
        <v>1</v>
      </c>
      <c r="AA989" s="10">
        <f t="shared" ca="1" si="336"/>
        <v>0</v>
      </c>
      <c r="AB989" s="10">
        <f t="shared" ca="1" si="337"/>
        <v>0</v>
      </c>
      <c r="AC989" s="10">
        <f t="shared" ca="1" si="338"/>
        <v>1</v>
      </c>
      <c r="AF989" s="16">
        <f t="shared" ca="1" si="339"/>
        <v>0</v>
      </c>
    </row>
    <row r="990" spans="1:32" x14ac:dyDescent="0.25">
      <c r="A990" s="7" t="s">
        <v>1261</v>
      </c>
      <c r="B990" s="7" t="s">
        <v>597</v>
      </c>
      <c r="C990" s="10">
        <f t="shared" ca="1" si="321"/>
        <v>0</v>
      </c>
      <c r="D990" s="4">
        <v>26.8</v>
      </c>
      <c r="E990" s="4">
        <v>23</v>
      </c>
      <c r="F990" s="4">
        <v>8.1999999999999993</v>
      </c>
      <c r="G990" s="4">
        <v>2.1</v>
      </c>
      <c r="J990" s="3">
        <v>3600</v>
      </c>
      <c r="K990" s="3">
        <v>1200</v>
      </c>
      <c r="L990" s="3">
        <v>280</v>
      </c>
      <c r="M990" s="2">
        <f t="shared" si="322"/>
        <v>19.12</v>
      </c>
      <c r="N990" s="3">
        <f t="shared" si="323"/>
        <v>132</v>
      </c>
      <c r="O990" s="4">
        <f t="shared" si="324"/>
        <v>14</v>
      </c>
      <c r="P990" s="2">
        <f t="shared" si="325"/>
        <v>2.0699999999999998</v>
      </c>
      <c r="Q990" s="2">
        <f t="shared" si="326"/>
        <v>1.18</v>
      </c>
      <c r="R990" s="2">
        <f t="shared" si="327"/>
        <v>3.27</v>
      </c>
      <c r="S990" s="64">
        <f t="shared" si="328"/>
        <v>0.17144999999999999</v>
      </c>
      <c r="T990" s="2">
        <f t="shared" si="329"/>
        <v>6.43</v>
      </c>
      <c r="U990" s="4">
        <f t="shared" si="330"/>
        <v>1.8</v>
      </c>
      <c r="V990" s="79">
        <f t="shared" si="331"/>
        <v>3.57</v>
      </c>
      <c r="W990" s="10">
        <f t="shared" ca="1" si="332"/>
        <v>0</v>
      </c>
      <c r="X990" s="10">
        <f t="shared" ca="1" si="333"/>
        <v>0</v>
      </c>
      <c r="Y990" s="10">
        <f t="shared" ca="1" si="334"/>
        <v>0.61399999999999999</v>
      </c>
      <c r="Z990" s="10">
        <f t="shared" ca="1" si="335"/>
        <v>1</v>
      </c>
      <c r="AA990" s="10">
        <f t="shared" ca="1" si="336"/>
        <v>0</v>
      </c>
      <c r="AB990" s="10">
        <f t="shared" ca="1" si="337"/>
        <v>1</v>
      </c>
      <c r="AC990" s="10">
        <f t="shared" ca="1" si="338"/>
        <v>1</v>
      </c>
      <c r="AF990" s="16">
        <f t="shared" ca="1" si="339"/>
        <v>0</v>
      </c>
    </row>
    <row r="991" spans="1:32" x14ac:dyDescent="0.25">
      <c r="A991" s="7" t="s">
        <v>598</v>
      </c>
      <c r="B991" s="7" t="s">
        <v>597</v>
      </c>
      <c r="C991" s="10">
        <f t="shared" ca="1" si="321"/>
        <v>0</v>
      </c>
      <c r="D991" s="4">
        <v>32.200000000000003</v>
      </c>
      <c r="E991" s="4">
        <v>28.5</v>
      </c>
      <c r="F991" s="4">
        <v>10.5</v>
      </c>
      <c r="G991" s="4">
        <v>3.5</v>
      </c>
      <c r="H991" s="5" t="s">
        <v>1456</v>
      </c>
      <c r="I991" s="5" t="s">
        <v>1374</v>
      </c>
      <c r="J991" s="3">
        <v>8700</v>
      </c>
      <c r="K991" s="3">
        <v>3000</v>
      </c>
      <c r="L991" s="3">
        <v>460</v>
      </c>
      <c r="M991" s="2">
        <f t="shared" si="322"/>
        <v>17.46</v>
      </c>
      <c r="N991" s="3">
        <f t="shared" si="323"/>
        <v>168</v>
      </c>
      <c r="O991" s="4">
        <f t="shared" si="324"/>
        <v>19.8</v>
      </c>
      <c r="P991" s="2">
        <f t="shared" si="325"/>
        <v>1.97</v>
      </c>
      <c r="Q991" s="2">
        <f t="shared" si="326"/>
        <v>1.1200000000000001</v>
      </c>
      <c r="R991" s="2">
        <f t="shared" si="327"/>
        <v>3.07</v>
      </c>
      <c r="S991" s="64">
        <f t="shared" si="328"/>
        <v>0.15146000000000001</v>
      </c>
      <c r="T991" s="2">
        <f t="shared" si="329"/>
        <v>7.15</v>
      </c>
      <c r="U991" s="4">
        <f t="shared" si="330"/>
        <v>2.2999999999999998</v>
      </c>
      <c r="V991" s="79">
        <f t="shared" si="331"/>
        <v>4.03</v>
      </c>
      <c r="W991" s="10">
        <f t="shared" ca="1" si="332"/>
        <v>0</v>
      </c>
      <c r="X991" s="10">
        <f t="shared" ca="1" si="333"/>
        <v>0</v>
      </c>
      <c r="Y991" s="10">
        <f t="shared" ca="1" si="334"/>
        <v>0</v>
      </c>
      <c r="Z991" s="10">
        <f t="shared" ca="1" si="335"/>
        <v>1</v>
      </c>
      <c r="AA991" s="10">
        <f t="shared" ca="1" si="336"/>
        <v>0</v>
      </c>
      <c r="AB991" s="10">
        <f t="shared" ca="1" si="337"/>
        <v>0.61099999999999999</v>
      </c>
      <c r="AC991" s="10">
        <f t="shared" ca="1" si="338"/>
        <v>1</v>
      </c>
      <c r="AF991" s="16">
        <f t="shared" ca="1" si="339"/>
        <v>0</v>
      </c>
    </row>
    <row r="992" spans="1:32" x14ac:dyDescent="0.25">
      <c r="A992" s="53" t="s">
        <v>613</v>
      </c>
      <c r="B992" s="53" t="s">
        <v>1580</v>
      </c>
      <c r="C992" s="10">
        <f t="shared" ca="1" si="321"/>
        <v>0</v>
      </c>
      <c r="D992" s="4">
        <v>39.6</v>
      </c>
      <c r="E992" s="4">
        <v>31.3</v>
      </c>
      <c r="F992" s="4">
        <v>12.2</v>
      </c>
      <c r="G992" s="4">
        <v>7.3</v>
      </c>
      <c r="H992" s="5" t="s">
        <v>1399</v>
      </c>
      <c r="I992" s="10" t="s">
        <v>1374</v>
      </c>
      <c r="J992" s="5">
        <v>18000</v>
      </c>
      <c r="K992" s="5">
        <v>8000</v>
      </c>
      <c r="L992" s="5">
        <v>732</v>
      </c>
      <c r="M992" s="2">
        <f t="shared" si="322"/>
        <v>17.12</v>
      </c>
      <c r="N992" s="3">
        <f t="shared" si="323"/>
        <v>262</v>
      </c>
      <c r="O992" s="4">
        <f t="shared" si="324"/>
        <v>29.4</v>
      </c>
      <c r="P992" s="2">
        <f t="shared" si="325"/>
        <v>1.8</v>
      </c>
      <c r="Q992" s="2">
        <f t="shared" si="326"/>
        <v>1.0900000000000001</v>
      </c>
      <c r="R992" s="2">
        <f t="shared" si="327"/>
        <v>3.25</v>
      </c>
      <c r="S992" s="64">
        <f t="shared" si="328"/>
        <v>8.5019999999999998E-2</v>
      </c>
      <c r="T992" s="2">
        <f t="shared" si="329"/>
        <v>7.5</v>
      </c>
      <c r="U992" s="4">
        <f t="shared" si="330"/>
        <v>3.4</v>
      </c>
      <c r="V992" s="79">
        <f t="shared" si="331"/>
        <v>5.52</v>
      </c>
      <c r="W992" s="10">
        <f t="shared" ca="1" si="332"/>
        <v>0</v>
      </c>
      <c r="X992" s="10">
        <f t="shared" ca="1" si="333"/>
        <v>0</v>
      </c>
      <c r="Y992" s="10">
        <f t="shared" ca="1" si="334"/>
        <v>0</v>
      </c>
      <c r="Z992" s="10">
        <f t="shared" ca="1" si="335"/>
        <v>1</v>
      </c>
      <c r="AA992" s="10">
        <f t="shared" ca="1" si="336"/>
        <v>0</v>
      </c>
      <c r="AB992" s="10">
        <f t="shared" ca="1" si="337"/>
        <v>1</v>
      </c>
      <c r="AC992" s="10">
        <f t="shared" ca="1" si="338"/>
        <v>1</v>
      </c>
      <c r="AF992" s="16">
        <f t="shared" ca="1" si="339"/>
        <v>0</v>
      </c>
    </row>
    <row r="993" spans="1:32" x14ac:dyDescent="0.25">
      <c r="A993" s="7" t="s">
        <v>235</v>
      </c>
      <c r="B993" s="7" t="s">
        <v>1463</v>
      </c>
      <c r="C993" s="10">
        <f t="shared" ca="1" si="321"/>
        <v>0</v>
      </c>
      <c r="D993" s="4">
        <v>45.9</v>
      </c>
      <c r="E993" s="4">
        <v>33.5</v>
      </c>
      <c r="F993" s="4">
        <v>12.8</v>
      </c>
      <c r="G993" s="4">
        <v>7.8</v>
      </c>
      <c r="I993" s="5" t="s">
        <v>1374</v>
      </c>
      <c r="J993" s="3">
        <v>27400</v>
      </c>
      <c r="K993" s="3">
        <v>10500</v>
      </c>
      <c r="L993" s="3">
        <v>958</v>
      </c>
      <c r="M993" s="2">
        <f t="shared" si="322"/>
        <v>16.93</v>
      </c>
      <c r="N993" s="3">
        <f t="shared" si="323"/>
        <v>325</v>
      </c>
      <c r="O993" s="4">
        <f t="shared" si="324"/>
        <v>38.1</v>
      </c>
      <c r="P993" s="2">
        <f t="shared" si="325"/>
        <v>1.64</v>
      </c>
      <c r="Q993" s="2">
        <f t="shared" si="326"/>
        <v>1.07</v>
      </c>
      <c r="R993" s="2">
        <f t="shared" si="327"/>
        <v>3.59</v>
      </c>
      <c r="S993" s="64">
        <f t="shared" si="328"/>
        <v>5.4080000000000003E-2</v>
      </c>
      <c r="T993" s="2">
        <f t="shared" si="329"/>
        <v>7.76</v>
      </c>
      <c r="U993" s="4">
        <f t="shared" si="330"/>
        <v>4.4000000000000004</v>
      </c>
      <c r="V993" s="79">
        <f t="shared" si="331"/>
        <v>6.98</v>
      </c>
      <c r="W993" s="10">
        <f t="shared" ca="1" si="332"/>
        <v>0</v>
      </c>
      <c r="X993" s="10">
        <f t="shared" ca="1" si="333"/>
        <v>0</v>
      </c>
      <c r="Y993" s="10">
        <f t="shared" ca="1" si="334"/>
        <v>0</v>
      </c>
      <c r="Z993" s="10">
        <f t="shared" ca="1" si="335"/>
        <v>1</v>
      </c>
      <c r="AA993" s="10">
        <f t="shared" ca="1" si="336"/>
        <v>0</v>
      </c>
      <c r="AB993" s="10">
        <f t="shared" ca="1" si="337"/>
        <v>0</v>
      </c>
      <c r="AC993" s="10">
        <f t="shared" ca="1" si="338"/>
        <v>1</v>
      </c>
      <c r="AF993" s="16">
        <f t="shared" ca="1" si="339"/>
        <v>0</v>
      </c>
    </row>
    <row r="994" spans="1:32" x14ac:dyDescent="0.25">
      <c r="A994" s="53" t="s">
        <v>614</v>
      </c>
      <c r="B994" s="53"/>
      <c r="C994" s="10">
        <f t="shared" ca="1" si="321"/>
        <v>0</v>
      </c>
      <c r="D994" s="4">
        <v>26.8</v>
      </c>
      <c r="E994" s="4">
        <v>23</v>
      </c>
      <c r="F994" s="4">
        <v>8.3000000000000007</v>
      </c>
      <c r="G994" s="4">
        <v>2.1</v>
      </c>
      <c r="I994" s="10" t="s">
        <v>1374</v>
      </c>
      <c r="J994" s="5">
        <v>3600</v>
      </c>
      <c r="K994" s="5">
        <v>1200</v>
      </c>
      <c r="L994" s="5">
        <v>280</v>
      </c>
      <c r="M994" s="2">
        <f t="shared" si="322"/>
        <v>19.12</v>
      </c>
      <c r="N994" s="3">
        <f t="shared" si="323"/>
        <v>132</v>
      </c>
      <c r="O994" s="4">
        <f t="shared" si="324"/>
        <v>13.7</v>
      </c>
      <c r="P994" s="2">
        <f t="shared" si="325"/>
        <v>2.09</v>
      </c>
      <c r="Q994" s="2">
        <f t="shared" si="326"/>
        <v>1.18</v>
      </c>
      <c r="R994" s="2">
        <f t="shared" si="327"/>
        <v>3.23</v>
      </c>
      <c r="S994" s="64">
        <f t="shared" si="328"/>
        <v>0.19592000000000001</v>
      </c>
      <c r="T994" s="2">
        <f t="shared" si="329"/>
        <v>6.43</v>
      </c>
      <c r="U994" s="4">
        <f t="shared" si="330"/>
        <v>1.7</v>
      </c>
      <c r="V994" s="79">
        <f t="shared" si="331"/>
        <v>3.35</v>
      </c>
      <c r="W994" s="10">
        <f t="shared" ca="1" si="332"/>
        <v>0</v>
      </c>
      <c r="X994" s="10">
        <f t="shared" ca="1" si="333"/>
        <v>0</v>
      </c>
      <c r="Y994" s="10">
        <f t="shared" ca="1" si="334"/>
        <v>0.68200000000000005</v>
      </c>
      <c r="Z994" s="10">
        <f t="shared" ca="1" si="335"/>
        <v>1</v>
      </c>
      <c r="AA994" s="10">
        <f t="shared" ca="1" si="336"/>
        <v>0</v>
      </c>
      <c r="AB994" s="10">
        <f t="shared" ca="1" si="337"/>
        <v>1</v>
      </c>
      <c r="AC994" s="10">
        <f t="shared" ca="1" si="338"/>
        <v>1</v>
      </c>
      <c r="AF994" s="16">
        <f t="shared" ca="1" si="339"/>
        <v>0</v>
      </c>
    </row>
    <row r="995" spans="1:32" x14ac:dyDescent="0.25">
      <c r="A995" s="7" t="s">
        <v>259</v>
      </c>
      <c r="B995" s="7" t="s">
        <v>1787</v>
      </c>
      <c r="C995" s="10">
        <f t="shared" ca="1" si="321"/>
        <v>0</v>
      </c>
      <c r="D995" s="4">
        <v>74.7</v>
      </c>
      <c r="E995" s="4">
        <v>60.7</v>
      </c>
      <c r="F995" s="4">
        <v>18.899999999999999</v>
      </c>
      <c r="G995" s="4">
        <v>8.5</v>
      </c>
      <c r="H995" s="5" t="s">
        <v>1456</v>
      </c>
      <c r="I995" s="5" t="s">
        <v>1374</v>
      </c>
      <c r="J995" s="3">
        <v>80000</v>
      </c>
      <c r="L995" s="3">
        <v>2615</v>
      </c>
      <c r="M995" s="2">
        <f t="shared" si="322"/>
        <v>22.64</v>
      </c>
      <c r="N995" s="3">
        <f t="shared" si="323"/>
        <v>160</v>
      </c>
      <c r="O995" s="4">
        <f t="shared" si="324"/>
        <v>38</v>
      </c>
      <c r="P995" s="2">
        <f t="shared" si="325"/>
        <v>1.7</v>
      </c>
      <c r="Q995" s="2">
        <f t="shared" si="326"/>
        <v>1.1499999999999999</v>
      </c>
      <c r="R995" s="2">
        <f t="shared" si="327"/>
        <v>3.95</v>
      </c>
      <c r="S995" s="64">
        <f t="shared" si="328"/>
        <v>8.0269999999999994E-2</v>
      </c>
      <c r="T995" s="2">
        <f t="shared" si="329"/>
        <v>10.44</v>
      </c>
      <c r="U995" s="4">
        <f t="shared" si="330"/>
        <v>4.5999999999999996</v>
      </c>
      <c r="V995" s="79">
        <f t="shared" si="331"/>
        <v>6</v>
      </c>
      <c r="W995" s="10">
        <f t="shared" ca="1" si="332"/>
        <v>0</v>
      </c>
      <c r="X995" s="10">
        <f t="shared" ca="1" si="333"/>
        <v>0</v>
      </c>
      <c r="Y995" s="10">
        <f t="shared" ca="1" si="334"/>
        <v>0</v>
      </c>
      <c r="Z995" s="10">
        <f t="shared" ca="1" si="335"/>
        <v>1</v>
      </c>
      <c r="AA995" s="10">
        <f t="shared" ca="1" si="336"/>
        <v>0</v>
      </c>
      <c r="AB995" s="10">
        <f t="shared" ca="1" si="337"/>
        <v>0</v>
      </c>
      <c r="AC995" s="10">
        <f t="shared" ca="1" si="338"/>
        <v>1</v>
      </c>
      <c r="AF995" s="16">
        <f t="shared" ca="1" si="339"/>
        <v>0</v>
      </c>
    </row>
    <row r="996" spans="1:32" x14ac:dyDescent="0.25">
      <c r="A996" s="7" t="s">
        <v>236</v>
      </c>
      <c r="B996" s="7" t="s">
        <v>237</v>
      </c>
      <c r="C996" s="10">
        <f t="shared" ca="1" si="321"/>
        <v>0</v>
      </c>
      <c r="D996" s="4">
        <v>28</v>
      </c>
      <c r="E996" s="4">
        <v>22.9</v>
      </c>
      <c r="F996" s="4">
        <v>9.5</v>
      </c>
      <c r="G996" s="4">
        <v>4.3</v>
      </c>
      <c r="I996" s="5" t="s">
        <v>1374</v>
      </c>
      <c r="J996" s="3">
        <v>9300</v>
      </c>
      <c r="K996" s="55">
        <v>3456</v>
      </c>
      <c r="L996" s="3">
        <v>470</v>
      </c>
      <c r="M996" s="2">
        <f t="shared" si="322"/>
        <v>17.059999999999999</v>
      </c>
      <c r="N996" s="3">
        <f t="shared" si="323"/>
        <v>346</v>
      </c>
      <c r="O996" s="4">
        <f t="shared" si="324"/>
        <v>29.3</v>
      </c>
      <c r="P996" s="2">
        <f t="shared" si="325"/>
        <v>1.75</v>
      </c>
      <c r="Q996" s="2">
        <f t="shared" si="326"/>
        <v>1.1100000000000001</v>
      </c>
      <c r="R996" s="2">
        <f t="shared" si="327"/>
        <v>2.95</v>
      </c>
      <c r="S996" s="64">
        <f t="shared" si="328"/>
        <v>6.7809999999999995E-2</v>
      </c>
      <c r="T996" s="2">
        <f t="shared" si="329"/>
        <v>6.41</v>
      </c>
      <c r="U996" s="4">
        <f t="shared" si="330"/>
        <v>3.2</v>
      </c>
      <c r="V996" s="79">
        <f t="shared" si="331"/>
        <v>5.89</v>
      </c>
      <c r="W996" s="10">
        <f t="shared" ca="1" si="332"/>
        <v>0</v>
      </c>
      <c r="X996" s="10">
        <f t="shared" ca="1" si="333"/>
        <v>0</v>
      </c>
      <c r="Y996" s="10">
        <f t="shared" ca="1" si="334"/>
        <v>0</v>
      </c>
      <c r="Z996" s="10">
        <f t="shared" ca="1" si="335"/>
        <v>1</v>
      </c>
      <c r="AA996" s="10">
        <f t="shared" ca="1" si="336"/>
        <v>0</v>
      </c>
      <c r="AB996" s="10">
        <f t="shared" ca="1" si="337"/>
        <v>0</v>
      </c>
      <c r="AC996" s="10">
        <f t="shared" ca="1" si="338"/>
        <v>1</v>
      </c>
      <c r="AF996" s="16">
        <f t="shared" ca="1" si="339"/>
        <v>0</v>
      </c>
    </row>
    <row r="997" spans="1:32" x14ac:dyDescent="0.25">
      <c r="A997" s="7" t="s">
        <v>238</v>
      </c>
      <c r="B997" s="7" t="s">
        <v>237</v>
      </c>
      <c r="C997" s="10">
        <f t="shared" ca="1" si="321"/>
        <v>0</v>
      </c>
      <c r="D997" s="4">
        <v>37.799999999999997</v>
      </c>
      <c r="E997" s="4">
        <v>30.9</v>
      </c>
      <c r="F997" s="4">
        <v>11.5</v>
      </c>
      <c r="G997" s="4">
        <v>5</v>
      </c>
      <c r="H997" s="5" t="s">
        <v>1399</v>
      </c>
      <c r="I997" s="5" t="s">
        <v>1371</v>
      </c>
      <c r="J997" s="3">
        <v>18500</v>
      </c>
      <c r="K997" s="3">
        <v>6500</v>
      </c>
      <c r="L997" s="3">
        <v>703</v>
      </c>
      <c r="M997" s="2">
        <f t="shared" si="322"/>
        <v>16.14</v>
      </c>
      <c r="N997" s="3">
        <f t="shared" si="323"/>
        <v>280</v>
      </c>
      <c r="O997" s="4">
        <f t="shared" si="324"/>
        <v>33.5</v>
      </c>
      <c r="P997" s="2">
        <f t="shared" si="325"/>
        <v>1.68</v>
      </c>
      <c r="Q997" s="2">
        <f t="shared" si="326"/>
        <v>1.07</v>
      </c>
      <c r="R997" s="2">
        <f t="shared" si="327"/>
        <v>3.29</v>
      </c>
      <c r="S997" s="64">
        <f t="shared" si="328"/>
        <v>6.2880000000000005E-2</v>
      </c>
      <c r="T997" s="2">
        <f t="shared" si="329"/>
        <v>7.45</v>
      </c>
      <c r="U997" s="4">
        <f t="shared" si="330"/>
        <v>3.8</v>
      </c>
      <c r="V997" s="79">
        <f t="shared" si="331"/>
        <v>6.36</v>
      </c>
      <c r="W997" s="10">
        <f t="shared" ca="1" si="332"/>
        <v>0</v>
      </c>
      <c r="X997" s="10">
        <f t="shared" ca="1" si="333"/>
        <v>0</v>
      </c>
      <c r="Y997" s="10">
        <f t="shared" ca="1" si="334"/>
        <v>0</v>
      </c>
      <c r="Z997" s="10">
        <f t="shared" ca="1" si="335"/>
        <v>1</v>
      </c>
      <c r="AA997" s="10">
        <f t="shared" ca="1" si="336"/>
        <v>0</v>
      </c>
      <c r="AB997" s="10">
        <f t="shared" ca="1" si="337"/>
        <v>1</v>
      </c>
      <c r="AC997" s="10">
        <f t="shared" ca="1" si="338"/>
        <v>1</v>
      </c>
      <c r="AF997" s="16">
        <f t="shared" ca="1" si="339"/>
        <v>0</v>
      </c>
    </row>
    <row r="998" spans="1:32" x14ac:dyDescent="0.25">
      <c r="A998" s="7" t="s">
        <v>239</v>
      </c>
      <c r="B998" s="7" t="s">
        <v>237</v>
      </c>
      <c r="C998" s="10">
        <f t="shared" ca="1" si="321"/>
        <v>0</v>
      </c>
      <c r="D998" s="4">
        <v>41.6</v>
      </c>
      <c r="E998" s="4">
        <v>32.9</v>
      </c>
      <c r="F998" s="4">
        <v>12</v>
      </c>
      <c r="G998" s="4">
        <v>5.5</v>
      </c>
      <c r="I998" s="5" t="s">
        <v>1371</v>
      </c>
      <c r="J998" s="3">
        <v>18700</v>
      </c>
      <c r="K998" s="3">
        <v>6900</v>
      </c>
      <c r="L998" s="3">
        <v>749</v>
      </c>
      <c r="M998" s="2">
        <f t="shared" si="322"/>
        <v>17.07</v>
      </c>
      <c r="N998" s="3">
        <f t="shared" si="323"/>
        <v>234</v>
      </c>
      <c r="O998" s="4">
        <f t="shared" si="324"/>
        <v>29.7</v>
      </c>
      <c r="P998" s="2">
        <f t="shared" si="325"/>
        <v>1.75</v>
      </c>
      <c r="Q998" s="2">
        <f t="shared" si="326"/>
        <v>1.0900000000000001</v>
      </c>
      <c r="R998" s="2">
        <f t="shared" si="327"/>
        <v>3.47</v>
      </c>
      <c r="S998" s="64">
        <f t="shared" si="328"/>
        <v>7.8490000000000004E-2</v>
      </c>
      <c r="T998" s="2">
        <f t="shared" si="329"/>
        <v>7.69</v>
      </c>
      <c r="U998" s="4">
        <f t="shared" si="330"/>
        <v>3.5</v>
      </c>
      <c r="V998" s="79">
        <f t="shared" si="331"/>
        <v>5.73</v>
      </c>
      <c r="W998" s="10">
        <f t="shared" ca="1" si="332"/>
        <v>0</v>
      </c>
      <c r="X998" s="10">
        <f t="shared" ca="1" si="333"/>
        <v>0</v>
      </c>
      <c r="Y998" s="10">
        <f t="shared" ca="1" si="334"/>
        <v>0</v>
      </c>
      <c r="Z998" s="10">
        <f t="shared" ca="1" si="335"/>
        <v>1</v>
      </c>
      <c r="AA998" s="10">
        <f t="shared" ca="1" si="336"/>
        <v>0</v>
      </c>
      <c r="AB998" s="10">
        <f t="shared" ca="1" si="337"/>
        <v>0.16700000000000001</v>
      </c>
      <c r="AC998" s="10">
        <f t="shared" ca="1" si="338"/>
        <v>1</v>
      </c>
      <c r="AF998" s="16">
        <f t="shared" ca="1" si="339"/>
        <v>0</v>
      </c>
    </row>
    <row r="999" spans="1:32" x14ac:dyDescent="0.25">
      <c r="A999" s="7" t="s">
        <v>240</v>
      </c>
      <c r="B999" s="7" t="s">
        <v>237</v>
      </c>
      <c r="C999" s="10">
        <f t="shared" ca="1" si="321"/>
        <v>0</v>
      </c>
      <c r="D999" s="4">
        <v>40</v>
      </c>
      <c r="E999" s="4">
        <v>36.299999999999997</v>
      </c>
      <c r="F999" s="4">
        <v>13.4</v>
      </c>
      <c r="G999" s="4" t="s">
        <v>241</v>
      </c>
      <c r="H999" s="5" t="s">
        <v>1399</v>
      </c>
      <c r="I999" s="5" t="s">
        <v>1371</v>
      </c>
      <c r="J999" s="3">
        <v>24500</v>
      </c>
      <c r="K999" s="55">
        <v>8820</v>
      </c>
      <c r="L999" s="3">
        <v>997</v>
      </c>
      <c r="M999" s="2">
        <f t="shared" si="322"/>
        <v>18.989999999999998</v>
      </c>
      <c r="N999" s="3">
        <f t="shared" si="323"/>
        <v>229</v>
      </c>
      <c r="O999" s="4">
        <f t="shared" si="324"/>
        <v>31.9</v>
      </c>
      <c r="P999" s="2">
        <f t="shared" si="325"/>
        <v>1.79</v>
      </c>
      <c r="Q999" s="2">
        <f t="shared" si="326"/>
        <v>1.1200000000000001</v>
      </c>
      <c r="R999" s="2">
        <f t="shared" si="327"/>
        <v>2.99</v>
      </c>
      <c r="S999" s="64">
        <f t="shared" si="328"/>
        <v>8.5730000000000001E-2</v>
      </c>
      <c r="T999" s="2">
        <f t="shared" si="329"/>
        <v>8.07</v>
      </c>
      <c r="U999" s="4">
        <f t="shared" si="330"/>
        <v>3.6</v>
      </c>
      <c r="V999" s="79">
        <f t="shared" si="331"/>
        <v>5.58</v>
      </c>
      <c r="W999" s="10">
        <f t="shared" ca="1" si="332"/>
        <v>0</v>
      </c>
      <c r="X999" s="10">
        <f t="shared" ca="1" si="333"/>
        <v>0</v>
      </c>
      <c r="Y999" s="10">
        <f t="shared" ca="1" si="334"/>
        <v>0</v>
      </c>
      <c r="Z999" s="10">
        <f t="shared" ca="1" si="335"/>
        <v>1</v>
      </c>
      <c r="AA999" s="10">
        <f t="shared" ca="1" si="336"/>
        <v>0</v>
      </c>
      <c r="AB999" s="10">
        <f t="shared" ca="1" si="337"/>
        <v>0.16700000000000001</v>
      </c>
      <c r="AC999" s="10">
        <f t="shared" ca="1" si="338"/>
        <v>1</v>
      </c>
      <c r="AF999" s="16">
        <f t="shared" ca="1" si="339"/>
        <v>0</v>
      </c>
    </row>
    <row r="1000" spans="1:32" x14ac:dyDescent="0.25">
      <c r="A1000" s="7" t="s">
        <v>242</v>
      </c>
      <c r="B1000" s="7" t="s">
        <v>237</v>
      </c>
      <c r="C1000" s="10">
        <f t="shared" ca="1" si="321"/>
        <v>0</v>
      </c>
      <c r="D1000" s="4">
        <v>43.9</v>
      </c>
      <c r="E1000" s="4">
        <v>36.6</v>
      </c>
      <c r="F1000" s="4">
        <v>13</v>
      </c>
      <c r="G1000" s="4">
        <v>6.5</v>
      </c>
      <c r="I1000" s="5" t="s">
        <v>1383</v>
      </c>
      <c r="J1000" s="3">
        <v>27000</v>
      </c>
      <c r="K1000" s="55">
        <v>9720</v>
      </c>
      <c r="L1000" s="3">
        <v>950</v>
      </c>
      <c r="M1000" s="2">
        <f t="shared" si="322"/>
        <v>16.96</v>
      </c>
      <c r="N1000" s="3">
        <f t="shared" si="323"/>
        <v>246</v>
      </c>
      <c r="O1000" s="4">
        <f t="shared" si="324"/>
        <v>35.299999999999997</v>
      </c>
      <c r="P1000" s="2">
        <f t="shared" si="325"/>
        <v>1.68</v>
      </c>
      <c r="Q1000" s="2">
        <f t="shared" si="326"/>
        <v>1.07</v>
      </c>
      <c r="R1000" s="2">
        <f t="shared" si="327"/>
        <v>3.38</v>
      </c>
      <c r="S1000" s="64">
        <f t="shared" si="328"/>
        <v>6.6769999999999996E-2</v>
      </c>
      <c r="T1000" s="2">
        <f t="shared" si="329"/>
        <v>8.11</v>
      </c>
      <c r="U1000" s="4">
        <f t="shared" si="330"/>
        <v>4</v>
      </c>
      <c r="V1000" s="79">
        <f t="shared" si="331"/>
        <v>6.3</v>
      </c>
      <c r="W1000" s="10">
        <f t="shared" ca="1" si="332"/>
        <v>0</v>
      </c>
      <c r="X1000" s="10">
        <f t="shared" ca="1" si="333"/>
        <v>0</v>
      </c>
      <c r="Y1000" s="10">
        <f t="shared" ca="1" si="334"/>
        <v>0</v>
      </c>
      <c r="Z1000" s="10">
        <f t="shared" ca="1" si="335"/>
        <v>1</v>
      </c>
      <c r="AA1000" s="10">
        <f t="shared" ca="1" si="336"/>
        <v>0</v>
      </c>
      <c r="AB1000" s="10">
        <f t="shared" ca="1" si="337"/>
        <v>0.66700000000000004</v>
      </c>
      <c r="AC1000" s="10">
        <f t="shared" ca="1" si="338"/>
        <v>1</v>
      </c>
      <c r="AF1000" s="16">
        <f t="shared" ca="1" si="339"/>
        <v>0</v>
      </c>
    </row>
    <row r="1001" spans="1:32" x14ac:dyDescent="0.25">
      <c r="A1001" s="7" t="s">
        <v>866</v>
      </c>
      <c r="C1001" s="10">
        <f t="shared" ca="1" si="321"/>
        <v>0</v>
      </c>
      <c r="D1001" s="4">
        <v>43.8</v>
      </c>
      <c r="E1001" s="4">
        <v>36.6</v>
      </c>
      <c r="F1001" s="4">
        <v>13</v>
      </c>
      <c r="G1001" s="4">
        <v>6.5</v>
      </c>
      <c r="J1001" s="3">
        <v>27000</v>
      </c>
      <c r="K1001" s="3">
        <v>0</v>
      </c>
      <c r="L1001" s="3">
        <v>900</v>
      </c>
      <c r="M1001" s="2">
        <f t="shared" si="322"/>
        <v>16.059999999999999</v>
      </c>
      <c r="N1001" s="3">
        <f t="shared" si="323"/>
        <v>246</v>
      </c>
      <c r="O1001" s="4">
        <f t="shared" si="324"/>
        <v>35.4</v>
      </c>
      <c r="P1001" s="2">
        <f t="shared" si="325"/>
        <v>1.68</v>
      </c>
      <c r="Q1001" s="2">
        <f t="shared" si="326"/>
        <v>1.05</v>
      </c>
      <c r="R1001" s="2">
        <f t="shared" si="327"/>
        <v>3.37</v>
      </c>
      <c r="S1001" s="64">
        <f t="shared" si="328"/>
        <v>6.6769999999999996E-2</v>
      </c>
      <c r="T1001" s="2">
        <f t="shared" si="329"/>
        <v>8.11</v>
      </c>
      <c r="U1001" s="4">
        <f t="shared" si="330"/>
        <v>4</v>
      </c>
      <c r="V1001" s="79">
        <f t="shared" si="331"/>
        <v>6.3</v>
      </c>
      <c r="W1001" s="10">
        <f t="shared" ca="1" si="332"/>
        <v>0</v>
      </c>
      <c r="X1001" s="10">
        <f t="shared" ca="1" si="333"/>
        <v>0</v>
      </c>
      <c r="Y1001" s="10">
        <f t="shared" ca="1" si="334"/>
        <v>0</v>
      </c>
      <c r="Z1001" s="10">
        <f t="shared" ca="1" si="335"/>
        <v>1</v>
      </c>
      <c r="AA1001" s="10">
        <f t="shared" ca="1" si="336"/>
        <v>0</v>
      </c>
      <c r="AB1001" s="10">
        <f t="shared" ca="1" si="337"/>
        <v>0.72199999999999998</v>
      </c>
      <c r="AC1001" s="10">
        <f t="shared" ca="1" si="338"/>
        <v>1</v>
      </c>
      <c r="AF1001" s="16">
        <f t="shared" ca="1" si="339"/>
        <v>0</v>
      </c>
    </row>
    <row r="1002" spans="1:32" x14ac:dyDescent="0.25">
      <c r="A1002" s="7" t="s">
        <v>243</v>
      </c>
      <c r="B1002" s="7" t="s">
        <v>237</v>
      </c>
      <c r="C1002" s="10">
        <f t="shared" ca="1" si="321"/>
        <v>0</v>
      </c>
      <c r="D1002" s="4">
        <v>50.9</v>
      </c>
      <c r="E1002" s="4">
        <v>42.8</v>
      </c>
      <c r="F1002" s="4">
        <v>14.3</v>
      </c>
      <c r="G1002" s="4">
        <v>7</v>
      </c>
      <c r="I1002" s="5" t="s">
        <v>1383</v>
      </c>
      <c r="J1002" s="3">
        <v>39000</v>
      </c>
      <c r="K1002" s="55">
        <v>14040</v>
      </c>
      <c r="L1002" s="3">
        <v>1227</v>
      </c>
      <c r="M1002" s="2">
        <f t="shared" si="322"/>
        <v>17.14</v>
      </c>
      <c r="N1002" s="3">
        <f t="shared" si="323"/>
        <v>222</v>
      </c>
      <c r="O1002" s="4">
        <f t="shared" si="324"/>
        <v>38.6</v>
      </c>
      <c r="P1002" s="2">
        <f t="shared" si="325"/>
        <v>1.63</v>
      </c>
      <c r="Q1002" s="2">
        <f t="shared" si="326"/>
        <v>1.07</v>
      </c>
      <c r="R1002" s="2">
        <f t="shared" si="327"/>
        <v>3.56</v>
      </c>
      <c r="S1002" s="64">
        <f t="shared" si="328"/>
        <v>5.9610000000000003E-2</v>
      </c>
      <c r="T1002" s="2">
        <f t="shared" si="329"/>
        <v>8.77</v>
      </c>
      <c r="U1002" s="4">
        <f t="shared" si="330"/>
        <v>4.5</v>
      </c>
      <c r="V1002" s="79">
        <f t="shared" si="331"/>
        <v>6.75</v>
      </c>
      <c r="W1002" s="10">
        <f t="shared" ca="1" si="332"/>
        <v>0</v>
      </c>
      <c r="X1002" s="10">
        <f t="shared" ca="1" si="333"/>
        <v>0</v>
      </c>
      <c r="Y1002" s="10">
        <f t="shared" ca="1" si="334"/>
        <v>0</v>
      </c>
      <c r="Z1002" s="10">
        <f t="shared" ca="1" si="335"/>
        <v>1</v>
      </c>
      <c r="AA1002" s="10">
        <f t="shared" ca="1" si="336"/>
        <v>0</v>
      </c>
      <c r="AB1002" s="10">
        <f t="shared" ca="1" si="337"/>
        <v>0</v>
      </c>
      <c r="AC1002" s="10">
        <f t="shared" ca="1" si="338"/>
        <v>1</v>
      </c>
      <c r="AF1002" s="16">
        <f t="shared" ca="1" si="339"/>
        <v>0</v>
      </c>
    </row>
    <row r="1003" spans="1:32" x14ac:dyDescent="0.25">
      <c r="A1003" s="7" t="s">
        <v>867</v>
      </c>
      <c r="C1003" s="10">
        <f t="shared" ca="1" si="321"/>
        <v>0</v>
      </c>
      <c r="D1003" s="4">
        <v>50.9</v>
      </c>
      <c r="E1003" s="4">
        <v>42.8</v>
      </c>
      <c r="F1003" s="4">
        <v>14.3</v>
      </c>
      <c r="G1003" s="4">
        <v>7</v>
      </c>
      <c r="J1003" s="3">
        <v>39000</v>
      </c>
      <c r="K1003" s="3">
        <v>15500</v>
      </c>
      <c r="L1003" s="3">
        <v>1208</v>
      </c>
      <c r="M1003" s="2">
        <f t="shared" si="322"/>
        <v>16.88</v>
      </c>
      <c r="N1003" s="3">
        <f t="shared" si="323"/>
        <v>222</v>
      </c>
      <c r="O1003" s="4">
        <f t="shared" si="324"/>
        <v>38.6</v>
      </c>
      <c r="P1003" s="2">
        <f t="shared" si="325"/>
        <v>1.63</v>
      </c>
      <c r="Q1003" s="2">
        <f t="shared" si="326"/>
        <v>1.06</v>
      </c>
      <c r="R1003" s="2">
        <f t="shared" si="327"/>
        <v>3.56</v>
      </c>
      <c r="S1003" s="64">
        <f t="shared" si="328"/>
        <v>5.9610000000000003E-2</v>
      </c>
      <c r="T1003" s="2">
        <f t="shared" si="329"/>
        <v>8.77</v>
      </c>
      <c r="U1003" s="4">
        <f t="shared" si="330"/>
        <v>4.5</v>
      </c>
      <c r="V1003" s="79">
        <f t="shared" si="331"/>
        <v>6.75</v>
      </c>
      <c r="W1003" s="10">
        <f t="shared" ca="1" si="332"/>
        <v>0</v>
      </c>
      <c r="X1003" s="10">
        <f t="shared" ca="1" si="333"/>
        <v>0</v>
      </c>
      <c r="Y1003" s="10">
        <f t="shared" ca="1" si="334"/>
        <v>0</v>
      </c>
      <c r="Z1003" s="10">
        <f t="shared" ca="1" si="335"/>
        <v>1</v>
      </c>
      <c r="AA1003" s="10">
        <f t="shared" ca="1" si="336"/>
        <v>0</v>
      </c>
      <c r="AB1003" s="10">
        <f t="shared" ca="1" si="337"/>
        <v>0</v>
      </c>
      <c r="AC1003" s="10">
        <f t="shared" ca="1" si="338"/>
        <v>1</v>
      </c>
      <c r="AF1003" s="16">
        <f t="shared" ca="1" si="339"/>
        <v>0</v>
      </c>
    </row>
    <row r="1004" spans="1:32" x14ac:dyDescent="0.25">
      <c r="A1004" s="7" t="s">
        <v>868</v>
      </c>
      <c r="C1004" s="10">
        <f t="shared" ca="1" si="321"/>
        <v>0</v>
      </c>
      <c r="D1004" s="4">
        <v>50.9</v>
      </c>
      <c r="E1004" s="4">
        <v>42.75</v>
      </c>
      <c r="F1004" s="4">
        <v>14.25</v>
      </c>
      <c r="G1004" s="4">
        <v>5.7</v>
      </c>
      <c r="J1004" s="3">
        <v>39000</v>
      </c>
      <c r="K1004" s="3">
        <v>15500</v>
      </c>
      <c r="L1004" s="3">
        <v>1325</v>
      </c>
      <c r="M1004" s="2">
        <f t="shared" si="322"/>
        <v>18.510000000000002</v>
      </c>
      <c r="N1004" s="3">
        <f t="shared" si="323"/>
        <v>223</v>
      </c>
      <c r="O1004" s="4">
        <f t="shared" si="324"/>
        <v>38.799999999999997</v>
      </c>
      <c r="P1004" s="2">
        <f t="shared" si="325"/>
        <v>1.63</v>
      </c>
      <c r="Q1004" s="2">
        <f t="shared" si="326"/>
        <v>1.0900000000000001</v>
      </c>
      <c r="R1004" s="2">
        <f t="shared" si="327"/>
        <v>3.57</v>
      </c>
      <c r="S1004" s="64">
        <f t="shared" si="328"/>
        <v>5.935E-2</v>
      </c>
      <c r="T1004" s="2">
        <f t="shared" si="329"/>
        <v>8.76</v>
      </c>
      <c r="U1004" s="4">
        <f t="shared" si="330"/>
        <v>4.5</v>
      </c>
      <c r="V1004" s="79">
        <f t="shared" si="331"/>
        <v>6.76</v>
      </c>
      <c r="W1004" s="10">
        <f t="shared" ca="1" si="332"/>
        <v>0</v>
      </c>
      <c r="X1004" s="10">
        <f t="shared" ca="1" si="333"/>
        <v>0</v>
      </c>
      <c r="Y1004" s="10">
        <f t="shared" ca="1" si="334"/>
        <v>0</v>
      </c>
      <c r="Z1004" s="10">
        <f t="shared" ca="1" si="335"/>
        <v>1</v>
      </c>
      <c r="AA1004" s="10">
        <f t="shared" ca="1" si="336"/>
        <v>0</v>
      </c>
      <c r="AB1004" s="10">
        <f t="shared" ca="1" si="337"/>
        <v>0</v>
      </c>
      <c r="AC1004" s="10">
        <f t="shared" ca="1" si="338"/>
        <v>1</v>
      </c>
      <c r="AF1004" s="16">
        <f t="shared" ca="1" si="339"/>
        <v>0</v>
      </c>
    </row>
    <row r="1005" spans="1:32" x14ac:dyDescent="0.25">
      <c r="A1005" s="7" t="s">
        <v>869</v>
      </c>
      <c r="C1005" s="10">
        <f t="shared" ca="1" si="321"/>
        <v>0</v>
      </c>
      <c r="D1005" s="4">
        <v>50.9</v>
      </c>
      <c r="E1005" s="4">
        <v>42.75</v>
      </c>
      <c r="F1005" s="4">
        <v>14.25</v>
      </c>
      <c r="G1005" s="4">
        <v>7</v>
      </c>
      <c r="J1005" s="3">
        <v>39000</v>
      </c>
      <c r="K1005" s="3">
        <v>15500</v>
      </c>
      <c r="L1005" s="3">
        <v>1325</v>
      </c>
      <c r="M1005" s="2">
        <f t="shared" si="322"/>
        <v>18.510000000000002</v>
      </c>
      <c r="N1005" s="3">
        <f t="shared" si="323"/>
        <v>223</v>
      </c>
      <c r="O1005" s="4">
        <f t="shared" si="324"/>
        <v>38.799999999999997</v>
      </c>
      <c r="P1005" s="2">
        <f t="shared" si="325"/>
        <v>1.63</v>
      </c>
      <c r="Q1005" s="2">
        <f t="shared" si="326"/>
        <v>1.0900000000000001</v>
      </c>
      <c r="R1005" s="2">
        <f t="shared" si="327"/>
        <v>3.57</v>
      </c>
      <c r="S1005" s="64">
        <f t="shared" si="328"/>
        <v>5.935E-2</v>
      </c>
      <c r="T1005" s="2">
        <f t="shared" si="329"/>
        <v>8.76</v>
      </c>
      <c r="U1005" s="4">
        <f t="shared" si="330"/>
        <v>4.5</v>
      </c>
      <c r="V1005" s="79">
        <f t="shared" si="331"/>
        <v>6.76</v>
      </c>
      <c r="W1005" s="10">
        <f t="shared" ca="1" si="332"/>
        <v>0</v>
      </c>
      <c r="X1005" s="10">
        <f t="shared" ca="1" si="333"/>
        <v>0</v>
      </c>
      <c r="Y1005" s="10">
        <f t="shared" ca="1" si="334"/>
        <v>0</v>
      </c>
      <c r="Z1005" s="10">
        <f t="shared" ca="1" si="335"/>
        <v>1</v>
      </c>
      <c r="AA1005" s="10">
        <f t="shared" ca="1" si="336"/>
        <v>0</v>
      </c>
      <c r="AB1005" s="10">
        <f t="shared" ca="1" si="337"/>
        <v>0</v>
      </c>
      <c r="AC1005" s="10">
        <f t="shared" ca="1" si="338"/>
        <v>1</v>
      </c>
      <c r="AF1005" s="16">
        <f t="shared" ca="1" si="339"/>
        <v>0</v>
      </c>
    </row>
    <row r="1006" spans="1:32" x14ac:dyDescent="0.25">
      <c r="A1006" s="7" t="s">
        <v>1262</v>
      </c>
      <c r="B1006" s="7" t="s">
        <v>237</v>
      </c>
      <c r="C1006" s="10">
        <f t="shared" ca="1" si="321"/>
        <v>0</v>
      </c>
      <c r="D1006" s="4">
        <v>48</v>
      </c>
      <c r="E1006" s="4">
        <v>36.799999999999997</v>
      </c>
      <c r="F1006" s="4">
        <v>13</v>
      </c>
      <c r="G1006" s="4">
        <v>4</v>
      </c>
      <c r="H1006" s="5" t="s">
        <v>1090</v>
      </c>
      <c r="J1006" s="3">
        <v>29000</v>
      </c>
      <c r="K1006" s="3">
        <v>10500</v>
      </c>
      <c r="L1006" s="3">
        <v>1193</v>
      </c>
      <c r="M1006" s="2">
        <f t="shared" si="322"/>
        <v>20.3</v>
      </c>
      <c r="N1006" s="3">
        <f t="shared" si="323"/>
        <v>260</v>
      </c>
      <c r="O1006" s="4">
        <f t="shared" si="324"/>
        <v>36.700000000000003</v>
      </c>
      <c r="P1006" s="2">
        <f t="shared" si="325"/>
        <v>1.64</v>
      </c>
      <c r="Q1006" s="2">
        <f t="shared" si="326"/>
        <v>1.1399999999999999</v>
      </c>
      <c r="R1006" s="2">
        <f t="shared" si="327"/>
        <v>3.69</v>
      </c>
      <c r="S1006" s="64">
        <f t="shared" si="328"/>
        <v>5.7779999999999998E-2</v>
      </c>
      <c r="T1006" s="2">
        <f t="shared" si="329"/>
        <v>8.1300000000000008</v>
      </c>
      <c r="U1006" s="4">
        <f t="shared" si="330"/>
        <v>4.3</v>
      </c>
      <c r="V1006" s="79">
        <f t="shared" si="331"/>
        <v>6.77</v>
      </c>
      <c r="W1006" s="10">
        <f t="shared" ca="1" si="332"/>
        <v>0</v>
      </c>
      <c r="X1006" s="10">
        <f t="shared" ca="1" si="333"/>
        <v>0</v>
      </c>
      <c r="Y1006" s="10">
        <f t="shared" ca="1" si="334"/>
        <v>0</v>
      </c>
      <c r="Z1006" s="10">
        <f t="shared" ca="1" si="335"/>
        <v>1</v>
      </c>
      <c r="AA1006" s="10">
        <f t="shared" ca="1" si="336"/>
        <v>0</v>
      </c>
      <c r="AB1006" s="10">
        <f t="shared" ca="1" si="337"/>
        <v>0</v>
      </c>
      <c r="AC1006" s="10">
        <f t="shared" ca="1" si="338"/>
        <v>1</v>
      </c>
      <c r="AF1006" s="16">
        <f t="shared" ca="1" si="339"/>
        <v>0</v>
      </c>
    </row>
    <row r="1007" spans="1:32" x14ac:dyDescent="0.25">
      <c r="A1007" s="7" t="s">
        <v>972</v>
      </c>
      <c r="B1007" s="7" t="s">
        <v>163</v>
      </c>
      <c r="C1007" s="10">
        <f t="shared" ca="1" si="321"/>
        <v>0</v>
      </c>
      <c r="D1007" s="4">
        <v>48.8</v>
      </c>
      <c r="E1007" s="4">
        <v>37.5</v>
      </c>
      <c r="F1007" s="4">
        <v>13.2</v>
      </c>
      <c r="G1007" s="4">
        <v>6.3</v>
      </c>
      <c r="H1007" s="5" t="s">
        <v>941</v>
      </c>
      <c r="I1007" s="5" t="s">
        <v>1371</v>
      </c>
      <c r="J1007" s="3">
        <v>27562</v>
      </c>
      <c r="K1007" s="3">
        <v>11576</v>
      </c>
      <c r="L1007" s="3">
        <v>1175</v>
      </c>
      <c r="M1007" s="2">
        <f t="shared" si="322"/>
        <v>20.69</v>
      </c>
      <c r="N1007" s="3">
        <f t="shared" si="323"/>
        <v>233</v>
      </c>
      <c r="O1007" s="4">
        <f t="shared" si="324"/>
        <v>33.5</v>
      </c>
      <c r="P1007" s="2">
        <f t="shared" si="325"/>
        <v>1.69</v>
      </c>
      <c r="Q1007" s="2">
        <f t="shared" si="326"/>
        <v>1.1499999999999999</v>
      </c>
      <c r="R1007" s="2">
        <f t="shared" si="327"/>
        <v>3.7</v>
      </c>
      <c r="S1007" s="64">
        <f t="shared" si="328"/>
        <v>6.8099999999999994E-2</v>
      </c>
      <c r="T1007" s="2">
        <f t="shared" si="329"/>
        <v>8.2100000000000009</v>
      </c>
      <c r="U1007" s="4">
        <f t="shared" si="330"/>
        <v>4</v>
      </c>
      <c r="V1007" s="79">
        <f t="shared" si="331"/>
        <v>6.25</v>
      </c>
      <c r="W1007" s="10">
        <f t="shared" ca="1" si="332"/>
        <v>0</v>
      </c>
      <c r="X1007" s="10">
        <f t="shared" ca="1" si="333"/>
        <v>0</v>
      </c>
      <c r="Y1007" s="10">
        <f t="shared" ca="1" si="334"/>
        <v>0</v>
      </c>
      <c r="Z1007" s="10">
        <f t="shared" ca="1" si="335"/>
        <v>1</v>
      </c>
      <c r="AA1007" s="10">
        <f t="shared" ca="1" si="336"/>
        <v>0</v>
      </c>
      <c r="AB1007" s="10">
        <f t="shared" ca="1" si="337"/>
        <v>0</v>
      </c>
      <c r="AC1007" s="10">
        <f t="shared" ca="1" si="338"/>
        <v>1</v>
      </c>
      <c r="AF1007" s="16">
        <f t="shared" ca="1" si="339"/>
        <v>0</v>
      </c>
    </row>
    <row r="1008" spans="1:32" x14ac:dyDescent="0.25">
      <c r="A1008" s="7" t="s">
        <v>244</v>
      </c>
      <c r="B1008" s="7" t="s">
        <v>1379</v>
      </c>
      <c r="C1008" s="10">
        <f t="shared" ca="1" si="321"/>
        <v>0</v>
      </c>
      <c r="D1008" s="4">
        <v>60</v>
      </c>
      <c r="E1008" s="4">
        <v>56.4</v>
      </c>
      <c r="F1008" s="4">
        <v>14.3</v>
      </c>
      <c r="G1008" s="4">
        <v>5.8</v>
      </c>
      <c r="H1008" s="5" t="s">
        <v>1477</v>
      </c>
      <c r="I1008" s="5" t="s">
        <v>1383</v>
      </c>
      <c r="J1008" s="3">
        <v>62000</v>
      </c>
      <c r="K1008" s="3">
        <v>18000</v>
      </c>
      <c r="L1008" s="3">
        <v>1650</v>
      </c>
      <c r="M1008" s="2">
        <f t="shared" si="322"/>
        <v>16.93</v>
      </c>
      <c r="N1008" s="3">
        <f t="shared" si="323"/>
        <v>154</v>
      </c>
      <c r="O1008" s="4">
        <f t="shared" si="324"/>
        <v>48.2</v>
      </c>
      <c r="P1008" s="2">
        <f t="shared" si="325"/>
        <v>1.4</v>
      </c>
      <c r="Q1008" s="2">
        <f t="shared" si="326"/>
        <v>1.05</v>
      </c>
      <c r="R1008" s="2">
        <f t="shared" si="327"/>
        <v>4.2</v>
      </c>
      <c r="S1008" s="64">
        <f t="shared" si="328"/>
        <v>3.5889999999999998E-2</v>
      </c>
      <c r="T1008" s="2">
        <f t="shared" si="329"/>
        <v>10.06</v>
      </c>
      <c r="U1008" s="4">
        <f t="shared" si="330"/>
        <v>5.8</v>
      </c>
      <c r="V1008" s="79">
        <f t="shared" si="331"/>
        <v>8.6999999999999993</v>
      </c>
      <c r="W1008" s="10">
        <f t="shared" ca="1" si="332"/>
        <v>0</v>
      </c>
      <c r="X1008" s="10">
        <f t="shared" ca="1" si="333"/>
        <v>0</v>
      </c>
      <c r="Y1008" s="10">
        <f t="shared" ca="1" si="334"/>
        <v>0</v>
      </c>
      <c r="Z1008" s="10">
        <f t="shared" ca="1" si="335"/>
        <v>1</v>
      </c>
      <c r="AA1008" s="10">
        <f t="shared" ca="1" si="336"/>
        <v>0</v>
      </c>
      <c r="AB1008" s="10">
        <f t="shared" ca="1" si="337"/>
        <v>0</v>
      </c>
      <c r="AC1008" s="10">
        <f t="shared" ca="1" si="338"/>
        <v>1</v>
      </c>
      <c r="AF1008" s="16">
        <f t="shared" ca="1" si="339"/>
        <v>0</v>
      </c>
    </row>
    <row r="1009" spans="1:32" x14ac:dyDescent="0.25">
      <c r="A1009" s="7" t="s">
        <v>245</v>
      </c>
      <c r="B1009" s="7" t="s">
        <v>1463</v>
      </c>
      <c r="C1009" s="10">
        <f t="shared" ca="1" si="321"/>
        <v>0</v>
      </c>
      <c r="D1009" s="4">
        <v>30.2</v>
      </c>
      <c r="E1009" s="4">
        <v>20</v>
      </c>
      <c r="F1009" s="4">
        <v>6.4</v>
      </c>
      <c r="G1009" s="4">
        <v>4.8</v>
      </c>
      <c r="H1009" s="5" t="s">
        <v>1386</v>
      </c>
      <c r="J1009" s="3">
        <v>4600</v>
      </c>
      <c r="K1009" s="3">
        <v>3080</v>
      </c>
      <c r="L1009" s="3">
        <v>360</v>
      </c>
      <c r="M1009" s="2">
        <f t="shared" si="322"/>
        <v>20.88</v>
      </c>
      <c r="N1009" s="3">
        <f t="shared" si="323"/>
        <v>257</v>
      </c>
      <c r="O1009" s="4">
        <f t="shared" si="324"/>
        <v>26</v>
      </c>
      <c r="P1009" s="2">
        <f t="shared" si="325"/>
        <v>1.49</v>
      </c>
      <c r="Q1009" s="2">
        <f t="shared" si="326"/>
        <v>1.21</v>
      </c>
      <c r="R1009" s="2">
        <f t="shared" si="327"/>
        <v>4.72</v>
      </c>
      <c r="S1009" s="64">
        <f t="shared" si="328"/>
        <v>3.1419999999999997E-2</v>
      </c>
      <c r="T1009" s="2">
        <f t="shared" si="329"/>
        <v>5.99</v>
      </c>
      <c r="U1009" s="4">
        <f t="shared" si="330"/>
        <v>3.4</v>
      </c>
      <c r="V1009" s="79">
        <f t="shared" si="331"/>
        <v>7.63</v>
      </c>
      <c r="W1009" s="10">
        <f t="shared" ca="1" si="332"/>
        <v>0</v>
      </c>
      <c r="X1009" s="10">
        <f t="shared" ca="1" si="333"/>
        <v>0</v>
      </c>
      <c r="Y1009" s="10">
        <f t="shared" ca="1" si="334"/>
        <v>0</v>
      </c>
      <c r="Z1009" s="10">
        <f t="shared" ca="1" si="335"/>
        <v>1</v>
      </c>
      <c r="AA1009" s="10">
        <f t="shared" ca="1" si="336"/>
        <v>0</v>
      </c>
      <c r="AB1009" s="10">
        <f t="shared" ca="1" si="337"/>
        <v>0</v>
      </c>
      <c r="AC1009" s="10">
        <f t="shared" ca="1" si="338"/>
        <v>1</v>
      </c>
      <c r="AF1009" s="16">
        <f t="shared" ca="1" si="339"/>
        <v>0</v>
      </c>
    </row>
    <row r="1010" spans="1:32" x14ac:dyDescent="0.25">
      <c r="A1010" s="7" t="s">
        <v>492</v>
      </c>
      <c r="B1010" s="7" t="s">
        <v>490</v>
      </c>
      <c r="C1010" s="10">
        <f t="shared" ca="1" si="321"/>
        <v>0</v>
      </c>
      <c r="D1010" s="4">
        <v>30.2</v>
      </c>
      <c r="E1010" s="4">
        <v>20</v>
      </c>
      <c r="F1010" s="4">
        <v>6.5</v>
      </c>
      <c r="G1010" s="4">
        <v>4.8</v>
      </c>
      <c r="H1010" s="5" t="s">
        <v>493</v>
      </c>
      <c r="I1010" s="5" t="s">
        <v>1374</v>
      </c>
      <c r="J1010" s="3">
        <v>4600</v>
      </c>
      <c r="K1010" s="3">
        <v>3080</v>
      </c>
      <c r="L1010" s="3">
        <v>360</v>
      </c>
      <c r="M1010" s="2">
        <f t="shared" si="322"/>
        <v>20.88</v>
      </c>
      <c r="N1010" s="3">
        <f t="shared" si="323"/>
        <v>257</v>
      </c>
      <c r="O1010" s="4">
        <f t="shared" si="324"/>
        <v>25.5</v>
      </c>
      <c r="P1010" s="2">
        <f t="shared" si="325"/>
        <v>1.51</v>
      </c>
      <c r="Q1010" s="2">
        <f t="shared" si="326"/>
        <v>1.21</v>
      </c>
      <c r="R1010" s="2">
        <f t="shared" si="327"/>
        <v>4.6500000000000004</v>
      </c>
      <c r="S1010" s="64">
        <f t="shared" si="328"/>
        <v>3.4329999999999999E-2</v>
      </c>
      <c r="T1010" s="2">
        <f t="shared" si="329"/>
        <v>5.99</v>
      </c>
      <c r="U1010" s="4">
        <f t="shared" si="330"/>
        <v>3.3</v>
      </c>
      <c r="V1010" s="79">
        <f t="shared" si="331"/>
        <v>7.34</v>
      </c>
      <c r="W1010" s="10">
        <f t="shared" ca="1" si="332"/>
        <v>0</v>
      </c>
      <c r="X1010" s="10">
        <f t="shared" ca="1" si="333"/>
        <v>0</v>
      </c>
      <c r="Y1010" s="10">
        <f t="shared" ca="1" si="334"/>
        <v>0</v>
      </c>
      <c r="Z1010" s="10">
        <f t="shared" ca="1" si="335"/>
        <v>1</v>
      </c>
      <c r="AA1010" s="10">
        <f t="shared" ca="1" si="336"/>
        <v>0</v>
      </c>
      <c r="AB1010" s="10">
        <f t="shared" ca="1" si="337"/>
        <v>0</v>
      </c>
      <c r="AC1010" s="10">
        <f t="shared" ca="1" si="338"/>
        <v>1</v>
      </c>
      <c r="AF1010" s="16">
        <f t="shared" ca="1" si="339"/>
        <v>0</v>
      </c>
    </row>
    <row r="1011" spans="1:32" x14ac:dyDescent="0.25">
      <c r="A1011" s="7" t="s">
        <v>984</v>
      </c>
      <c r="B1011" s="7" t="s">
        <v>237</v>
      </c>
      <c r="C1011" s="10">
        <f t="shared" ca="1" si="321"/>
        <v>0</v>
      </c>
      <c r="D1011" s="4">
        <v>32.5</v>
      </c>
      <c r="E1011" s="4">
        <v>30</v>
      </c>
      <c r="F1011" s="4">
        <v>12.8</v>
      </c>
      <c r="G1011" s="4">
        <v>2.5</v>
      </c>
      <c r="H1011" s="5" t="s">
        <v>985</v>
      </c>
      <c r="I1011" s="5" t="s">
        <v>1374</v>
      </c>
      <c r="J1011" s="3">
        <v>9532</v>
      </c>
      <c r="L1011" s="3">
        <v>540</v>
      </c>
      <c r="M1011" s="2">
        <f t="shared" si="322"/>
        <v>19.28</v>
      </c>
      <c r="N1011" s="3">
        <f t="shared" si="323"/>
        <v>158</v>
      </c>
      <c r="O1011" s="4">
        <f t="shared" si="324"/>
        <v>16.100000000000001</v>
      </c>
      <c r="P1011" s="2">
        <f t="shared" si="325"/>
        <v>2.34</v>
      </c>
      <c r="Q1011" s="2">
        <f t="shared" si="326"/>
        <v>1.1499999999999999</v>
      </c>
      <c r="R1011" s="2">
        <f t="shared" si="327"/>
        <v>2.54</v>
      </c>
      <c r="S1011" s="64">
        <f t="shared" si="328"/>
        <v>0.32312999999999997</v>
      </c>
      <c r="T1011" s="2">
        <f t="shared" si="329"/>
        <v>7.34</v>
      </c>
      <c r="U1011" s="4">
        <f t="shared" si="330"/>
        <v>1.8</v>
      </c>
      <c r="V1011" s="79">
        <f t="shared" si="331"/>
        <v>2.85</v>
      </c>
      <c r="W1011" s="10">
        <f t="shared" ca="1" si="332"/>
        <v>0</v>
      </c>
      <c r="X1011" s="10">
        <f t="shared" ca="1" si="333"/>
        <v>0</v>
      </c>
      <c r="Y1011" s="10">
        <f t="shared" ca="1" si="334"/>
        <v>0.13600000000000001</v>
      </c>
      <c r="Z1011" s="10">
        <f t="shared" ca="1" si="335"/>
        <v>1</v>
      </c>
      <c r="AA1011" s="10">
        <f t="shared" ca="1" si="336"/>
        <v>0</v>
      </c>
      <c r="AB1011" s="10">
        <f t="shared" ca="1" si="337"/>
        <v>0</v>
      </c>
      <c r="AC1011" s="10">
        <f t="shared" ca="1" si="338"/>
        <v>1</v>
      </c>
      <c r="AF1011" s="16">
        <f t="shared" ca="1" si="339"/>
        <v>0</v>
      </c>
    </row>
    <row r="1012" spans="1:32" x14ac:dyDescent="0.25">
      <c r="A1012" s="7" t="s">
        <v>984</v>
      </c>
      <c r="B1012" s="7" t="s">
        <v>237</v>
      </c>
      <c r="C1012" s="10">
        <f t="shared" ca="1" si="321"/>
        <v>0</v>
      </c>
      <c r="D1012" s="4">
        <v>32.5</v>
      </c>
      <c r="E1012" s="4">
        <v>30</v>
      </c>
      <c r="F1012" s="4">
        <v>12.8</v>
      </c>
      <c r="G1012" s="4">
        <v>2.5</v>
      </c>
      <c r="H1012" s="5" t="s">
        <v>985</v>
      </c>
      <c r="I1012" s="5" t="s">
        <v>1374</v>
      </c>
      <c r="J1012" s="3">
        <v>9532</v>
      </c>
      <c r="L1012" s="3">
        <v>540</v>
      </c>
      <c r="M1012" s="2">
        <f t="shared" si="322"/>
        <v>19.28</v>
      </c>
      <c r="N1012" s="3">
        <f t="shared" si="323"/>
        <v>158</v>
      </c>
      <c r="O1012" s="4">
        <f t="shared" si="324"/>
        <v>16.100000000000001</v>
      </c>
      <c r="P1012" s="2">
        <f t="shared" si="325"/>
        <v>2.34</v>
      </c>
      <c r="Q1012" s="2">
        <f t="shared" si="326"/>
        <v>1.1499999999999999</v>
      </c>
      <c r="R1012" s="2">
        <f t="shared" si="327"/>
        <v>2.54</v>
      </c>
      <c r="S1012" s="64">
        <f t="shared" si="328"/>
        <v>0.32312999999999997</v>
      </c>
      <c r="T1012" s="2">
        <f t="shared" si="329"/>
        <v>7.34</v>
      </c>
      <c r="U1012" s="4">
        <f t="shared" si="330"/>
        <v>1.8</v>
      </c>
      <c r="V1012" s="79">
        <f t="shared" si="331"/>
        <v>2.85</v>
      </c>
      <c r="W1012" s="10">
        <f t="shared" ca="1" si="332"/>
        <v>0</v>
      </c>
      <c r="X1012" s="10">
        <f t="shared" ca="1" si="333"/>
        <v>0</v>
      </c>
      <c r="Y1012" s="10">
        <f t="shared" ca="1" si="334"/>
        <v>0.13600000000000001</v>
      </c>
      <c r="Z1012" s="10">
        <f t="shared" ca="1" si="335"/>
        <v>1</v>
      </c>
      <c r="AA1012" s="10">
        <f t="shared" ca="1" si="336"/>
        <v>0</v>
      </c>
      <c r="AB1012" s="10">
        <f t="shared" ca="1" si="337"/>
        <v>0</v>
      </c>
      <c r="AC1012" s="10">
        <f t="shared" ca="1" si="338"/>
        <v>1</v>
      </c>
      <c r="AF1012" s="16">
        <f t="shared" ca="1" si="339"/>
        <v>0</v>
      </c>
    </row>
    <row r="1013" spans="1:32" x14ac:dyDescent="0.25">
      <c r="A1013" s="7" t="s">
        <v>246</v>
      </c>
      <c r="B1013" s="7" t="s">
        <v>1839</v>
      </c>
      <c r="C1013" s="10">
        <f t="shared" ca="1" si="321"/>
        <v>0</v>
      </c>
      <c r="D1013" s="4">
        <v>35</v>
      </c>
      <c r="E1013" s="4">
        <v>29.4</v>
      </c>
      <c r="F1013" s="4">
        <v>11.8</v>
      </c>
      <c r="G1013" s="4">
        <v>6.2</v>
      </c>
      <c r="I1013" s="5" t="s">
        <v>1374</v>
      </c>
      <c r="J1013" s="3">
        <v>10000</v>
      </c>
      <c r="K1013" s="3">
        <v>4500</v>
      </c>
      <c r="L1013" s="3">
        <v>639</v>
      </c>
      <c r="M1013" s="2">
        <f t="shared" si="322"/>
        <v>22.1</v>
      </c>
      <c r="N1013" s="3">
        <f t="shared" si="323"/>
        <v>176</v>
      </c>
      <c r="O1013" s="4">
        <f t="shared" si="324"/>
        <v>18.600000000000001</v>
      </c>
      <c r="P1013" s="2">
        <f t="shared" si="325"/>
        <v>2.12</v>
      </c>
      <c r="Q1013" s="2">
        <f t="shared" si="326"/>
        <v>1.21</v>
      </c>
      <c r="R1013" s="2">
        <f t="shared" si="327"/>
        <v>2.97</v>
      </c>
      <c r="S1013" s="64">
        <f t="shared" si="328"/>
        <v>0.19424</v>
      </c>
      <c r="T1013" s="2">
        <f t="shared" si="329"/>
        <v>7.27</v>
      </c>
      <c r="U1013" s="4">
        <f t="shared" si="330"/>
        <v>2.2000000000000002</v>
      </c>
      <c r="V1013" s="79">
        <f t="shared" si="331"/>
        <v>3.63</v>
      </c>
      <c r="W1013" s="10">
        <f t="shared" ca="1" si="332"/>
        <v>0</v>
      </c>
      <c r="X1013" s="10">
        <f t="shared" ca="1" si="333"/>
        <v>0</v>
      </c>
      <c r="Y1013" s="10">
        <f t="shared" ca="1" si="334"/>
        <v>0</v>
      </c>
      <c r="Z1013" s="10">
        <f t="shared" ca="1" si="335"/>
        <v>1</v>
      </c>
      <c r="AA1013" s="10">
        <f t="shared" ca="1" si="336"/>
        <v>0</v>
      </c>
      <c r="AB1013" s="10">
        <f t="shared" ca="1" si="337"/>
        <v>5.6000000000000001E-2</v>
      </c>
      <c r="AC1013" s="10">
        <f t="shared" ca="1" si="338"/>
        <v>1</v>
      </c>
      <c r="AF1013" s="16">
        <f t="shared" ca="1" si="339"/>
        <v>0</v>
      </c>
    </row>
    <row r="1014" spans="1:32" x14ac:dyDescent="0.25">
      <c r="A1014" s="7" t="s">
        <v>247</v>
      </c>
      <c r="B1014" s="7" t="s">
        <v>248</v>
      </c>
      <c r="C1014" s="10">
        <f t="shared" ca="1" si="321"/>
        <v>0</v>
      </c>
      <c r="D1014" s="4">
        <v>45.5</v>
      </c>
      <c r="E1014" s="4">
        <v>40</v>
      </c>
      <c r="F1014" s="4">
        <v>14</v>
      </c>
      <c r="G1014" s="4">
        <v>5</v>
      </c>
      <c r="I1014" s="5" t="s">
        <v>1371</v>
      </c>
      <c r="J1014" s="3">
        <v>20000</v>
      </c>
      <c r="K1014" s="3">
        <v>2500</v>
      </c>
      <c r="L1014" s="3">
        <v>1018</v>
      </c>
      <c r="M1014" s="2">
        <f t="shared" si="322"/>
        <v>22.19</v>
      </c>
      <c r="N1014" s="3">
        <f t="shared" si="323"/>
        <v>140</v>
      </c>
      <c r="O1014" s="4">
        <f t="shared" si="324"/>
        <v>22.1</v>
      </c>
      <c r="P1014" s="2">
        <f t="shared" si="325"/>
        <v>2</v>
      </c>
      <c r="Q1014" s="2">
        <f t="shared" si="326"/>
        <v>1.18</v>
      </c>
      <c r="R1014" s="2">
        <f t="shared" si="327"/>
        <v>3.25</v>
      </c>
      <c r="S1014" s="64">
        <f t="shared" si="328"/>
        <v>0.16120000000000001</v>
      </c>
      <c r="T1014" s="2">
        <f t="shared" si="329"/>
        <v>8.4700000000000006</v>
      </c>
      <c r="U1014" s="4">
        <f t="shared" si="330"/>
        <v>2.7</v>
      </c>
      <c r="V1014" s="79">
        <f t="shared" si="331"/>
        <v>4.09</v>
      </c>
      <c r="W1014" s="10">
        <f t="shared" ca="1" si="332"/>
        <v>0</v>
      </c>
      <c r="X1014" s="10">
        <f t="shared" ca="1" si="333"/>
        <v>0</v>
      </c>
      <c r="Y1014" s="10">
        <f t="shared" ca="1" si="334"/>
        <v>0</v>
      </c>
      <c r="Z1014" s="10">
        <f t="shared" ca="1" si="335"/>
        <v>1</v>
      </c>
      <c r="AA1014" s="10">
        <f t="shared" ca="1" si="336"/>
        <v>0</v>
      </c>
      <c r="AB1014" s="10">
        <f t="shared" ca="1" si="337"/>
        <v>1</v>
      </c>
      <c r="AC1014" s="10">
        <f t="shared" ca="1" si="338"/>
        <v>1</v>
      </c>
      <c r="AF1014" s="16">
        <f t="shared" ca="1" si="339"/>
        <v>0</v>
      </c>
    </row>
    <row r="1015" spans="1:32" x14ac:dyDescent="0.25">
      <c r="A1015" s="7" t="s">
        <v>249</v>
      </c>
      <c r="B1015" s="7" t="s">
        <v>1463</v>
      </c>
      <c r="C1015" s="10">
        <f t="shared" ca="1" si="321"/>
        <v>0</v>
      </c>
      <c r="D1015" s="4">
        <v>42.6</v>
      </c>
      <c r="E1015" s="4">
        <v>29.5</v>
      </c>
      <c r="F1015" s="4">
        <v>11.8</v>
      </c>
      <c r="G1015" s="4">
        <v>4</v>
      </c>
      <c r="H1015" s="2" t="s">
        <v>1399</v>
      </c>
      <c r="I1015" s="2" t="s">
        <v>1395</v>
      </c>
      <c r="J1015" s="3">
        <v>22000</v>
      </c>
      <c r="K1015" s="3">
        <v>7000</v>
      </c>
      <c r="L1015" s="3">
        <v>873</v>
      </c>
      <c r="M1015" s="2">
        <f t="shared" si="322"/>
        <v>17.86</v>
      </c>
      <c r="N1015" s="3">
        <f t="shared" si="323"/>
        <v>383</v>
      </c>
      <c r="O1015" s="4">
        <f t="shared" si="324"/>
        <v>38</v>
      </c>
      <c r="P1015" s="2">
        <f t="shared" si="325"/>
        <v>1.63</v>
      </c>
      <c r="Q1015" s="2">
        <f t="shared" si="326"/>
        <v>1.1000000000000001</v>
      </c>
      <c r="R1015" s="2">
        <f t="shared" si="327"/>
        <v>3.61</v>
      </c>
      <c r="S1015" s="64">
        <f t="shared" si="328"/>
        <v>5.0840000000000003E-2</v>
      </c>
      <c r="T1015" s="2">
        <f t="shared" si="329"/>
        <v>7.28</v>
      </c>
      <c r="U1015" s="4">
        <f t="shared" si="330"/>
        <v>4.3</v>
      </c>
      <c r="V1015" s="79">
        <f t="shared" si="331"/>
        <v>7.1</v>
      </c>
      <c r="W1015" s="10">
        <f t="shared" ca="1" si="332"/>
        <v>0</v>
      </c>
      <c r="X1015" s="10">
        <f t="shared" ca="1" si="333"/>
        <v>0</v>
      </c>
      <c r="Y1015" s="10">
        <f t="shared" ca="1" si="334"/>
        <v>0</v>
      </c>
      <c r="Z1015" s="10">
        <f t="shared" ca="1" si="335"/>
        <v>1</v>
      </c>
      <c r="AA1015" s="10">
        <f t="shared" ca="1" si="336"/>
        <v>0</v>
      </c>
      <c r="AB1015" s="10">
        <f t="shared" ca="1" si="337"/>
        <v>0</v>
      </c>
      <c r="AC1015" s="10">
        <f t="shared" ca="1" si="338"/>
        <v>1</v>
      </c>
      <c r="AF1015" s="16">
        <f t="shared" ca="1" si="339"/>
        <v>0</v>
      </c>
    </row>
    <row r="1016" spans="1:32" x14ac:dyDescent="0.25">
      <c r="A1016" s="7" t="s">
        <v>583</v>
      </c>
      <c r="B1016" s="7" t="s">
        <v>1715</v>
      </c>
      <c r="C1016" s="10">
        <f t="shared" ca="1" si="321"/>
        <v>0</v>
      </c>
      <c r="D1016" s="4">
        <v>30.3</v>
      </c>
      <c r="E1016" s="4">
        <v>25.7</v>
      </c>
      <c r="F1016" s="4">
        <v>9.5</v>
      </c>
      <c r="G1016" s="4">
        <v>5</v>
      </c>
      <c r="H1016" s="5" t="s">
        <v>1386</v>
      </c>
      <c r="I1016" s="5" t="s">
        <v>743</v>
      </c>
      <c r="J1016" s="3">
        <v>9791</v>
      </c>
      <c r="K1016" s="3">
        <v>4000</v>
      </c>
      <c r="L1016" s="3">
        <v>519</v>
      </c>
      <c r="M1016" s="2">
        <f t="shared" si="322"/>
        <v>18.21</v>
      </c>
      <c r="N1016" s="3">
        <f t="shared" si="323"/>
        <v>258</v>
      </c>
      <c r="O1016" s="4">
        <f t="shared" si="324"/>
        <v>27.9</v>
      </c>
      <c r="P1016" s="2">
        <f t="shared" si="325"/>
        <v>1.72</v>
      </c>
      <c r="Q1016" s="2">
        <f t="shared" si="326"/>
        <v>1.1299999999999999</v>
      </c>
      <c r="R1016" s="2">
        <f t="shared" si="327"/>
        <v>3.19</v>
      </c>
      <c r="S1016" s="64">
        <f t="shared" si="328"/>
        <v>6.7809999999999995E-2</v>
      </c>
      <c r="T1016" s="2">
        <f t="shared" si="329"/>
        <v>6.79</v>
      </c>
      <c r="U1016" s="4">
        <f t="shared" si="330"/>
        <v>3.2</v>
      </c>
      <c r="V1016" s="79">
        <f t="shared" si="331"/>
        <v>5.89</v>
      </c>
      <c r="W1016" s="10">
        <f t="shared" ca="1" si="332"/>
        <v>0</v>
      </c>
      <c r="X1016" s="10">
        <f t="shared" ca="1" si="333"/>
        <v>0</v>
      </c>
      <c r="Y1016" s="10">
        <f t="shared" ca="1" si="334"/>
        <v>0</v>
      </c>
      <c r="Z1016" s="10">
        <f t="shared" ca="1" si="335"/>
        <v>1</v>
      </c>
      <c r="AA1016" s="10">
        <f t="shared" ca="1" si="336"/>
        <v>0</v>
      </c>
      <c r="AB1016" s="10">
        <f t="shared" ca="1" si="337"/>
        <v>1</v>
      </c>
      <c r="AC1016" s="10">
        <f t="shared" ca="1" si="338"/>
        <v>1</v>
      </c>
      <c r="AF1016" s="16">
        <f t="shared" ca="1" si="339"/>
        <v>0</v>
      </c>
    </row>
    <row r="1017" spans="1:32" x14ac:dyDescent="0.25">
      <c r="A1017" s="7" t="s">
        <v>593</v>
      </c>
      <c r="B1017" s="7" t="s">
        <v>1715</v>
      </c>
      <c r="C1017" s="10">
        <f t="shared" ca="1" si="321"/>
        <v>0</v>
      </c>
      <c r="D1017" s="4">
        <v>34</v>
      </c>
      <c r="E1017" s="4">
        <v>28.8</v>
      </c>
      <c r="F1017" s="4">
        <v>10.5</v>
      </c>
      <c r="G1017" s="4">
        <v>5</v>
      </c>
      <c r="H1017" s="5" t="s">
        <v>1456</v>
      </c>
      <c r="I1017" s="5" t="s">
        <v>594</v>
      </c>
      <c r="J1017" s="3">
        <v>14000</v>
      </c>
      <c r="K1017" s="3">
        <v>6000</v>
      </c>
      <c r="L1017" s="3">
        <v>556</v>
      </c>
      <c r="M1017" s="2">
        <f t="shared" si="322"/>
        <v>15.37</v>
      </c>
      <c r="N1017" s="3">
        <f t="shared" si="323"/>
        <v>262</v>
      </c>
      <c r="O1017" s="4">
        <f t="shared" si="324"/>
        <v>31.1</v>
      </c>
      <c r="P1017" s="2">
        <f t="shared" si="325"/>
        <v>1.69</v>
      </c>
      <c r="Q1017" s="2">
        <f t="shared" si="326"/>
        <v>1.06</v>
      </c>
      <c r="R1017" s="2">
        <f t="shared" si="327"/>
        <v>3.24</v>
      </c>
      <c r="S1017" s="64">
        <f t="shared" si="328"/>
        <v>6.5409999999999996E-2</v>
      </c>
      <c r="T1017" s="2">
        <f t="shared" si="329"/>
        <v>7.19</v>
      </c>
      <c r="U1017" s="4">
        <f t="shared" si="330"/>
        <v>3.5</v>
      </c>
      <c r="V1017" s="79">
        <f t="shared" si="331"/>
        <v>6.13</v>
      </c>
      <c r="W1017" s="10">
        <f t="shared" ca="1" si="332"/>
        <v>0</v>
      </c>
      <c r="X1017" s="10">
        <f t="shared" ca="1" si="333"/>
        <v>0</v>
      </c>
      <c r="Y1017" s="10">
        <f t="shared" ca="1" si="334"/>
        <v>0</v>
      </c>
      <c r="Z1017" s="10">
        <f t="shared" ca="1" si="335"/>
        <v>1</v>
      </c>
      <c r="AA1017" s="10">
        <f t="shared" ca="1" si="336"/>
        <v>0</v>
      </c>
      <c r="AB1017" s="10">
        <f t="shared" ca="1" si="337"/>
        <v>1</v>
      </c>
      <c r="AC1017" s="10">
        <f t="shared" ca="1" si="338"/>
        <v>1</v>
      </c>
      <c r="AF1017" s="16">
        <f t="shared" ca="1" si="339"/>
        <v>0</v>
      </c>
    </row>
    <row r="1018" spans="1:32" x14ac:dyDescent="0.25">
      <c r="A1018" s="7" t="s">
        <v>783</v>
      </c>
      <c r="B1018" s="7" t="s">
        <v>1715</v>
      </c>
      <c r="C1018" s="10">
        <f t="shared" ca="1" si="321"/>
        <v>0</v>
      </c>
      <c r="D1018" s="4">
        <v>36.299999999999997</v>
      </c>
      <c r="E1018" s="4">
        <v>33.6</v>
      </c>
      <c r="F1018" s="4">
        <v>11.9</v>
      </c>
      <c r="G1018" s="4">
        <v>6</v>
      </c>
      <c r="H1018" s="5" t="s">
        <v>784</v>
      </c>
      <c r="I1018" s="5" t="s">
        <v>1374</v>
      </c>
      <c r="J1018" s="3">
        <v>14000</v>
      </c>
      <c r="K1018" s="3">
        <v>5500</v>
      </c>
      <c r="L1018" s="3">
        <v>545</v>
      </c>
      <c r="M1018" s="2">
        <f t="shared" si="322"/>
        <v>15.07</v>
      </c>
      <c r="N1018" s="3">
        <f t="shared" si="323"/>
        <v>165</v>
      </c>
      <c r="O1018" s="4">
        <f t="shared" si="324"/>
        <v>23.2</v>
      </c>
      <c r="P1018" s="2">
        <f t="shared" si="325"/>
        <v>1.91</v>
      </c>
      <c r="Q1018" s="2">
        <f t="shared" si="326"/>
        <v>1.05</v>
      </c>
      <c r="R1018" s="2">
        <f t="shared" si="327"/>
        <v>3.05</v>
      </c>
      <c r="S1018" s="64">
        <f t="shared" si="328"/>
        <v>0.13042000000000001</v>
      </c>
      <c r="T1018" s="2">
        <f t="shared" si="329"/>
        <v>7.77</v>
      </c>
      <c r="U1018" s="4">
        <f t="shared" si="330"/>
        <v>2.7</v>
      </c>
      <c r="V1018" s="79">
        <f t="shared" si="331"/>
        <v>4.4400000000000004</v>
      </c>
      <c r="W1018" s="10">
        <f t="shared" ca="1" si="332"/>
        <v>0</v>
      </c>
      <c r="X1018" s="10">
        <f t="shared" ca="1" si="333"/>
        <v>0</v>
      </c>
      <c r="Y1018" s="10">
        <f t="shared" ca="1" si="334"/>
        <v>0</v>
      </c>
      <c r="Z1018" s="10">
        <f t="shared" ca="1" si="335"/>
        <v>1</v>
      </c>
      <c r="AA1018" s="10">
        <f t="shared" ca="1" si="336"/>
        <v>0</v>
      </c>
      <c r="AB1018" s="10">
        <f t="shared" ca="1" si="337"/>
        <v>0.5</v>
      </c>
      <c r="AC1018" s="10">
        <f t="shared" ca="1" si="338"/>
        <v>1</v>
      </c>
      <c r="AF1018" s="16">
        <f t="shared" ca="1" si="339"/>
        <v>0</v>
      </c>
    </row>
    <row r="1019" spans="1:32" x14ac:dyDescent="0.25">
      <c r="A1019" s="7" t="s">
        <v>250</v>
      </c>
      <c r="B1019" s="7" t="s">
        <v>1715</v>
      </c>
      <c r="C1019" s="10">
        <f t="shared" ca="1" si="321"/>
        <v>0</v>
      </c>
      <c r="D1019" s="4">
        <v>38</v>
      </c>
      <c r="E1019" s="4">
        <v>35.299999999999997</v>
      </c>
      <c r="F1019" s="4">
        <v>12.1</v>
      </c>
      <c r="G1019" s="4">
        <v>5.5</v>
      </c>
      <c r="H1019" s="5" t="s">
        <v>1407</v>
      </c>
      <c r="I1019" s="5" t="s">
        <v>1374</v>
      </c>
      <c r="J1019" s="3">
        <v>18500</v>
      </c>
      <c r="K1019" s="3">
        <v>7400</v>
      </c>
      <c r="L1019" s="3">
        <v>800</v>
      </c>
      <c r="M1019" s="2">
        <f t="shared" si="322"/>
        <v>18.37</v>
      </c>
      <c r="N1019" s="3">
        <f t="shared" si="323"/>
        <v>188</v>
      </c>
      <c r="O1019" s="4">
        <f t="shared" si="324"/>
        <v>28.6</v>
      </c>
      <c r="P1019" s="2">
        <f t="shared" si="325"/>
        <v>1.77</v>
      </c>
      <c r="Q1019" s="2">
        <f t="shared" si="326"/>
        <v>1.1100000000000001</v>
      </c>
      <c r="R1019" s="2">
        <f t="shared" si="327"/>
        <v>3.14</v>
      </c>
      <c r="S1019" s="64">
        <f t="shared" si="328"/>
        <v>8.9270000000000002E-2</v>
      </c>
      <c r="T1019" s="2">
        <f t="shared" si="329"/>
        <v>7.96</v>
      </c>
      <c r="U1019" s="4">
        <f t="shared" si="330"/>
        <v>3.3</v>
      </c>
      <c r="V1019" s="79">
        <f t="shared" si="331"/>
        <v>5.38</v>
      </c>
      <c r="W1019" s="10">
        <f t="shared" ca="1" si="332"/>
        <v>0</v>
      </c>
      <c r="X1019" s="10">
        <f t="shared" ca="1" si="333"/>
        <v>0</v>
      </c>
      <c r="Y1019" s="10">
        <f t="shared" ca="1" si="334"/>
        <v>0</v>
      </c>
      <c r="Z1019" s="10">
        <f t="shared" ca="1" si="335"/>
        <v>1</v>
      </c>
      <c r="AA1019" s="10">
        <f t="shared" ca="1" si="336"/>
        <v>0</v>
      </c>
      <c r="AB1019" s="10">
        <f t="shared" ca="1" si="337"/>
        <v>1</v>
      </c>
      <c r="AC1019" s="10">
        <f t="shared" ca="1" si="338"/>
        <v>1</v>
      </c>
      <c r="AF1019" s="16">
        <f t="shared" ca="1" si="339"/>
        <v>0</v>
      </c>
    </row>
    <row r="1020" spans="1:32" x14ac:dyDescent="0.25">
      <c r="A1020" s="7" t="s">
        <v>251</v>
      </c>
      <c r="B1020" s="7" t="s">
        <v>1715</v>
      </c>
      <c r="C1020" s="10">
        <f t="shared" ref="C1020:C1102" ca="1" si="340">MIN(W1020,Z1020,Y1020,X1020,AA1020,AC1020,AB1020)</f>
        <v>0</v>
      </c>
      <c r="D1020" s="4">
        <v>49</v>
      </c>
      <c r="E1020" s="4">
        <v>41</v>
      </c>
      <c r="F1020" s="4">
        <v>15</v>
      </c>
      <c r="G1020" s="4">
        <v>6</v>
      </c>
      <c r="H1020" s="5" t="s">
        <v>1407</v>
      </c>
      <c r="I1020" s="5" t="s">
        <v>1371</v>
      </c>
      <c r="J1020" s="3">
        <v>38000</v>
      </c>
      <c r="K1020" s="3">
        <v>14000</v>
      </c>
      <c r="L1020" s="3">
        <v>1220</v>
      </c>
      <c r="M1020" s="2">
        <f t="shared" si="322"/>
        <v>17.34</v>
      </c>
      <c r="N1020" s="3">
        <f t="shared" si="323"/>
        <v>246</v>
      </c>
      <c r="O1020" s="4">
        <f t="shared" si="324"/>
        <v>36.700000000000003</v>
      </c>
      <c r="P1020" s="2">
        <f t="shared" si="325"/>
        <v>1.73</v>
      </c>
      <c r="Q1020" s="2">
        <f t="shared" si="326"/>
        <v>1.07</v>
      </c>
      <c r="R1020" s="2">
        <f t="shared" si="327"/>
        <v>3.27</v>
      </c>
      <c r="S1020" s="64">
        <f t="shared" si="328"/>
        <v>7.6259999999999994E-2</v>
      </c>
      <c r="T1020" s="2">
        <f t="shared" si="329"/>
        <v>8.58</v>
      </c>
      <c r="U1020" s="4">
        <f t="shared" si="330"/>
        <v>4.0999999999999996</v>
      </c>
      <c r="V1020" s="79">
        <f t="shared" si="331"/>
        <v>6.01</v>
      </c>
      <c r="W1020" s="10">
        <f t="shared" ca="1" si="332"/>
        <v>0</v>
      </c>
      <c r="X1020" s="10">
        <f t="shared" ca="1" si="333"/>
        <v>0</v>
      </c>
      <c r="Y1020" s="10">
        <f t="shared" ca="1" si="334"/>
        <v>0</v>
      </c>
      <c r="Z1020" s="10">
        <f t="shared" ca="1" si="335"/>
        <v>1</v>
      </c>
      <c r="AA1020" s="10">
        <f t="shared" ca="1" si="336"/>
        <v>0</v>
      </c>
      <c r="AB1020" s="10">
        <f t="shared" ca="1" si="337"/>
        <v>1</v>
      </c>
      <c r="AC1020" s="10">
        <f t="shared" ca="1" si="338"/>
        <v>1</v>
      </c>
      <c r="AF1020" s="16">
        <f t="shared" ca="1" si="339"/>
        <v>0</v>
      </c>
    </row>
    <row r="1021" spans="1:32" x14ac:dyDescent="0.25">
      <c r="A1021" s="7" t="s">
        <v>252</v>
      </c>
      <c r="B1021" s="7" t="s">
        <v>1672</v>
      </c>
      <c r="C1021" s="10">
        <f t="shared" ca="1" si="340"/>
        <v>0</v>
      </c>
      <c r="D1021" s="4">
        <v>45</v>
      </c>
      <c r="E1021" s="4">
        <v>33.6</v>
      </c>
      <c r="F1021" s="4">
        <v>12.3</v>
      </c>
      <c r="G1021" s="4">
        <v>5.6</v>
      </c>
      <c r="H1021" s="3"/>
      <c r="I1021" s="3" t="s">
        <v>1440</v>
      </c>
      <c r="J1021" s="5">
        <v>30864</v>
      </c>
      <c r="K1021" s="5">
        <v>9920</v>
      </c>
      <c r="L1021" s="3">
        <v>1202</v>
      </c>
      <c r="M1021" s="2">
        <f t="shared" si="322"/>
        <v>19.63</v>
      </c>
      <c r="N1021" s="3">
        <f t="shared" si="323"/>
        <v>363</v>
      </c>
      <c r="O1021" s="4">
        <f t="shared" si="324"/>
        <v>45.6</v>
      </c>
      <c r="P1021" s="2">
        <f t="shared" si="325"/>
        <v>1.52</v>
      </c>
      <c r="Q1021" s="2">
        <f t="shared" si="326"/>
        <v>1.1200000000000001</v>
      </c>
      <c r="R1021" s="2">
        <f t="shared" si="327"/>
        <v>3.66</v>
      </c>
      <c r="S1021" s="64">
        <f t="shared" si="328"/>
        <v>3.8199999999999998E-2</v>
      </c>
      <c r="T1021" s="2">
        <f t="shared" si="329"/>
        <v>7.77</v>
      </c>
      <c r="U1021" s="4">
        <f t="shared" si="330"/>
        <v>5.0999999999999996</v>
      </c>
      <c r="V1021" s="79">
        <f t="shared" si="331"/>
        <v>8.25</v>
      </c>
      <c r="W1021" s="10">
        <f t="shared" ca="1" si="332"/>
        <v>0</v>
      </c>
      <c r="X1021" s="10">
        <f t="shared" ca="1" si="333"/>
        <v>0</v>
      </c>
      <c r="Y1021" s="10">
        <f t="shared" ca="1" si="334"/>
        <v>0</v>
      </c>
      <c r="Z1021" s="10">
        <f t="shared" ca="1" si="335"/>
        <v>1</v>
      </c>
      <c r="AA1021" s="10">
        <f t="shared" ca="1" si="336"/>
        <v>0</v>
      </c>
      <c r="AB1021" s="10">
        <f t="shared" ca="1" si="337"/>
        <v>0</v>
      </c>
      <c r="AC1021" s="10">
        <f t="shared" ca="1" si="338"/>
        <v>1</v>
      </c>
      <c r="AF1021" s="16">
        <f t="shared" ca="1" si="339"/>
        <v>0</v>
      </c>
    </row>
    <row r="1022" spans="1:32" x14ac:dyDescent="0.25">
      <c r="A1022" s="7" t="s">
        <v>1263</v>
      </c>
      <c r="B1022" s="7" t="s">
        <v>1264</v>
      </c>
      <c r="C1022" s="10">
        <f t="shared" ca="1" si="340"/>
        <v>0.5</v>
      </c>
      <c r="D1022" s="4">
        <v>25.4</v>
      </c>
      <c r="E1022" s="4">
        <v>23</v>
      </c>
      <c r="F1022" s="4">
        <v>8.1</v>
      </c>
      <c r="G1022" s="4">
        <v>1.3</v>
      </c>
      <c r="H1022" s="5" t="s">
        <v>1090</v>
      </c>
      <c r="J1022" s="3">
        <v>3000</v>
      </c>
      <c r="K1022" s="3">
        <v>1000</v>
      </c>
      <c r="L1022" s="3">
        <v>345</v>
      </c>
      <c r="M1022" s="2">
        <f t="shared" si="322"/>
        <v>26.61</v>
      </c>
      <c r="N1022" s="3">
        <f t="shared" si="323"/>
        <v>110</v>
      </c>
      <c r="O1022" s="4">
        <f t="shared" si="324"/>
        <v>12</v>
      </c>
      <c r="P1022" s="2">
        <f t="shared" si="325"/>
        <v>2.17</v>
      </c>
      <c r="Q1022" s="2">
        <f t="shared" si="326"/>
        <v>1.33</v>
      </c>
      <c r="R1022" s="2">
        <f t="shared" si="327"/>
        <v>3.14</v>
      </c>
      <c r="S1022" s="64">
        <f t="shared" si="328"/>
        <v>0.24215</v>
      </c>
      <c r="T1022" s="2">
        <f t="shared" si="329"/>
        <v>6.43</v>
      </c>
      <c r="U1022" s="4">
        <f t="shared" si="330"/>
        <v>1.5</v>
      </c>
      <c r="V1022" s="79">
        <f t="shared" si="331"/>
        <v>2.99</v>
      </c>
      <c r="W1022" s="10">
        <f t="shared" ca="1" si="332"/>
        <v>0.69299999999999995</v>
      </c>
      <c r="X1022" s="10">
        <f t="shared" ca="1" si="333"/>
        <v>0.58699999999999997</v>
      </c>
      <c r="Y1022" s="10">
        <f t="shared" ca="1" si="334"/>
        <v>1</v>
      </c>
      <c r="Z1022" s="10">
        <f t="shared" ca="1" si="335"/>
        <v>1</v>
      </c>
      <c r="AA1022" s="10">
        <f t="shared" ca="1" si="336"/>
        <v>0.5</v>
      </c>
      <c r="AB1022" s="10">
        <f t="shared" ca="1" si="337"/>
        <v>1</v>
      </c>
      <c r="AC1022" s="10">
        <f t="shared" ca="1" si="338"/>
        <v>1</v>
      </c>
      <c r="AF1022" s="16">
        <f t="shared" ca="1" si="339"/>
        <v>0.5</v>
      </c>
    </row>
    <row r="1023" spans="1:32" x14ac:dyDescent="0.25">
      <c r="A1023" s="7" t="s">
        <v>870</v>
      </c>
      <c r="C1023" s="10">
        <f t="shared" ca="1" si="340"/>
        <v>0</v>
      </c>
      <c r="D1023" s="4">
        <v>53</v>
      </c>
      <c r="E1023" s="4">
        <v>46</v>
      </c>
      <c r="F1023" s="4">
        <v>15.5</v>
      </c>
      <c r="G1023" s="4">
        <v>7</v>
      </c>
      <c r="J1023" s="3">
        <v>56000</v>
      </c>
      <c r="K1023" s="3">
        <v>0</v>
      </c>
      <c r="L1023" s="3">
        <v>1600</v>
      </c>
      <c r="M1023" s="2">
        <f t="shared" si="322"/>
        <v>17.57</v>
      </c>
      <c r="N1023" s="3">
        <f t="shared" si="323"/>
        <v>257</v>
      </c>
      <c r="O1023" s="4">
        <f t="shared" si="324"/>
        <v>46.8</v>
      </c>
      <c r="P1023" s="2">
        <f t="shared" si="325"/>
        <v>1.57</v>
      </c>
      <c r="Q1023" s="2">
        <f t="shared" si="326"/>
        <v>1.06</v>
      </c>
      <c r="R1023" s="2">
        <f t="shared" si="327"/>
        <v>3.42</v>
      </c>
      <c r="S1023" s="64">
        <f t="shared" si="328"/>
        <v>4.938E-2</v>
      </c>
      <c r="T1023" s="2">
        <f t="shared" si="329"/>
        <v>9.09</v>
      </c>
      <c r="U1023" s="4">
        <f t="shared" si="330"/>
        <v>5.2</v>
      </c>
      <c r="V1023" s="79">
        <f t="shared" si="331"/>
        <v>7.49</v>
      </c>
      <c r="W1023" s="10">
        <f t="shared" ca="1" si="332"/>
        <v>0</v>
      </c>
      <c r="X1023" s="10">
        <f t="shared" ca="1" si="333"/>
        <v>0</v>
      </c>
      <c r="Y1023" s="10">
        <f t="shared" ca="1" si="334"/>
        <v>0</v>
      </c>
      <c r="Z1023" s="10">
        <f t="shared" ca="1" si="335"/>
        <v>1</v>
      </c>
      <c r="AA1023" s="10">
        <f t="shared" ca="1" si="336"/>
        <v>0</v>
      </c>
      <c r="AB1023" s="10">
        <f t="shared" ca="1" si="337"/>
        <v>0.44400000000000001</v>
      </c>
      <c r="AC1023" s="10">
        <f t="shared" ca="1" si="338"/>
        <v>1</v>
      </c>
      <c r="AF1023" s="16">
        <f t="shared" ca="1" si="339"/>
        <v>0</v>
      </c>
    </row>
    <row r="1024" spans="1:32" x14ac:dyDescent="0.25">
      <c r="A1024" s="7" t="s">
        <v>871</v>
      </c>
      <c r="C1024" s="10">
        <f t="shared" ca="1" si="340"/>
        <v>0</v>
      </c>
      <c r="D1024" s="4">
        <v>50.8</v>
      </c>
      <c r="E1024" s="4">
        <v>43</v>
      </c>
      <c r="F1024" s="4">
        <v>14.3</v>
      </c>
      <c r="G1024" s="4">
        <v>7</v>
      </c>
      <c r="J1024" s="3">
        <v>39000</v>
      </c>
      <c r="K1024" s="3">
        <v>15600</v>
      </c>
      <c r="L1024" s="3">
        <v>1265</v>
      </c>
      <c r="M1024" s="2">
        <f t="shared" si="322"/>
        <v>17.670000000000002</v>
      </c>
      <c r="N1024" s="3">
        <f t="shared" si="323"/>
        <v>219</v>
      </c>
      <c r="O1024" s="4">
        <f t="shared" si="324"/>
        <v>38.5</v>
      </c>
      <c r="P1024" s="2">
        <f t="shared" si="325"/>
        <v>1.63</v>
      </c>
      <c r="Q1024" s="2">
        <f t="shared" si="326"/>
        <v>1.08</v>
      </c>
      <c r="R1024" s="2">
        <f t="shared" si="327"/>
        <v>3.55</v>
      </c>
      <c r="S1024" s="64">
        <f t="shared" si="328"/>
        <v>6.2350000000000003E-2</v>
      </c>
      <c r="T1024" s="2">
        <f t="shared" si="329"/>
        <v>8.7899999999999991</v>
      </c>
      <c r="U1024" s="4">
        <f t="shared" si="330"/>
        <v>4.4000000000000004</v>
      </c>
      <c r="V1024" s="79">
        <f t="shared" si="331"/>
        <v>6.6</v>
      </c>
      <c r="W1024" s="10">
        <f t="shared" ca="1" si="332"/>
        <v>0</v>
      </c>
      <c r="X1024" s="10">
        <f t="shared" ca="1" si="333"/>
        <v>0</v>
      </c>
      <c r="Y1024" s="10">
        <f t="shared" ca="1" si="334"/>
        <v>0</v>
      </c>
      <c r="Z1024" s="10">
        <f t="shared" ca="1" si="335"/>
        <v>1</v>
      </c>
      <c r="AA1024" s="10">
        <f t="shared" ca="1" si="336"/>
        <v>0</v>
      </c>
      <c r="AB1024" s="10">
        <f t="shared" ca="1" si="337"/>
        <v>0</v>
      </c>
      <c r="AC1024" s="10">
        <f t="shared" ca="1" si="338"/>
        <v>1</v>
      </c>
      <c r="AF1024" s="16">
        <f t="shared" ca="1" si="339"/>
        <v>0</v>
      </c>
    </row>
    <row r="1025" spans="1:32" x14ac:dyDescent="0.25">
      <c r="A1025" s="7" t="s">
        <v>872</v>
      </c>
      <c r="C1025" s="10">
        <f t="shared" ca="1" si="340"/>
        <v>0</v>
      </c>
      <c r="D1025" s="4">
        <v>53.4</v>
      </c>
      <c r="E1025" s="4">
        <v>43.3</v>
      </c>
      <c r="F1025" s="4">
        <v>15</v>
      </c>
      <c r="G1025" s="4">
        <v>7</v>
      </c>
      <c r="J1025" s="3">
        <v>40600</v>
      </c>
      <c r="K1025" s="3">
        <v>0</v>
      </c>
      <c r="L1025" s="3">
        <v>1320</v>
      </c>
      <c r="M1025" s="2">
        <f t="shared" si="322"/>
        <v>17.96</v>
      </c>
      <c r="N1025" s="3">
        <f t="shared" si="323"/>
        <v>223</v>
      </c>
      <c r="O1025" s="4">
        <f t="shared" si="324"/>
        <v>36.799999999999997</v>
      </c>
      <c r="P1025" s="2">
        <f t="shared" si="325"/>
        <v>1.69</v>
      </c>
      <c r="Q1025" s="2">
        <f t="shared" si="326"/>
        <v>1.08</v>
      </c>
      <c r="R1025" s="2">
        <f t="shared" si="327"/>
        <v>3.56</v>
      </c>
      <c r="S1025" s="64">
        <f t="shared" si="328"/>
        <v>6.9330000000000003E-2</v>
      </c>
      <c r="T1025" s="2">
        <f t="shared" si="329"/>
        <v>8.82</v>
      </c>
      <c r="U1025" s="4">
        <f t="shared" si="330"/>
        <v>4.3</v>
      </c>
      <c r="V1025" s="79">
        <f t="shared" si="331"/>
        <v>6.3</v>
      </c>
      <c r="W1025" s="10">
        <f t="shared" ca="1" si="332"/>
        <v>0</v>
      </c>
      <c r="X1025" s="10">
        <f t="shared" ca="1" si="333"/>
        <v>0</v>
      </c>
      <c r="Y1025" s="10">
        <f t="shared" ca="1" si="334"/>
        <v>0</v>
      </c>
      <c r="Z1025" s="10">
        <f t="shared" ca="1" si="335"/>
        <v>1</v>
      </c>
      <c r="AA1025" s="10">
        <f t="shared" ca="1" si="336"/>
        <v>0</v>
      </c>
      <c r="AB1025" s="10">
        <f t="shared" ca="1" si="337"/>
        <v>0</v>
      </c>
      <c r="AC1025" s="10">
        <f t="shared" ca="1" si="338"/>
        <v>1</v>
      </c>
      <c r="AF1025" s="16">
        <f t="shared" ca="1" si="339"/>
        <v>0</v>
      </c>
    </row>
    <row r="1026" spans="1:32" x14ac:dyDescent="0.25">
      <c r="A1026" s="7" t="s">
        <v>253</v>
      </c>
      <c r="B1026" s="7" t="s">
        <v>1715</v>
      </c>
      <c r="C1026" s="10">
        <f t="shared" ca="1" si="340"/>
        <v>0</v>
      </c>
      <c r="D1026" s="4">
        <v>38.299999999999997</v>
      </c>
      <c r="E1026" s="4">
        <v>36.200000000000003</v>
      </c>
      <c r="F1026" s="4">
        <v>15</v>
      </c>
      <c r="G1026" s="4">
        <v>4</v>
      </c>
      <c r="H1026" s="5" t="s">
        <v>254</v>
      </c>
      <c r="I1026" s="5" t="s">
        <v>1374</v>
      </c>
      <c r="J1026" s="3">
        <v>7000</v>
      </c>
      <c r="K1026" s="3">
        <v>2000</v>
      </c>
      <c r="L1026" s="3">
        <v>600</v>
      </c>
      <c r="M1026" s="2">
        <f t="shared" si="322"/>
        <v>26.32</v>
      </c>
      <c r="N1026" s="3">
        <f t="shared" si="323"/>
        <v>66</v>
      </c>
      <c r="O1026" s="4">
        <f t="shared" si="324"/>
        <v>8</v>
      </c>
      <c r="P1026" s="2">
        <f t="shared" si="325"/>
        <v>3.03</v>
      </c>
      <c r="Q1026" s="2">
        <f t="shared" si="326"/>
        <v>1.29</v>
      </c>
      <c r="R1026" s="2">
        <f t="shared" si="327"/>
        <v>2.5499999999999998</v>
      </c>
      <c r="S1026" s="64">
        <f t="shared" si="328"/>
        <v>1.2819499999999999</v>
      </c>
      <c r="T1026" s="2">
        <f t="shared" si="329"/>
        <v>8.06</v>
      </c>
      <c r="U1026" s="4">
        <f t="shared" si="330"/>
        <v>1</v>
      </c>
      <c r="V1026" s="79">
        <f t="shared" si="331"/>
        <v>1.47</v>
      </c>
      <c r="W1026" s="10">
        <f t="shared" ca="1" si="332"/>
        <v>1</v>
      </c>
      <c r="X1026" s="10">
        <f t="shared" ca="1" si="333"/>
        <v>1</v>
      </c>
      <c r="Y1026" s="10">
        <f t="shared" ca="1" si="334"/>
        <v>1</v>
      </c>
      <c r="Z1026" s="10">
        <f t="shared" ca="1" si="335"/>
        <v>0</v>
      </c>
      <c r="AA1026" s="10">
        <f t="shared" ca="1" si="336"/>
        <v>0.5</v>
      </c>
      <c r="AB1026" s="10">
        <f t="shared" ca="1" si="337"/>
        <v>0</v>
      </c>
      <c r="AC1026" s="10">
        <f t="shared" ca="1" si="338"/>
        <v>0</v>
      </c>
      <c r="AF1026" s="16">
        <f t="shared" ca="1" si="339"/>
        <v>0</v>
      </c>
    </row>
    <row r="1027" spans="1:32" x14ac:dyDescent="0.25">
      <c r="A1027" s="7" t="s">
        <v>1265</v>
      </c>
      <c r="B1027" s="7" t="s">
        <v>1266</v>
      </c>
      <c r="C1027" s="10">
        <f t="shared" ca="1" si="340"/>
        <v>0</v>
      </c>
      <c r="D1027" s="4">
        <v>26.1</v>
      </c>
      <c r="E1027" s="4">
        <v>20.2</v>
      </c>
      <c r="F1027" s="4">
        <v>6.2</v>
      </c>
      <c r="G1027" s="4">
        <v>4.2</v>
      </c>
      <c r="H1027" s="5" t="s">
        <v>1407</v>
      </c>
      <c r="I1027" s="5" t="s">
        <v>1374</v>
      </c>
      <c r="J1027" s="3">
        <v>2277</v>
      </c>
      <c r="K1027" s="3">
        <v>0</v>
      </c>
      <c r="L1027" s="3">
        <v>233</v>
      </c>
      <c r="M1027" s="2">
        <f t="shared" si="322"/>
        <v>21.59</v>
      </c>
      <c r="N1027" s="3">
        <f t="shared" si="323"/>
        <v>123</v>
      </c>
      <c r="O1027" s="4">
        <f t="shared" si="324"/>
        <v>14.1</v>
      </c>
      <c r="P1027" s="2">
        <f t="shared" si="325"/>
        <v>1.82</v>
      </c>
      <c r="Q1027" s="2">
        <f t="shared" si="326"/>
        <v>1.25</v>
      </c>
      <c r="R1027" s="2">
        <f t="shared" si="327"/>
        <v>4.21</v>
      </c>
      <c r="S1027" s="64">
        <f t="shared" si="328"/>
        <v>9.4700000000000006E-2</v>
      </c>
      <c r="T1027" s="2">
        <f t="shared" si="329"/>
        <v>6.02</v>
      </c>
      <c r="U1027" s="4">
        <f t="shared" si="330"/>
        <v>1.9</v>
      </c>
      <c r="V1027" s="79">
        <f t="shared" si="331"/>
        <v>4.33</v>
      </c>
      <c r="W1027" s="10">
        <f t="shared" ca="1" si="332"/>
        <v>0</v>
      </c>
      <c r="X1027" s="10">
        <f t="shared" ca="1" si="333"/>
        <v>0.22700000000000001</v>
      </c>
      <c r="Y1027" s="10">
        <f t="shared" ca="1" si="334"/>
        <v>0.59099999999999997</v>
      </c>
      <c r="Z1027" s="10">
        <f t="shared" ca="1" si="335"/>
        <v>1</v>
      </c>
      <c r="AA1027" s="10">
        <f t="shared" ca="1" si="336"/>
        <v>0</v>
      </c>
      <c r="AB1027" s="10">
        <f t="shared" ca="1" si="337"/>
        <v>0</v>
      </c>
      <c r="AC1027" s="10">
        <f t="shared" ca="1" si="338"/>
        <v>1</v>
      </c>
      <c r="AF1027" s="16">
        <f t="shared" ca="1" si="339"/>
        <v>0</v>
      </c>
    </row>
    <row r="1028" spans="1:32" x14ac:dyDescent="0.25">
      <c r="A1028" s="7" t="s">
        <v>965</v>
      </c>
      <c r="B1028" s="7" t="s">
        <v>1726</v>
      </c>
      <c r="C1028" s="10">
        <f t="shared" ca="1" si="340"/>
        <v>0</v>
      </c>
      <c r="D1028" s="4">
        <v>69.900000000000006</v>
      </c>
      <c r="E1028" s="4">
        <v>58</v>
      </c>
      <c r="F1028" s="4">
        <v>16.399999999999999</v>
      </c>
      <c r="G1028" s="4">
        <v>8</v>
      </c>
      <c r="H1028" s="5" t="s">
        <v>1456</v>
      </c>
      <c r="I1028" s="5" t="s">
        <v>1374</v>
      </c>
      <c r="J1028" s="3">
        <v>76750</v>
      </c>
      <c r="L1028" s="3">
        <v>1147</v>
      </c>
      <c r="M1028" s="2">
        <f t="shared" ref="M1028:M1101" si="341">L1028/(J1028/64)^0.666</f>
        <v>10.210000000000001</v>
      </c>
      <c r="N1028" s="3">
        <f t="shared" ref="N1028:N1101" si="342">(J1028/2240)/(0.01*E1028)^3</f>
        <v>176</v>
      </c>
      <c r="O1028" s="4">
        <f t="shared" ref="O1028:O1101" si="343">J1028/(0.65*(0.7*E1028+0.3*D1028)*F1028^1.33)</f>
        <v>46.5</v>
      </c>
      <c r="P1028" s="2">
        <f t="shared" ref="P1028:P1101" si="344">F1028/(J1028/(0.9*64))^0.333</f>
        <v>1.49</v>
      </c>
      <c r="Q1028" s="2">
        <f t="shared" ref="Q1028:Q1101" si="345">(1.88*E1028^0.5*L1028^0.333/J1028^0.25)/T1028</f>
        <v>0.88</v>
      </c>
      <c r="R1028" s="2">
        <f t="shared" ref="R1028:R1101" si="346">D1028/F1028</f>
        <v>4.26</v>
      </c>
      <c r="S1028" s="64">
        <f t="shared" ref="S1028:S1101" si="347">(((2*3.14)/U1028)^2*((F1028/2)-1.5)*(10*3.14/180)/32.2)</f>
        <v>4.5650000000000003E-2</v>
      </c>
      <c r="T1028" s="2">
        <f t="shared" ref="T1028:T1101" si="348">1.34*(E1028^0.5)</f>
        <v>10.210000000000001</v>
      </c>
      <c r="U1028" s="4">
        <f t="shared" ref="U1028:U1101" si="349">2*PI()*(((J1028^1.744/35.5)/(0.04*32.2*E1028*64*(0.82*F1028)^3))^0.5)</f>
        <v>5.6</v>
      </c>
      <c r="V1028" s="79">
        <f t="shared" ref="V1028:V1101" si="350">U1028*(32.2/F1028)^0.5</f>
        <v>7.85</v>
      </c>
      <c r="W1028" s="10">
        <f t="shared" ref="W1028:W1101" ca="1" si="351">sddoc(M1028,AJ$15,AJ$16,AJ$17,AJ$18)</f>
        <v>0</v>
      </c>
      <c r="X1028" s="10">
        <f t="shared" ref="X1028:X1101" ca="1" si="352">dldoc(N1028,AJ$36,AJ$37,AJ$38,AJ$39)</f>
        <v>0</v>
      </c>
      <c r="Y1028" s="10">
        <f t="shared" ref="Y1028:Y1101" ca="1" si="353">cfdoc(O1028,AJ$29,AJ$30,AJ$31,AJ$32)</f>
        <v>0</v>
      </c>
      <c r="Z1028" s="10">
        <f t="shared" ref="Z1028:Z1101" ca="1" si="354">crdoc(P1028,AJ$24,AJ$25)</f>
        <v>1</v>
      </c>
      <c r="AA1028" s="10">
        <f t="shared" ref="AA1028:AA1101" ca="1" si="355">vmvhdoc(Q1028,AJ$43,AJ$44,AJ$45,AJ$46)</f>
        <v>0</v>
      </c>
      <c r="AB1028" s="10">
        <f t="shared" ref="AB1028:AB1101" ca="1" si="356">lbdoc(R1028,AJ$57,AJ$58,AJ$59,AJ$60)</f>
        <v>0</v>
      </c>
      <c r="AC1028" s="10">
        <f t="shared" ref="AC1028:AC1091" ca="1" si="357">aceldoc(S1028,AJ$52,AJ$53)</f>
        <v>1</v>
      </c>
      <c r="AF1028" s="16">
        <f t="shared" ref="AF1028:AF1091" ca="1" si="358">C1028</f>
        <v>0</v>
      </c>
    </row>
    <row r="1029" spans="1:32" x14ac:dyDescent="0.25">
      <c r="A1029" s="7" t="s">
        <v>599</v>
      </c>
      <c r="B1029" s="7" t="s">
        <v>601</v>
      </c>
      <c r="C1029" s="10">
        <f t="shared" ca="1" si="340"/>
        <v>0</v>
      </c>
      <c r="D1029" s="4">
        <v>36</v>
      </c>
      <c r="E1029" s="4">
        <v>30.3</v>
      </c>
      <c r="F1029" s="4">
        <v>11.9</v>
      </c>
      <c r="G1029" s="4" t="s">
        <v>600</v>
      </c>
      <c r="H1029" s="5" t="s">
        <v>1443</v>
      </c>
      <c r="I1029" s="5" t="s">
        <v>1374</v>
      </c>
      <c r="J1029" s="3">
        <v>13750</v>
      </c>
      <c r="K1029" s="3">
        <v>6765</v>
      </c>
      <c r="L1029" s="3">
        <v>570</v>
      </c>
      <c r="M1029" s="2">
        <f t="shared" si="341"/>
        <v>15.95</v>
      </c>
      <c r="N1029" s="3">
        <f t="shared" si="342"/>
        <v>221</v>
      </c>
      <c r="O1029" s="4">
        <f t="shared" si="343"/>
        <v>24.5</v>
      </c>
      <c r="P1029" s="2">
        <f t="shared" si="344"/>
        <v>1.92</v>
      </c>
      <c r="Q1029" s="2">
        <f t="shared" si="345"/>
        <v>1.07</v>
      </c>
      <c r="R1029" s="2">
        <f t="shared" si="346"/>
        <v>3.03</v>
      </c>
      <c r="S1029" s="64">
        <f t="shared" si="347"/>
        <v>0.12127</v>
      </c>
      <c r="T1029" s="2">
        <f t="shared" si="348"/>
        <v>7.38</v>
      </c>
      <c r="U1029" s="4">
        <f t="shared" si="349"/>
        <v>2.8</v>
      </c>
      <c r="V1029" s="79">
        <f t="shared" si="350"/>
        <v>4.6100000000000003</v>
      </c>
      <c r="W1029" s="10">
        <f t="shared" ca="1" si="351"/>
        <v>0</v>
      </c>
      <c r="X1029" s="10">
        <f t="shared" ca="1" si="352"/>
        <v>0</v>
      </c>
      <c r="Y1029" s="10">
        <f t="shared" ca="1" si="353"/>
        <v>0</v>
      </c>
      <c r="Z1029" s="10">
        <f t="shared" ca="1" si="354"/>
        <v>1</v>
      </c>
      <c r="AA1029" s="10">
        <f t="shared" ca="1" si="355"/>
        <v>0</v>
      </c>
      <c r="AB1029" s="10">
        <f t="shared" ca="1" si="356"/>
        <v>0.38900000000000001</v>
      </c>
      <c r="AC1029" s="10">
        <f t="shared" ca="1" si="357"/>
        <v>1</v>
      </c>
      <c r="AF1029" s="16">
        <f t="shared" ca="1" si="358"/>
        <v>0</v>
      </c>
    </row>
    <row r="1030" spans="1:32" x14ac:dyDescent="0.25">
      <c r="A1030" s="7" t="s">
        <v>649</v>
      </c>
      <c r="B1030" s="7" t="s">
        <v>557</v>
      </c>
      <c r="C1030" s="10">
        <f t="shared" ca="1" si="340"/>
        <v>0</v>
      </c>
      <c r="D1030" s="4">
        <v>31</v>
      </c>
      <c r="E1030" s="4">
        <v>25</v>
      </c>
      <c r="F1030" s="4">
        <v>9.5</v>
      </c>
      <c r="G1030" s="4">
        <v>4.7</v>
      </c>
      <c r="H1030" s="5" t="s">
        <v>650</v>
      </c>
      <c r="I1030" s="5" t="s">
        <v>1371</v>
      </c>
      <c r="J1030" s="3">
        <v>13600</v>
      </c>
      <c r="K1030" s="3">
        <v>4400</v>
      </c>
      <c r="L1030" s="3">
        <v>447</v>
      </c>
      <c r="M1030" s="2">
        <f t="shared" si="341"/>
        <v>12.6</v>
      </c>
      <c r="N1030" s="3">
        <f t="shared" si="342"/>
        <v>389</v>
      </c>
      <c r="O1030" s="4">
        <f t="shared" si="343"/>
        <v>39.1</v>
      </c>
      <c r="P1030" s="2">
        <f t="shared" si="344"/>
        <v>1.54</v>
      </c>
      <c r="Q1030" s="2">
        <f t="shared" si="345"/>
        <v>0.99</v>
      </c>
      <c r="R1030" s="2">
        <f t="shared" si="346"/>
        <v>3.26</v>
      </c>
      <c r="S1030" s="64">
        <f t="shared" si="347"/>
        <v>3.755E-2</v>
      </c>
      <c r="T1030" s="2">
        <f t="shared" si="348"/>
        <v>6.7</v>
      </c>
      <c r="U1030" s="4">
        <f t="shared" si="349"/>
        <v>4.3</v>
      </c>
      <c r="V1030" s="79">
        <f t="shared" si="350"/>
        <v>7.92</v>
      </c>
      <c r="W1030" s="10">
        <f t="shared" ca="1" si="351"/>
        <v>0</v>
      </c>
      <c r="X1030" s="10">
        <f t="shared" ca="1" si="352"/>
        <v>0</v>
      </c>
      <c r="Y1030" s="10">
        <f t="shared" ca="1" si="353"/>
        <v>0</v>
      </c>
      <c r="Z1030" s="10">
        <f t="shared" ca="1" si="354"/>
        <v>1</v>
      </c>
      <c r="AA1030" s="10">
        <f t="shared" ca="1" si="355"/>
        <v>0</v>
      </c>
      <c r="AB1030" s="10">
        <f t="shared" ca="1" si="356"/>
        <v>1</v>
      </c>
      <c r="AC1030" s="10">
        <f t="shared" ca="1" si="357"/>
        <v>1</v>
      </c>
      <c r="AF1030" s="16">
        <f t="shared" ca="1" si="358"/>
        <v>0</v>
      </c>
    </row>
    <row r="1031" spans="1:32" x14ac:dyDescent="0.25">
      <c r="A1031" s="7" t="s">
        <v>647</v>
      </c>
      <c r="B1031" s="7" t="s">
        <v>557</v>
      </c>
      <c r="C1031" s="10">
        <f t="shared" ca="1" si="340"/>
        <v>0</v>
      </c>
      <c r="D1031" s="4">
        <v>38.6</v>
      </c>
      <c r="E1031" s="4">
        <v>31</v>
      </c>
      <c r="F1031" s="4">
        <v>12.1</v>
      </c>
      <c r="G1031" s="4">
        <v>5.3</v>
      </c>
      <c r="H1031" s="5" t="s">
        <v>648</v>
      </c>
      <c r="I1031" s="5" t="s">
        <v>1371</v>
      </c>
      <c r="J1031" s="3">
        <v>21000</v>
      </c>
      <c r="K1031" s="3">
        <v>7676</v>
      </c>
      <c r="L1031" s="3">
        <v>835</v>
      </c>
      <c r="M1031" s="2">
        <f t="shared" si="341"/>
        <v>17.62</v>
      </c>
      <c r="N1031" s="3">
        <f t="shared" si="342"/>
        <v>315</v>
      </c>
      <c r="O1031" s="4">
        <f t="shared" si="343"/>
        <v>35.200000000000003</v>
      </c>
      <c r="P1031" s="2">
        <f t="shared" si="344"/>
        <v>1.7</v>
      </c>
      <c r="Q1031" s="2">
        <f t="shared" si="345"/>
        <v>1.1000000000000001</v>
      </c>
      <c r="R1031" s="2">
        <f t="shared" si="346"/>
        <v>3.19</v>
      </c>
      <c r="S1031" s="64">
        <f t="shared" si="347"/>
        <v>6.3909999999999995E-2</v>
      </c>
      <c r="T1031" s="2">
        <f t="shared" si="348"/>
        <v>7.46</v>
      </c>
      <c r="U1031" s="4">
        <f t="shared" si="349"/>
        <v>3.9</v>
      </c>
      <c r="V1031" s="79">
        <f t="shared" si="350"/>
        <v>6.36</v>
      </c>
      <c r="W1031" s="10">
        <f t="shared" ca="1" si="351"/>
        <v>0</v>
      </c>
      <c r="X1031" s="10">
        <f t="shared" ca="1" si="352"/>
        <v>0</v>
      </c>
      <c r="Y1031" s="10">
        <f t="shared" ca="1" si="353"/>
        <v>0</v>
      </c>
      <c r="Z1031" s="10">
        <f t="shared" ca="1" si="354"/>
        <v>1</v>
      </c>
      <c r="AA1031" s="10">
        <f t="shared" ca="1" si="355"/>
        <v>0</v>
      </c>
      <c r="AB1031" s="10">
        <f t="shared" ca="1" si="356"/>
        <v>1</v>
      </c>
      <c r="AC1031" s="10">
        <f t="shared" ca="1" si="357"/>
        <v>1</v>
      </c>
      <c r="AF1031" s="16">
        <f t="shared" ca="1" si="358"/>
        <v>0</v>
      </c>
    </row>
    <row r="1032" spans="1:32" x14ac:dyDescent="0.25">
      <c r="A1032" s="7" t="s">
        <v>255</v>
      </c>
      <c r="B1032" s="7" t="s">
        <v>1854</v>
      </c>
      <c r="C1032" s="10">
        <f t="shared" ca="1" si="340"/>
        <v>0</v>
      </c>
      <c r="D1032" s="4">
        <v>43.9</v>
      </c>
      <c r="E1032" s="4">
        <v>31.9</v>
      </c>
      <c r="F1032" s="4">
        <v>12.5</v>
      </c>
      <c r="G1032" s="4">
        <v>5</v>
      </c>
      <c r="H1032" s="2" t="s">
        <v>1399</v>
      </c>
      <c r="I1032" s="2" t="s">
        <v>1374</v>
      </c>
      <c r="J1032" s="3">
        <v>24000</v>
      </c>
      <c r="K1032" s="3">
        <v>8500</v>
      </c>
      <c r="L1032" s="3">
        <v>818</v>
      </c>
      <c r="M1032" s="2">
        <f t="shared" si="341"/>
        <v>15.79</v>
      </c>
      <c r="N1032" s="3">
        <f t="shared" si="342"/>
        <v>330</v>
      </c>
      <c r="O1032" s="4">
        <f t="shared" si="343"/>
        <v>36.200000000000003</v>
      </c>
      <c r="P1032" s="2">
        <f t="shared" si="344"/>
        <v>1.68</v>
      </c>
      <c r="Q1032" s="2">
        <f t="shared" si="345"/>
        <v>1.05</v>
      </c>
      <c r="R1032" s="2">
        <f t="shared" si="346"/>
        <v>3.51</v>
      </c>
      <c r="S1032" s="64">
        <f t="shared" si="347"/>
        <v>6.037E-2</v>
      </c>
      <c r="T1032" s="2">
        <f t="shared" si="348"/>
        <v>7.57</v>
      </c>
      <c r="U1032" s="4">
        <f t="shared" si="349"/>
        <v>4.0999999999999996</v>
      </c>
      <c r="V1032" s="79">
        <f t="shared" si="350"/>
        <v>6.58</v>
      </c>
      <c r="W1032" s="10">
        <f t="shared" ca="1" si="351"/>
        <v>0</v>
      </c>
      <c r="X1032" s="10">
        <f t="shared" ca="1" si="352"/>
        <v>0</v>
      </c>
      <c r="Y1032" s="10">
        <f t="shared" ca="1" si="353"/>
        <v>0</v>
      </c>
      <c r="Z1032" s="10">
        <f t="shared" ca="1" si="354"/>
        <v>1</v>
      </c>
      <c r="AA1032" s="10">
        <f t="shared" ca="1" si="355"/>
        <v>0</v>
      </c>
      <c r="AB1032" s="10">
        <f t="shared" ca="1" si="356"/>
        <v>0</v>
      </c>
      <c r="AC1032" s="10">
        <f t="shared" ca="1" si="357"/>
        <v>1</v>
      </c>
      <c r="AF1032" s="16">
        <f t="shared" ca="1" si="358"/>
        <v>0</v>
      </c>
    </row>
    <row r="1033" spans="1:32" x14ac:dyDescent="0.25">
      <c r="A1033" s="7" t="s">
        <v>256</v>
      </c>
      <c r="B1033" s="7" t="s">
        <v>1854</v>
      </c>
      <c r="C1033" s="10">
        <f t="shared" ca="1" si="340"/>
        <v>0</v>
      </c>
      <c r="D1033" s="4">
        <v>51.2</v>
      </c>
      <c r="E1033" s="4">
        <v>37.4</v>
      </c>
      <c r="F1033" s="4">
        <v>14</v>
      </c>
      <c r="G1033" s="4">
        <v>5.8</v>
      </c>
      <c r="H1033" s="2"/>
      <c r="I1033" s="2" t="s">
        <v>1374</v>
      </c>
      <c r="J1033" s="3">
        <v>40012</v>
      </c>
      <c r="K1033" s="3">
        <v>15000</v>
      </c>
      <c r="L1033" s="3">
        <v>1128</v>
      </c>
      <c r="M1033" s="2">
        <f t="shared" si="341"/>
        <v>15.49</v>
      </c>
      <c r="N1033" s="3">
        <f t="shared" si="342"/>
        <v>341</v>
      </c>
      <c r="O1033" s="4">
        <f t="shared" si="343"/>
        <v>44.3</v>
      </c>
      <c r="P1033" s="2">
        <f t="shared" si="344"/>
        <v>1.58</v>
      </c>
      <c r="Q1033" s="2">
        <f t="shared" si="345"/>
        <v>1.03</v>
      </c>
      <c r="R1033" s="2">
        <f t="shared" si="346"/>
        <v>3.66</v>
      </c>
      <c r="S1033" s="64">
        <f t="shared" si="347"/>
        <v>4.7E-2</v>
      </c>
      <c r="T1033" s="2">
        <f t="shared" si="348"/>
        <v>8.19</v>
      </c>
      <c r="U1033" s="4">
        <f t="shared" si="349"/>
        <v>5</v>
      </c>
      <c r="V1033" s="79">
        <f t="shared" si="350"/>
        <v>7.58</v>
      </c>
      <c r="W1033" s="10">
        <f t="shared" ca="1" si="351"/>
        <v>0</v>
      </c>
      <c r="X1033" s="10">
        <f t="shared" ca="1" si="352"/>
        <v>0</v>
      </c>
      <c r="Y1033" s="10">
        <f t="shared" ca="1" si="353"/>
        <v>0</v>
      </c>
      <c r="Z1033" s="10">
        <f t="shared" ca="1" si="354"/>
        <v>1</v>
      </c>
      <c r="AA1033" s="10">
        <f t="shared" ca="1" si="355"/>
        <v>0</v>
      </c>
      <c r="AB1033" s="10">
        <f t="shared" ca="1" si="356"/>
        <v>0</v>
      </c>
      <c r="AC1033" s="10">
        <f t="shared" ca="1" si="357"/>
        <v>1</v>
      </c>
      <c r="AF1033" s="16">
        <f t="shared" ca="1" si="358"/>
        <v>0</v>
      </c>
    </row>
    <row r="1034" spans="1:32" x14ac:dyDescent="0.25">
      <c r="A1034" s="7" t="s">
        <v>257</v>
      </c>
      <c r="B1034" s="7" t="s">
        <v>258</v>
      </c>
      <c r="C1034" s="10">
        <f t="shared" ca="1" si="340"/>
        <v>0</v>
      </c>
      <c r="D1034" s="4">
        <v>51.4</v>
      </c>
      <c r="E1034" s="4">
        <v>37.5</v>
      </c>
      <c r="F1034" s="4">
        <v>14</v>
      </c>
      <c r="G1034" s="4">
        <v>8</v>
      </c>
      <c r="I1034" s="5" t="s">
        <v>1374</v>
      </c>
      <c r="J1034" s="3">
        <v>39000</v>
      </c>
      <c r="K1034" s="3">
        <v>14600</v>
      </c>
      <c r="L1034" s="5">
        <v>1221</v>
      </c>
      <c r="M1034" s="2">
        <f t="shared" si="341"/>
        <v>17.059999999999999</v>
      </c>
      <c r="N1034" s="3">
        <f t="shared" si="342"/>
        <v>330</v>
      </c>
      <c r="O1034" s="4">
        <f t="shared" si="343"/>
        <v>43.1</v>
      </c>
      <c r="P1034" s="2">
        <f t="shared" si="344"/>
        <v>1.6</v>
      </c>
      <c r="Q1034" s="2">
        <f t="shared" si="345"/>
        <v>1.06</v>
      </c>
      <c r="R1034" s="2">
        <f t="shared" si="346"/>
        <v>3.67</v>
      </c>
      <c r="S1034" s="64">
        <f t="shared" si="347"/>
        <v>4.8939999999999997E-2</v>
      </c>
      <c r="T1034" s="2">
        <f t="shared" si="348"/>
        <v>8.2100000000000009</v>
      </c>
      <c r="U1034" s="4">
        <f t="shared" si="349"/>
        <v>4.9000000000000004</v>
      </c>
      <c r="V1034" s="79">
        <f t="shared" si="350"/>
        <v>7.43</v>
      </c>
      <c r="W1034" s="10">
        <f t="shared" ca="1" si="351"/>
        <v>0</v>
      </c>
      <c r="X1034" s="10">
        <f t="shared" ca="1" si="352"/>
        <v>0</v>
      </c>
      <c r="Y1034" s="10">
        <f t="shared" ca="1" si="353"/>
        <v>0</v>
      </c>
      <c r="Z1034" s="10">
        <f t="shared" ca="1" si="354"/>
        <v>1</v>
      </c>
      <c r="AA1034" s="10">
        <f t="shared" ca="1" si="355"/>
        <v>0</v>
      </c>
      <c r="AB1034" s="10">
        <f t="shared" ca="1" si="356"/>
        <v>0</v>
      </c>
      <c r="AC1034" s="10">
        <f t="shared" ca="1" si="357"/>
        <v>1</v>
      </c>
      <c r="AF1034" s="16">
        <f t="shared" ca="1" si="358"/>
        <v>0</v>
      </c>
    </row>
    <row r="1035" spans="1:32" x14ac:dyDescent="0.25">
      <c r="A1035" s="7" t="s">
        <v>262</v>
      </c>
      <c r="B1035" s="7" t="s">
        <v>1850</v>
      </c>
      <c r="C1035" s="10">
        <f t="shared" ca="1" si="340"/>
        <v>0</v>
      </c>
      <c r="D1035" s="4">
        <v>61.3</v>
      </c>
      <c r="E1035" s="4">
        <v>44.1</v>
      </c>
      <c r="F1035" s="4">
        <v>15.5</v>
      </c>
      <c r="G1035" s="4" t="s">
        <v>263</v>
      </c>
      <c r="H1035" s="5" t="s">
        <v>264</v>
      </c>
      <c r="I1035" s="5" t="s">
        <v>1374</v>
      </c>
      <c r="J1035" s="3">
        <v>63000</v>
      </c>
      <c r="K1035" s="3">
        <v>23000</v>
      </c>
      <c r="L1035" s="3">
        <v>1513</v>
      </c>
      <c r="M1035" s="2">
        <f t="shared" si="341"/>
        <v>15.36</v>
      </c>
      <c r="N1035" s="3">
        <f t="shared" si="342"/>
        <v>328</v>
      </c>
      <c r="O1035" s="4">
        <f t="shared" si="343"/>
        <v>51.4</v>
      </c>
      <c r="P1035" s="2">
        <f t="shared" si="344"/>
        <v>1.51</v>
      </c>
      <c r="Q1035" s="2">
        <f t="shared" si="345"/>
        <v>1.01</v>
      </c>
      <c r="R1035" s="2">
        <f t="shared" si="346"/>
        <v>3.95</v>
      </c>
      <c r="S1035" s="64">
        <f t="shared" si="347"/>
        <v>3.8359999999999998E-2</v>
      </c>
      <c r="T1035" s="2">
        <f t="shared" si="348"/>
        <v>8.9</v>
      </c>
      <c r="U1035" s="4">
        <f t="shared" si="349"/>
        <v>5.9</v>
      </c>
      <c r="V1035" s="79">
        <f t="shared" si="350"/>
        <v>8.5</v>
      </c>
      <c r="W1035" s="10">
        <f t="shared" ca="1" si="351"/>
        <v>0</v>
      </c>
      <c r="X1035" s="10">
        <f t="shared" ca="1" si="352"/>
        <v>0</v>
      </c>
      <c r="Y1035" s="10">
        <f t="shared" ca="1" si="353"/>
        <v>0</v>
      </c>
      <c r="Z1035" s="10">
        <f t="shared" ca="1" si="354"/>
        <v>1</v>
      </c>
      <c r="AA1035" s="10">
        <f t="shared" ca="1" si="355"/>
        <v>0</v>
      </c>
      <c r="AB1035" s="10">
        <f t="shared" ca="1" si="356"/>
        <v>0</v>
      </c>
      <c r="AC1035" s="10">
        <f t="shared" ca="1" si="357"/>
        <v>1</v>
      </c>
      <c r="AF1035" s="16">
        <f t="shared" ca="1" si="358"/>
        <v>0</v>
      </c>
    </row>
    <row r="1036" spans="1:32" x14ac:dyDescent="0.25">
      <c r="A1036" s="7" t="s">
        <v>265</v>
      </c>
      <c r="C1036" s="10">
        <f t="shared" ca="1" si="340"/>
        <v>0</v>
      </c>
      <c r="D1036" s="4">
        <v>24</v>
      </c>
      <c r="E1036" s="4">
        <v>18.5</v>
      </c>
      <c r="F1036" s="4">
        <v>8</v>
      </c>
      <c r="G1036" s="4">
        <v>3.4</v>
      </c>
      <c r="I1036" s="5" t="s">
        <v>1374</v>
      </c>
      <c r="J1036" s="3">
        <v>3600</v>
      </c>
      <c r="K1036" s="3">
        <v>1200</v>
      </c>
      <c r="L1036" s="3">
        <v>240</v>
      </c>
      <c r="M1036" s="2">
        <f t="shared" si="341"/>
        <v>16.39</v>
      </c>
      <c r="N1036" s="3">
        <f t="shared" si="342"/>
        <v>254</v>
      </c>
      <c r="O1036" s="4">
        <f t="shared" si="343"/>
        <v>17.3</v>
      </c>
      <c r="P1036" s="2">
        <f t="shared" si="344"/>
        <v>2.02</v>
      </c>
      <c r="Q1036" s="2">
        <f t="shared" si="345"/>
        <v>1.1200000000000001</v>
      </c>
      <c r="R1036" s="2">
        <f t="shared" si="346"/>
        <v>3</v>
      </c>
      <c r="S1036" s="64">
        <f t="shared" si="347"/>
        <v>0.13353999999999999</v>
      </c>
      <c r="T1036" s="2">
        <f t="shared" si="348"/>
        <v>5.76</v>
      </c>
      <c r="U1036" s="4">
        <f t="shared" si="349"/>
        <v>2</v>
      </c>
      <c r="V1036" s="79">
        <f t="shared" si="350"/>
        <v>4.01</v>
      </c>
      <c r="W1036" s="10">
        <f t="shared" ca="1" si="351"/>
        <v>0</v>
      </c>
      <c r="X1036" s="10">
        <f t="shared" ca="1" si="352"/>
        <v>0</v>
      </c>
      <c r="Y1036" s="10">
        <f t="shared" ca="1" si="353"/>
        <v>0</v>
      </c>
      <c r="Z1036" s="10">
        <f t="shared" ca="1" si="354"/>
        <v>1</v>
      </c>
      <c r="AA1036" s="10">
        <f t="shared" ca="1" si="355"/>
        <v>0</v>
      </c>
      <c r="AB1036" s="10">
        <f t="shared" ca="1" si="356"/>
        <v>0.222</v>
      </c>
      <c r="AC1036" s="10">
        <f t="shared" ca="1" si="357"/>
        <v>1</v>
      </c>
      <c r="AF1036" s="16">
        <f t="shared" ca="1" si="358"/>
        <v>0</v>
      </c>
    </row>
    <row r="1037" spans="1:32" x14ac:dyDescent="0.25">
      <c r="A1037" s="7" t="s">
        <v>266</v>
      </c>
      <c r="C1037" s="10">
        <f t="shared" ca="1" si="340"/>
        <v>0</v>
      </c>
      <c r="D1037" s="4">
        <v>30</v>
      </c>
      <c r="E1037" s="4">
        <v>23</v>
      </c>
      <c r="F1037" s="4">
        <v>8.4</v>
      </c>
      <c r="G1037" s="4">
        <v>3.4</v>
      </c>
      <c r="I1037" s="5" t="s">
        <v>1374</v>
      </c>
      <c r="J1037" s="3">
        <v>6800</v>
      </c>
      <c r="K1037" s="3">
        <v>2400</v>
      </c>
      <c r="L1037" s="3">
        <v>341</v>
      </c>
      <c r="M1037" s="2">
        <f t="shared" si="341"/>
        <v>15.25</v>
      </c>
      <c r="N1037" s="3">
        <f t="shared" si="342"/>
        <v>250</v>
      </c>
      <c r="O1037" s="4">
        <f t="shared" si="343"/>
        <v>24.6</v>
      </c>
      <c r="P1037" s="2">
        <f t="shared" si="344"/>
        <v>1.72</v>
      </c>
      <c r="Q1037" s="2">
        <f t="shared" si="345"/>
        <v>1.08</v>
      </c>
      <c r="R1037" s="2">
        <f t="shared" si="346"/>
        <v>3.57</v>
      </c>
      <c r="S1037" s="64">
        <f t="shared" si="347"/>
        <v>6.8589999999999998E-2</v>
      </c>
      <c r="T1037" s="2">
        <f t="shared" si="348"/>
        <v>6.43</v>
      </c>
      <c r="U1037" s="4">
        <f t="shared" si="349"/>
        <v>2.9</v>
      </c>
      <c r="V1037" s="79">
        <f t="shared" si="350"/>
        <v>5.68</v>
      </c>
      <c r="W1037" s="10">
        <f t="shared" ca="1" si="351"/>
        <v>0</v>
      </c>
      <c r="X1037" s="10">
        <f t="shared" ca="1" si="352"/>
        <v>0</v>
      </c>
      <c r="Y1037" s="10">
        <f t="shared" ca="1" si="353"/>
        <v>0</v>
      </c>
      <c r="Z1037" s="10">
        <f t="shared" ca="1" si="354"/>
        <v>1</v>
      </c>
      <c r="AA1037" s="10">
        <f t="shared" ca="1" si="355"/>
        <v>0</v>
      </c>
      <c r="AB1037" s="10">
        <f t="shared" ca="1" si="356"/>
        <v>0</v>
      </c>
      <c r="AC1037" s="10">
        <f t="shared" ca="1" si="357"/>
        <v>1</v>
      </c>
      <c r="AF1037" s="16">
        <f t="shared" ca="1" si="358"/>
        <v>0</v>
      </c>
    </row>
    <row r="1038" spans="1:32" x14ac:dyDescent="0.25">
      <c r="A1038" s="7" t="s">
        <v>267</v>
      </c>
      <c r="B1038" s="7" t="s">
        <v>268</v>
      </c>
      <c r="C1038" s="10">
        <f t="shared" ca="1" si="340"/>
        <v>0</v>
      </c>
      <c r="D1038" s="4">
        <v>32.1</v>
      </c>
      <c r="E1038" s="4">
        <v>25.3</v>
      </c>
      <c r="F1038" s="4">
        <v>10.6</v>
      </c>
      <c r="G1038" s="4">
        <v>5</v>
      </c>
      <c r="H1038" s="3"/>
      <c r="I1038" s="5" t="s">
        <v>1374</v>
      </c>
      <c r="J1038" s="5">
        <v>13669</v>
      </c>
      <c r="K1038" s="5">
        <v>5512</v>
      </c>
      <c r="L1038" s="3">
        <v>405</v>
      </c>
      <c r="M1038" s="2">
        <f t="shared" si="341"/>
        <v>11.38</v>
      </c>
      <c r="N1038" s="3">
        <f t="shared" si="342"/>
        <v>377</v>
      </c>
      <c r="O1038" s="4">
        <f t="shared" si="343"/>
        <v>33.299999999999997</v>
      </c>
      <c r="P1038" s="2">
        <f t="shared" si="344"/>
        <v>1.72</v>
      </c>
      <c r="Q1038" s="2">
        <f t="shared" si="345"/>
        <v>0.96</v>
      </c>
      <c r="R1038" s="2">
        <f t="shared" si="346"/>
        <v>3.03</v>
      </c>
      <c r="S1038" s="64">
        <f t="shared" si="347"/>
        <v>6.2649999999999997E-2</v>
      </c>
      <c r="T1038" s="2">
        <f t="shared" si="348"/>
        <v>6.74</v>
      </c>
      <c r="U1038" s="4">
        <f t="shared" si="349"/>
        <v>3.6</v>
      </c>
      <c r="V1038" s="79">
        <f t="shared" si="350"/>
        <v>6.27</v>
      </c>
      <c r="W1038" s="10">
        <f t="shared" ca="1" si="351"/>
        <v>0</v>
      </c>
      <c r="X1038" s="10">
        <f t="shared" ca="1" si="352"/>
        <v>0</v>
      </c>
      <c r="Y1038" s="10">
        <f t="shared" ca="1" si="353"/>
        <v>0</v>
      </c>
      <c r="Z1038" s="10">
        <f t="shared" ca="1" si="354"/>
        <v>1</v>
      </c>
      <c r="AA1038" s="10">
        <f t="shared" ca="1" si="355"/>
        <v>0</v>
      </c>
      <c r="AB1038" s="10">
        <f t="shared" ca="1" si="356"/>
        <v>0.38900000000000001</v>
      </c>
      <c r="AC1038" s="10">
        <f t="shared" ca="1" si="357"/>
        <v>1</v>
      </c>
      <c r="AF1038" s="16">
        <f t="shared" ca="1" si="358"/>
        <v>0</v>
      </c>
    </row>
    <row r="1039" spans="1:32" x14ac:dyDescent="0.25">
      <c r="A1039" s="7" t="s">
        <v>269</v>
      </c>
      <c r="B1039" s="7" t="s">
        <v>270</v>
      </c>
      <c r="C1039" s="10">
        <f t="shared" ca="1" si="340"/>
        <v>0</v>
      </c>
      <c r="D1039" s="4">
        <v>34.9</v>
      </c>
      <c r="E1039" s="4">
        <v>30.5</v>
      </c>
      <c r="F1039" s="4">
        <v>11.7</v>
      </c>
      <c r="G1039" s="4">
        <v>6</v>
      </c>
      <c r="H1039" s="2"/>
      <c r="I1039" s="2" t="s">
        <v>1374</v>
      </c>
      <c r="J1039" s="3">
        <v>9600</v>
      </c>
      <c r="K1039" s="3">
        <v>4500</v>
      </c>
      <c r="L1039" s="3">
        <v>830</v>
      </c>
      <c r="M1039" s="2">
        <f t="shared" si="341"/>
        <v>29.5</v>
      </c>
      <c r="N1039" s="3">
        <f t="shared" si="342"/>
        <v>151</v>
      </c>
      <c r="O1039" s="4">
        <f t="shared" si="343"/>
        <v>17.600000000000001</v>
      </c>
      <c r="P1039" s="2">
        <f t="shared" si="344"/>
        <v>2.13</v>
      </c>
      <c r="Q1039" s="2">
        <f t="shared" si="345"/>
        <v>1.33</v>
      </c>
      <c r="R1039" s="2">
        <f t="shared" si="346"/>
        <v>2.98</v>
      </c>
      <c r="S1039" s="64">
        <f t="shared" si="347"/>
        <v>0.21074999999999999</v>
      </c>
      <c r="T1039" s="2">
        <f t="shared" si="348"/>
        <v>7.4</v>
      </c>
      <c r="U1039" s="4">
        <f t="shared" si="349"/>
        <v>2.1</v>
      </c>
      <c r="V1039" s="79">
        <f t="shared" si="350"/>
        <v>3.48</v>
      </c>
      <c r="W1039" s="10">
        <f t="shared" ca="1" si="351"/>
        <v>0</v>
      </c>
      <c r="X1039" s="10">
        <f t="shared" ca="1" si="352"/>
        <v>0</v>
      </c>
      <c r="Y1039" s="10">
        <f t="shared" ca="1" si="353"/>
        <v>0</v>
      </c>
      <c r="Z1039" s="10">
        <f t="shared" ca="1" si="354"/>
        <v>1</v>
      </c>
      <c r="AA1039" s="10">
        <f t="shared" ca="1" si="355"/>
        <v>0.5</v>
      </c>
      <c r="AB1039" s="10">
        <f t="shared" ca="1" si="356"/>
        <v>0.111</v>
      </c>
      <c r="AC1039" s="10">
        <f t="shared" ca="1" si="357"/>
        <v>1</v>
      </c>
      <c r="AF1039" s="16">
        <f t="shared" ca="1" si="358"/>
        <v>0</v>
      </c>
    </row>
    <row r="1040" spans="1:32" x14ac:dyDescent="0.25">
      <c r="A1040" s="7" t="s">
        <v>1003</v>
      </c>
      <c r="B1040" s="7" t="s">
        <v>1004</v>
      </c>
      <c r="C1040" s="10">
        <f t="shared" ca="1" si="340"/>
        <v>0</v>
      </c>
      <c r="D1040" s="4">
        <v>46</v>
      </c>
      <c r="E1040" s="4">
        <v>36.700000000000003</v>
      </c>
      <c r="F1040" s="4">
        <v>13</v>
      </c>
      <c r="G1040" s="4">
        <v>7</v>
      </c>
      <c r="H1040" s="5" t="s">
        <v>816</v>
      </c>
      <c r="I1040" s="5" t="s">
        <v>1374</v>
      </c>
      <c r="J1040" s="3">
        <v>25000</v>
      </c>
      <c r="K1040" s="3">
        <v>10000</v>
      </c>
      <c r="L1040" s="3">
        <v>551</v>
      </c>
      <c r="M1040" s="2">
        <f t="shared" si="341"/>
        <v>10.35</v>
      </c>
      <c r="N1040" s="3">
        <f t="shared" si="342"/>
        <v>226</v>
      </c>
      <c r="O1040" s="4">
        <f t="shared" si="343"/>
        <v>32.1</v>
      </c>
      <c r="P1040" s="2">
        <f t="shared" si="344"/>
        <v>1.72</v>
      </c>
      <c r="Q1040" s="2">
        <f t="shared" si="345"/>
        <v>0.91</v>
      </c>
      <c r="R1040" s="2">
        <f t="shared" si="346"/>
        <v>3.54</v>
      </c>
      <c r="S1040" s="64">
        <f t="shared" si="347"/>
        <v>7.3980000000000004E-2</v>
      </c>
      <c r="T1040" s="2">
        <f t="shared" si="348"/>
        <v>8.1199999999999992</v>
      </c>
      <c r="U1040" s="4">
        <f t="shared" si="349"/>
        <v>3.8</v>
      </c>
      <c r="V1040" s="79">
        <f t="shared" si="350"/>
        <v>5.98</v>
      </c>
      <c r="W1040" s="10">
        <f t="shared" ca="1" si="351"/>
        <v>0</v>
      </c>
      <c r="X1040" s="10">
        <f t="shared" ca="1" si="352"/>
        <v>0</v>
      </c>
      <c r="Y1040" s="10">
        <f t="shared" ca="1" si="353"/>
        <v>0</v>
      </c>
      <c r="Z1040" s="10">
        <f t="shared" ca="1" si="354"/>
        <v>1</v>
      </c>
      <c r="AA1040" s="10">
        <f t="shared" ca="1" si="355"/>
        <v>0</v>
      </c>
      <c r="AB1040" s="10">
        <f t="shared" ca="1" si="356"/>
        <v>0</v>
      </c>
      <c r="AC1040" s="10">
        <f t="shared" ca="1" si="357"/>
        <v>1</v>
      </c>
      <c r="AF1040" s="16">
        <f t="shared" ca="1" si="358"/>
        <v>0</v>
      </c>
    </row>
    <row r="1041" spans="1:32" x14ac:dyDescent="0.25">
      <c r="A1041" s="7" t="s">
        <v>873</v>
      </c>
      <c r="B1041" s="7" t="s">
        <v>874</v>
      </c>
      <c r="C1041" s="10">
        <f t="shared" ca="1" si="340"/>
        <v>0</v>
      </c>
      <c r="D1041" s="4">
        <v>51</v>
      </c>
      <c r="E1041" s="4">
        <v>37.5</v>
      </c>
      <c r="F1041" s="4">
        <v>13.2</v>
      </c>
      <c r="G1041" s="4">
        <v>7.4</v>
      </c>
      <c r="J1041" s="3">
        <v>30000</v>
      </c>
      <c r="K1041" s="3">
        <v>13000</v>
      </c>
      <c r="L1041" s="3">
        <v>1064</v>
      </c>
      <c r="M1041" s="2">
        <f t="shared" si="341"/>
        <v>17.7</v>
      </c>
      <c r="N1041" s="3">
        <f t="shared" si="342"/>
        <v>254</v>
      </c>
      <c r="O1041" s="4">
        <f t="shared" si="343"/>
        <v>35.9</v>
      </c>
      <c r="P1041" s="2">
        <f t="shared" si="344"/>
        <v>1.64</v>
      </c>
      <c r="Q1041" s="2">
        <f t="shared" si="345"/>
        <v>1.0900000000000001</v>
      </c>
      <c r="R1041" s="2">
        <f t="shared" si="346"/>
        <v>3.86</v>
      </c>
      <c r="S1041" s="64">
        <f t="shared" si="347"/>
        <v>5.8930000000000003E-2</v>
      </c>
      <c r="T1041" s="2">
        <f t="shared" si="348"/>
        <v>8.2100000000000009</v>
      </c>
      <c r="U1041" s="4">
        <f t="shared" si="349"/>
        <v>4.3</v>
      </c>
      <c r="V1041" s="79">
        <f t="shared" si="350"/>
        <v>6.72</v>
      </c>
      <c r="W1041" s="10">
        <f t="shared" ca="1" si="351"/>
        <v>0</v>
      </c>
      <c r="X1041" s="10">
        <f t="shared" ca="1" si="352"/>
        <v>0</v>
      </c>
      <c r="Y1041" s="10">
        <f t="shared" ca="1" si="353"/>
        <v>0</v>
      </c>
      <c r="Z1041" s="10">
        <f t="shared" ca="1" si="354"/>
        <v>1</v>
      </c>
      <c r="AA1041" s="10">
        <f t="shared" ca="1" si="355"/>
        <v>0</v>
      </c>
      <c r="AB1041" s="10">
        <f t="shared" ca="1" si="356"/>
        <v>0</v>
      </c>
      <c r="AC1041" s="10">
        <f t="shared" ca="1" si="357"/>
        <v>1</v>
      </c>
      <c r="AF1041" s="16">
        <f t="shared" ca="1" si="358"/>
        <v>0</v>
      </c>
    </row>
    <row r="1042" spans="1:32" x14ac:dyDescent="0.25">
      <c r="A1042" s="7" t="s">
        <v>271</v>
      </c>
      <c r="B1042" s="7" t="s">
        <v>272</v>
      </c>
      <c r="C1042" s="10">
        <f t="shared" ca="1" si="340"/>
        <v>0</v>
      </c>
      <c r="D1042" s="4">
        <v>19.600000000000001</v>
      </c>
      <c r="E1042" s="4">
        <v>16.7</v>
      </c>
      <c r="F1042" s="4">
        <v>7.2</v>
      </c>
      <c r="G1042" s="4">
        <v>3.8</v>
      </c>
      <c r="H1042" s="2"/>
      <c r="I1042" s="2" t="s">
        <v>1374</v>
      </c>
      <c r="J1042" s="3">
        <v>2000</v>
      </c>
      <c r="K1042" s="3">
        <v>0</v>
      </c>
      <c r="L1042" s="3">
        <v>187</v>
      </c>
      <c r="M1042" s="2">
        <f t="shared" si="341"/>
        <v>18.89</v>
      </c>
      <c r="N1042" s="3">
        <f t="shared" si="342"/>
        <v>192</v>
      </c>
      <c r="O1042" s="4">
        <f t="shared" si="343"/>
        <v>12.7</v>
      </c>
      <c r="P1042" s="2">
        <f t="shared" si="344"/>
        <v>2.21</v>
      </c>
      <c r="Q1042" s="2">
        <f t="shared" si="345"/>
        <v>1.2</v>
      </c>
      <c r="R1042" s="2">
        <f t="shared" si="346"/>
        <v>2.72</v>
      </c>
      <c r="S1042" s="64">
        <f t="shared" si="347"/>
        <v>0.19941</v>
      </c>
      <c r="T1042" s="2">
        <f t="shared" si="348"/>
        <v>5.48</v>
      </c>
      <c r="U1042" s="4">
        <f t="shared" si="349"/>
        <v>1.5</v>
      </c>
      <c r="V1042" s="79">
        <f t="shared" si="350"/>
        <v>3.17</v>
      </c>
      <c r="W1042" s="10">
        <f t="shared" ca="1" si="351"/>
        <v>0</v>
      </c>
      <c r="X1042" s="10">
        <f t="shared" ca="1" si="352"/>
        <v>0</v>
      </c>
      <c r="Y1042" s="10">
        <f t="shared" ca="1" si="353"/>
        <v>0.90900000000000003</v>
      </c>
      <c r="Z1042" s="10">
        <f t="shared" ca="1" si="354"/>
        <v>1</v>
      </c>
      <c r="AA1042" s="10">
        <f t="shared" ca="1" si="355"/>
        <v>0</v>
      </c>
      <c r="AB1042" s="10">
        <f t="shared" ca="1" si="356"/>
        <v>0</v>
      </c>
      <c r="AC1042" s="10">
        <f t="shared" ca="1" si="357"/>
        <v>1</v>
      </c>
      <c r="AF1042" s="16">
        <f t="shared" ca="1" si="358"/>
        <v>0</v>
      </c>
    </row>
    <row r="1043" spans="1:32" x14ac:dyDescent="0.25">
      <c r="A1043" s="7" t="s">
        <v>815</v>
      </c>
      <c r="B1043" s="7" t="s">
        <v>1715</v>
      </c>
      <c r="C1043" s="10">
        <f t="shared" ca="1" si="340"/>
        <v>0</v>
      </c>
      <c r="D1043" s="4">
        <v>39</v>
      </c>
      <c r="E1043" s="4">
        <v>30</v>
      </c>
      <c r="F1043" s="4">
        <v>11.3</v>
      </c>
      <c r="G1043" s="4">
        <v>5.5</v>
      </c>
      <c r="H1043" s="5" t="s">
        <v>816</v>
      </c>
      <c r="I1043" s="5" t="s">
        <v>1371</v>
      </c>
      <c r="J1043" s="3">
        <v>20400</v>
      </c>
      <c r="K1043" s="3">
        <v>8400</v>
      </c>
      <c r="L1043" s="3">
        <v>719</v>
      </c>
      <c r="M1043" s="2">
        <f t="shared" si="341"/>
        <v>15.47</v>
      </c>
      <c r="N1043" s="3">
        <f t="shared" si="342"/>
        <v>337</v>
      </c>
      <c r="O1043" s="4">
        <f t="shared" si="343"/>
        <v>38.200000000000003</v>
      </c>
      <c r="P1043" s="2">
        <f t="shared" si="344"/>
        <v>1.6</v>
      </c>
      <c r="Q1043" s="2">
        <f t="shared" si="345"/>
        <v>1.05</v>
      </c>
      <c r="R1043" s="2">
        <f t="shared" si="346"/>
        <v>3.45</v>
      </c>
      <c r="S1043" s="64">
        <f t="shared" si="347"/>
        <v>4.795E-2</v>
      </c>
      <c r="T1043" s="2">
        <f t="shared" si="348"/>
        <v>7.34</v>
      </c>
      <c r="U1043" s="4">
        <f t="shared" si="349"/>
        <v>4.3</v>
      </c>
      <c r="V1043" s="79">
        <f t="shared" si="350"/>
        <v>7.26</v>
      </c>
      <c r="W1043" s="10">
        <f t="shared" ca="1" si="351"/>
        <v>0</v>
      </c>
      <c r="X1043" s="10">
        <f t="shared" ca="1" si="352"/>
        <v>0</v>
      </c>
      <c r="Y1043" s="10">
        <f t="shared" ca="1" si="353"/>
        <v>0</v>
      </c>
      <c r="Z1043" s="10">
        <f t="shared" ca="1" si="354"/>
        <v>1</v>
      </c>
      <c r="AA1043" s="10">
        <f t="shared" ca="1" si="355"/>
        <v>0</v>
      </c>
      <c r="AB1043" s="10">
        <f t="shared" ca="1" si="356"/>
        <v>0.27800000000000002</v>
      </c>
      <c r="AC1043" s="10">
        <f t="shared" ca="1" si="357"/>
        <v>1</v>
      </c>
      <c r="AF1043" s="16">
        <f t="shared" ca="1" si="358"/>
        <v>0</v>
      </c>
    </row>
    <row r="1044" spans="1:32" x14ac:dyDescent="0.25">
      <c r="A1044" s="7" t="s">
        <v>943</v>
      </c>
      <c r="B1044" s="7" t="s">
        <v>1463</v>
      </c>
      <c r="C1044" s="10">
        <f t="shared" ca="1" si="340"/>
        <v>0</v>
      </c>
      <c r="D1044" s="4">
        <v>33.5</v>
      </c>
      <c r="E1044" s="4">
        <v>29</v>
      </c>
      <c r="F1044" s="4">
        <v>8.5</v>
      </c>
      <c r="G1044" s="4">
        <v>6</v>
      </c>
      <c r="H1044" s="5" t="s">
        <v>944</v>
      </c>
      <c r="I1044" s="5" t="s">
        <v>1461</v>
      </c>
      <c r="J1044" s="3">
        <v>12320</v>
      </c>
      <c r="K1044" s="3">
        <v>6616</v>
      </c>
      <c r="L1044" s="3">
        <v>535</v>
      </c>
      <c r="M1044" s="2">
        <f t="shared" si="341"/>
        <v>16.100000000000001</v>
      </c>
      <c r="N1044" s="3">
        <f t="shared" si="342"/>
        <v>226</v>
      </c>
      <c r="O1044" s="4">
        <f t="shared" si="343"/>
        <v>36.299999999999997</v>
      </c>
      <c r="P1044" s="2">
        <f t="shared" si="344"/>
        <v>1.42</v>
      </c>
      <c r="Q1044" s="2">
        <f t="shared" si="345"/>
        <v>1.08</v>
      </c>
      <c r="R1044" s="2">
        <f t="shared" si="346"/>
        <v>3.94</v>
      </c>
      <c r="S1044" s="64">
        <f t="shared" si="347"/>
        <v>3.1780000000000003E-2</v>
      </c>
      <c r="T1044" s="2">
        <f t="shared" si="348"/>
        <v>7.22</v>
      </c>
      <c r="U1044" s="4">
        <f t="shared" si="349"/>
        <v>4.3</v>
      </c>
      <c r="V1044" s="79">
        <f t="shared" si="350"/>
        <v>8.3699999999999992</v>
      </c>
      <c r="W1044" s="10">
        <f t="shared" ca="1" si="351"/>
        <v>0</v>
      </c>
      <c r="X1044" s="10">
        <f t="shared" ca="1" si="352"/>
        <v>0</v>
      </c>
      <c r="Y1044" s="10">
        <f t="shared" ca="1" si="353"/>
        <v>0</v>
      </c>
      <c r="Z1044" s="10">
        <f t="shared" ca="1" si="354"/>
        <v>1</v>
      </c>
      <c r="AA1044" s="10">
        <f t="shared" ca="1" si="355"/>
        <v>0</v>
      </c>
      <c r="AB1044" s="10">
        <f t="shared" ca="1" si="356"/>
        <v>0</v>
      </c>
      <c r="AC1044" s="10">
        <f t="shared" ca="1" si="357"/>
        <v>1</v>
      </c>
      <c r="AF1044" s="16">
        <f t="shared" ca="1" si="358"/>
        <v>0</v>
      </c>
    </row>
    <row r="1045" spans="1:32" x14ac:dyDescent="0.25">
      <c r="A1045" s="7" t="s">
        <v>273</v>
      </c>
      <c r="B1045" s="7" t="s">
        <v>214</v>
      </c>
      <c r="C1045" s="10">
        <f t="shared" ca="1" si="340"/>
        <v>0</v>
      </c>
      <c r="D1045" s="4">
        <v>110</v>
      </c>
      <c r="E1045" s="4">
        <v>77</v>
      </c>
      <c r="F1045" s="4">
        <v>21</v>
      </c>
      <c r="G1045" s="4">
        <v>11.6</v>
      </c>
      <c r="I1045" s="5" t="s">
        <v>1374</v>
      </c>
      <c r="J1045" s="3">
        <v>153500</v>
      </c>
      <c r="L1045" s="3">
        <v>3827</v>
      </c>
      <c r="M1045" s="2">
        <f t="shared" si="341"/>
        <v>21.47</v>
      </c>
      <c r="N1045" s="3">
        <f t="shared" si="342"/>
        <v>150</v>
      </c>
      <c r="O1045" s="4">
        <f t="shared" si="343"/>
        <v>47.4</v>
      </c>
      <c r="P1045" s="2">
        <f t="shared" si="344"/>
        <v>1.52</v>
      </c>
      <c r="Q1045" s="2">
        <f t="shared" si="345"/>
        <v>1.1100000000000001</v>
      </c>
      <c r="R1045" s="2">
        <f t="shared" si="346"/>
        <v>5.24</v>
      </c>
      <c r="S1045" s="64">
        <f t="shared" si="347"/>
        <v>5.0020000000000002E-2</v>
      </c>
      <c r="T1045" s="2">
        <f t="shared" si="348"/>
        <v>11.76</v>
      </c>
      <c r="U1045" s="4">
        <f t="shared" si="349"/>
        <v>6.2</v>
      </c>
      <c r="V1045" s="79">
        <f t="shared" si="350"/>
        <v>7.68</v>
      </c>
      <c r="W1045" s="10">
        <f t="shared" ca="1" si="351"/>
        <v>0</v>
      </c>
      <c r="X1045" s="10">
        <f t="shared" ca="1" si="352"/>
        <v>0</v>
      </c>
      <c r="Y1045" s="10">
        <f t="shared" ca="1" si="353"/>
        <v>0</v>
      </c>
      <c r="Z1045" s="10">
        <f t="shared" ca="1" si="354"/>
        <v>1</v>
      </c>
      <c r="AA1045" s="10">
        <f t="shared" ca="1" si="355"/>
        <v>0</v>
      </c>
      <c r="AB1045" s="10">
        <f t="shared" ca="1" si="356"/>
        <v>0</v>
      </c>
      <c r="AC1045" s="10">
        <f t="shared" ca="1" si="357"/>
        <v>1</v>
      </c>
      <c r="AF1045" s="16">
        <f t="shared" ca="1" si="358"/>
        <v>0</v>
      </c>
    </row>
    <row r="1046" spans="1:32" x14ac:dyDescent="0.25">
      <c r="A1046" s="7" t="s">
        <v>274</v>
      </c>
      <c r="B1046" s="7" t="s">
        <v>214</v>
      </c>
      <c r="C1046" s="10">
        <f t="shared" ca="1" si="340"/>
        <v>0</v>
      </c>
      <c r="D1046" s="4">
        <v>32.1</v>
      </c>
      <c r="E1046" s="4">
        <v>25.9</v>
      </c>
      <c r="F1046" s="4">
        <v>6.1</v>
      </c>
      <c r="G1046" s="4">
        <v>4.5</v>
      </c>
      <c r="I1046" s="5" t="s">
        <v>1374</v>
      </c>
      <c r="J1046" s="3">
        <v>1900</v>
      </c>
      <c r="L1046" s="3">
        <v>417</v>
      </c>
      <c r="M1046" s="2">
        <f t="shared" si="341"/>
        <v>43.59</v>
      </c>
      <c r="N1046" s="3">
        <f t="shared" si="342"/>
        <v>49</v>
      </c>
      <c r="O1046" s="4">
        <f t="shared" si="343"/>
        <v>9.5</v>
      </c>
      <c r="P1046" s="2">
        <f t="shared" si="344"/>
        <v>1.9</v>
      </c>
      <c r="Q1046" s="2">
        <f t="shared" si="345"/>
        <v>1.58</v>
      </c>
      <c r="R1046" s="2">
        <f t="shared" si="346"/>
        <v>5.26</v>
      </c>
      <c r="S1046" s="64">
        <f t="shared" si="347"/>
        <v>0.14718999999999999</v>
      </c>
      <c r="T1046" s="2">
        <f t="shared" si="348"/>
        <v>6.82</v>
      </c>
      <c r="U1046" s="4">
        <f t="shared" si="349"/>
        <v>1.5</v>
      </c>
      <c r="V1046" s="79">
        <f t="shared" si="350"/>
        <v>3.45</v>
      </c>
      <c r="W1046" s="10">
        <f t="shared" ca="1" si="351"/>
        <v>0</v>
      </c>
      <c r="X1046" s="10">
        <f t="shared" ca="1" si="352"/>
        <v>0.72599999999999998</v>
      </c>
      <c r="Y1046" s="10">
        <f t="shared" ca="1" si="353"/>
        <v>1</v>
      </c>
      <c r="Z1046" s="10">
        <f t="shared" ca="1" si="354"/>
        <v>1</v>
      </c>
      <c r="AA1046" s="10">
        <f t="shared" ca="1" si="355"/>
        <v>0</v>
      </c>
      <c r="AB1046" s="10">
        <f t="shared" ca="1" si="356"/>
        <v>0</v>
      </c>
      <c r="AC1046" s="10">
        <f t="shared" ca="1" si="357"/>
        <v>1</v>
      </c>
      <c r="AF1046" s="16">
        <f t="shared" ca="1" si="358"/>
        <v>0</v>
      </c>
    </row>
    <row r="1047" spans="1:32" x14ac:dyDescent="0.25">
      <c r="A1047" s="7" t="s">
        <v>275</v>
      </c>
      <c r="B1047" s="7" t="s">
        <v>214</v>
      </c>
      <c r="C1047" s="10">
        <f t="shared" ca="1" si="340"/>
        <v>0</v>
      </c>
      <c r="D1047" s="4">
        <v>37</v>
      </c>
      <c r="E1047" s="4">
        <v>26.5</v>
      </c>
      <c r="F1047" s="4">
        <v>7</v>
      </c>
      <c r="G1047" s="4">
        <v>5.4</v>
      </c>
      <c r="I1047" s="5" t="s">
        <v>1374</v>
      </c>
      <c r="J1047" s="3">
        <v>4500</v>
      </c>
      <c r="L1047" s="3">
        <v>486</v>
      </c>
      <c r="M1047" s="2">
        <f t="shared" si="341"/>
        <v>28.61</v>
      </c>
      <c r="N1047" s="3">
        <f t="shared" si="342"/>
        <v>108</v>
      </c>
      <c r="O1047" s="4">
        <f t="shared" si="343"/>
        <v>17.600000000000001</v>
      </c>
      <c r="P1047" s="2">
        <f t="shared" si="344"/>
        <v>1.64</v>
      </c>
      <c r="Q1047" s="2">
        <f t="shared" si="345"/>
        <v>1.34</v>
      </c>
      <c r="R1047" s="2">
        <f t="shared" si="346"/>
        <v>5.29</v>
      </c>
      <c r="S1047" s="64">
        <f t="shared" si="347"/>
        <v>6.837E-2</v>
      </c>
      <c r="T1047" s="2">
        <f t="shared" si="348"/>
        <v>6.9</v>
      </c>
      <c r="U1047" s="4">
        <f t="shared" si="349"/>
        <v>2.5</v>
      </c>
      <c r="V1047" s="79">
        <f t="shared" si="350"/>
        <v>5.36</v>
      </c>
      <c r="W1047" s="10">
        <f t="shared" ca="1" si="351"/>
        <v>0</v>
      </c>
      <c r="X1047" s="10">
        <f t="shared" ca="1" si="352"/>
        <v>0.64300000000000002</v>
      </c>
      <c r="Y1047" s="10">
        <f t="shared" ca="1" si="353"/>
        <v>0</v>
      </c>
      <c r="Z1047" s="10">
        <f t="shared" ca="1" si="354"/>
        <v>1</v>
      </c>
      <c r="AA1047" s="10">
        <f t="shared" ca="1" si="355"/>
        <v>0</v>
      </c>
      <c r="AB1047" s="10">
        <f t="shared" ca="1" si="356"/>
        <v>0</v>
      </c>
      <c r="AC1047" s="10">
        <f t="shared" ca="1" si="357"/>
        <v>1</v>
      </c>
      <c r="AF1047" s="16">
        <f t="shared" ca="1" si="358"/>
        <v>0</v>
      </c>
    </row>
    <row r="1048" spans="1:32" x14ac:dyDescent="0.25">
      <c r="A1048" s="7" t="s">
        <v>276</v>
      </c>
      <c r="B1048" s="7" t="s">
        <v>214</v>
      </c>
      <c r="C1048" s="10">
        <f t="shared" ca="1" si="340"/>
        <v>0</v>
      </c>
      <c r="D1048" s="4">
        <v>46</v>
      </c>
      <c r="E1048" s="4">
        <v>33.9</v>
      </c>
      <c r="F1048" s="4">
        <v>8.3000000000000007</v>
      </c>
      <c r="G1048" s="4">
        <v>6.5</v>
      </c>
      <c r="I1048" s="5" t="s">
        <v>1374</v>
      </c>
      <c r="J1048" s="3">
        <v>7000</v>
      </c>
      <c r="L1048" s="3">
        <v>719</v>
      </c>
      <c r="M1048" s="2">
        <f t="shared" si="341"/>
        <v>31.54</v>
      </c>
      <c r="N1048" s="3">
        <f t="shared" si="342"/>
        <v>80</v>
      </c>
      <c r="O1048" s="4">
        <f t="shared" si="343"/>
        <v>17.2</v>
      </c>
      <c r="P1048" s="2">
        <f t="shared" si="344"/>
        <v>1.68</v>
      </c>
      <c r="Q1048" s="2">
        <f t="shared" si="345"/>
        <v>1.37</v>
      </c>
      <c r="R1048" s="2">
        <f t="shared" si="346"/>
        <v>5.54</v>
      </c>
      <c r="S1048" s="64">
        <f t="shared" si="347"/>
        <v>9.0590000000000004E-2</v>
      </c>
      <c r="T1048" s="2">
        <f t="shared" si="348"/>
        <v>7.8</v>
      </c>
      <c r="U1048" s="4">
        <f t="shared" si="349"/>
        <v>2.5</v>
      </c>
      <c r="V1048" s="79">
        <f t="shared" si="350"/>
        <v>4.92</v>
      </c>
      <c r="W1048" s="10">
        <f t="shared" ca="1" si="351"/>
        <v>0</v>
      </c>
      <c r="X1048" s="10">
        <f t="shared" ca="1" si="352"/>
        <v>1</v>
      </c>
      <c r="Y1048" s="10">
        <f t="shared" ca="1" si="353"/>
        <v>0</v>
      </c>
      <c r="Z1048" s="10">
        <f t="shared" ca="1" si="354"/>
        <v>1</v>
      </c>
      <c r="AA1048" s="10">
        <f t="shared" ca="1" si="355"/>
        <v>0</v>
      </c>
      <c r="AB1048" s="10">
        <f t="shared" ca="1" si="356"/>
        <v>0</v>
      </c>
      <c r="AC1048" s="10">
        <f t="shared" ca="1" si="357"/>
        <v>1</v>
      </c>
      <c r="AF1048" s="16">
        <f t="shared" ca="1" si="358"/>
        <v>0</v>
      </c>
    </row>
    <row r="1049" spans="1:32" x14ac:dyDescent="0.25">
      <c r="A1049" s="7" t="s">
        <v>277</v>
      </c>
      <c r="B1049" s="7" t="s">
        <v>214</v>
      </c>
      <c r="C1049" s="10">
        <f t="shared" ca="1" si="340"/>
        <v>0</v>
      </c>
      <c r="D1049" s="4">
        <v>58.7</v>
      </c>
      <c r="E1049" s="4">
        <v>42.4</v>
      </c>
      <c r="F1049" s="4">
        <v>10.5</v>
      </c>
      <c r="G1049" s="4">
        <v>7.1</v>
      </c>
      <c r="I1049" s="5" t="s">
        <v>1374</v>
      </c>
      <c r="J1049" s="3">
        <v>17000</v>
      </c>
      <c r="L1049" s="3">
        <v>1190</v>
      </c>
      <c r="M1049" s="2">
        <f t="shared" si="341"/>
        <v>28.91</v>
      </c>
      <c r="N1049" s="3">
        <f t="shared" si="342"/>
        <v>100</v>
      </c>
      <c r="O1049" s="4">
        <f t="shared" si="343"/>
        <v>24.2</v>
      </c>
      <c r="P1049" s="2">
        <f t="shared" si="344"/>
        <v>1.58</v>
      </c>
      <c r="Q1049" s="2">
        <f t="shared" si="345"/>
        <v>1.3</v>
      </c>
      <c r="R1049" s="2">
        <f t="shared" si="346"/>
        <v>5.59</v>
      </c>
      <c r="S1049" s="64">
        <f t="shared" si="347"/>
        <v>6.9309999999999997E-2</v>
      </c>
      <c r="T1049" s="2">
        <f t="shared" si="348"/>
        <v>8.73</v>
      </c>
      <c r="U1049" s="4">
        <f t="shared" si="349"/>
        <v>3.4</v>
      </c>
      <c r="V1049" s="79">
        <f t="shared" si="350"/>
        <v>5.95</v>
      </c>
      <c r="W1049" s="10">
        <f t="shared" ca="1" si="351"/>
        <v>0</v>
      </c>
      <c r="X1049" s="10">
        <f t="shared" ca="1" si="352"/>
        <v>0.86399999999999999</v>
      </c>
      <c r="Y1049" s="10">
        <f t="shared" ca="1" si="353"/>
        <v>0</v>
      </c>
      <c r="Z1049" s="10">
        <f t="shared" ca="1" si="354"/>
        <v>1</v>
      </c>
      <c r="AA1049" s="10">
        <f t="shared" ca="1" si="355"/>
        <v>1</v>
      </c>
      <c r="AB1049" s="10">
        <f t="shared" ca="1" si="356"/>
        <v>0</v>
      </c>
      <c r="AC1049" s="10">
        <f t="shared" ca="1" si="357"/>
        <v>1</v>
      </c>
      <c r="AF1049" s="16">
        <f t="shared" ca="1" si="358"/>
        <v>0</v>
      </c>
    </row>
    <row r="1050" spans="1:32" x14ac:dyDescent="0.25">
      <c r="A1050" s="7" t="s">
        <v>278</v>
      </c>
      <c r="B1050" s="7" t="s">
        <v>0</v>
      </c>
      <c r="C1050" s="10">
        <f t="shared" ca="1" si="340"/>
        <v>0</v>
      </c>
      <c r="D1050" s="4">
        <v>37.700000000000003</v>
      </c>
      <c r="E1050" s="4">
        <v>26.6</v>
      </c>
      <c r="F1050" s="4">
        <v>12</v>
      </c>
      <c r="G1050" s="4">
        <v>4</v>
      </c>
      <c r="I1050" s="5" t="s">
        <v>1374</v>
      </c>
      <c r="J1050" s="3">
        <v>22000</v>
      </c>
      <c r="K1050" s="3">
        <v>7500</v>
      </c>
      <c r="L1050" s="3">
        <v>655</v>
      </c>
      <c r="M1050" s="2">
        <f t="shared" si="341"/>
        <v>13.4</v>
      </c>
      <c r="N1050" s="3">
        <f t="shared" si="342"/>
        <v>522</v>
      </c>
      <c r="O1050" s="4">
        <f t="shared" si="343"/>
        <v>41.5</v>
      </c>
      <c r="P1050" s="2">
        <f t="shared" si="344"/>
        <v>1.66</v>
      </c>
      <c r="Q1050" s="2">
        <f t="shared" si="345"/>
        <v>1</v>
      </c>
      <c r="R1050" s="2">
        <f t="shared" si="346"/>
        <v>3.14</v>
      </c>
      <c r="S1050" s="64">
        <f t="shared" si="347"/>
        <v>4.7480000000000001E-2</v>
      </c>
      <c r="T1050" s="2">
        <f t="shared" si="348"/>
        <v>6.91</v>
      </c>
      <c r="U1050" s="4">
        <f t="shared" si="349"/>
        <v>4.5</v>
      </c>
      <c r="V1050" s="79">
        <f t="shared" si="350"/>
        <v>7.37</v>
      </c>
      <c r="W1050" s="10">
        <f t="shared" ca="1" si="351"/>
        <v>0</v>
      </c>
      <c r="X1050" s="10">
        <f t="shared" ca="1" si="352"/>
        <v>0</v>
      </c>
      <c r="Y1050" s="10">
        <f t="shared" ca="1" si="353"/>
        <v>0</v>
      </c>
      <c r="Z1050" s="10">
        <f t="shared" ca="1" si="354"/>
        <v>1</v>
      </c>
      <c r="AA1050" s="10">
        <f t="shared" ca="1" si="355"/>
        <v>0</v>
      </c>
      <c r="AB1050" s="10">
        <f t="shared" ca="1" si="356"/>
        <v>1</v>
      </c>
      <c r="AC1050" s="10">
        <f t="shared" ca="1" si="357"/>
        <v>1</v>
      </c>
      <c r="AF1050" s="16">
        <f t="shared" ca="1" si="358"/>
        <v>0</v>
      </c>
    </row>
    <row r="1051" spans="1:32" x14ac:dyDescent="0.25">
      <c r="A1051" s="7" t="s">
        <v>279</v>
      </c>
      <c r="B1051" s="7" t="s">
        <v>0</v>
      </c>
      <c r="C1051" s="10">
        <f t="shared" ca="1" si="340"/>
        <v>0</v>
      </c>
      <c r="D1051" s="4">
        <v>40</v>
      </c>
      <c r="E1051" s="4">
        <v>31.9</v>
      </c>
      <c r="F1051" s="4">
        <v>14.3</v>
      </c>
      <c r="G1051" s="4">
        <v>4.2</v>
      </c>
      <c r="H1051" s="3"/>
      <c r="I1051" s="3" t="s">
        <v>1440</v>
      </c>
      <c r="J1051" s="5">
        <v>35840</v>
      </c>
      <c r="K1051" s="5">
        <v>15000</v>
      </c>
      <c r="L1051" s="3">
        <v>927</v>
      </c>
      <c r="M1051" s="2">
        <f t="shared" si="341"/>
        <v>13.7</v>
      </c>
      <c r="N1051" s="3">
        <f t="shared" si="342"/>
        <v>493</v>
      </c>
      <c r="O1051" s="4">
        <f t="shared" si="343"/>
        <v>46.7</v>
      </c>
      <c r="P1051" s="2">
        <f t="shared" si="344"/>
        <v>1.68</v>
      </c>
      <c r="Q1051" s="2">
        <f t="shared" si="345"/>
        <v>0.99</v>
      </c>
      <c r="R1051" s="2">
        <f t="shared" si="346"/>
        <v>2.8</v>
      </c>
      <c r="S1051" s="64">
        <f t="shared" si="347"/>
        <v>5.2389999999999999E-2</v>
      </c>
      <c r="T1051" s="2">
        <f t="shared" si="348"/>
        <v>7.57</v>
      </c>
      <c r="U1051" s="4">
        <f t="shared" si="349"/>
        <v>4.8</v>
      </c>
      <c r="V1051" s="79">
        <f t="shared" si="350"/>
        <v>7.2</v>
      </c>
      <c r="W1051" s="10">
        <f t="shared" ca="1" si="351"/>
        <v>0</v>
      </c>
      <c r="X1051" s="10">
        <f t="shared" ca="1" si="352"/>
        <v>0</v>
      </c>
      <c r="Y1051" s="10">
        <f t="shared" ca="1" si="353"/>
        <v>0</v>
      </c>
      <c r="Z1051" s="10">
        <f t="shared" ca="1" si="354"/>
        <v>1</v>
      </c>
      <c r="AA1051" s="10">
        <f t="shared" ca="1" si="355"/>
        <v>0</v>
      </c>
      <c r="AB1051" s="10">
        <f t="shared" ca="1" si="356"/>
        <v>0</v>
      </c>
      <c r="AC1051" s="10">
        <f t="shared" ca="1" si="357"/>
        <v>1</v>
      </c>
      <c r="AF1051" s="16">
        <f t="shared" ca="1" si="358"/>
        <v>0</v>
      </c>
    </row>
    <row r="1052" spans="1:32" x14ac:dyDescent="0.25">
      <c r="A1052" s="7" t="s">
        <v>280</v>
      </c>
      <c r="C1052" s="10">
        <f t="shared" ca="1" si="340"/>
        <v>0</v>
      </c>
      <c r="D1052" s="4">
        <v>36.799999999999997</v>
      </c>
      <c r="E1052" s="4">
        <v>32.1</v>
      </c>
      <c r="F1052" s="4">
        <v>13.8</v>
      </c>
      <c r="G1052" s="4">
        <v>4.0999999999999996</v>
      </c>
      <c r="H1052" s="5" t="s">
        <v>1477</v>
      </c>
      <c r="I1052" s="5" t="s">
        <v>281</v>
      </c>
      <c r="J1052" s="3">
        <v>35658</v>
      </c>
      <c r="K1052" s="3">
        <v>13193</v>
      </c>
      <c r="L1052" s="3">
        <v>1161</v>
      </c>
      <c r="M1052" s="2">
        <f t="shared" si="341"/>
        <v>17.22</v>
      </c>
      <c r="N1052" s="3">
        <f t="shared" si="342"/>
        <v>481</v>
      </c>
      <c r="O1052" s="4">
        <f t="shared" si="343"/>
        <v>49.9</v>
      </c>
      <c r="P1052" s="2">
        <f t="shared" si="344"/>
        <v>1.62</v>
      </c>
      <c r="Q1052" s="2">
        <f t="shared" si="345"/>
        <v>1.07</v>
      </c>
      <c r="R1052" s="2">
        <f t="shared" si="346"/>
        <v>2.67</v>
      </c>
      <c r="S1052" s="64">
        <f t="shared" si="347"/>
        <v>4.6149999999999997E-2</v>
      </c>
      <c r="T1052" s="2">
        <f t="shared" si="348"/>
        <v>7.59</v>
      </c>
      <c r="U1052" s="4">
        <f t="shared" si="349"/>
        <v>5</v>
      </c>
      <c r="V1052" s="79">
        <f t="shared" si="350"/>
        <v>7.64</v>
      </c>
      <c r="W1052" s="10">
        <f t="shared" ca="1" si="351"/>
        <v>0</v>
      </c>
      <c r="X1052" s="10">
        <f t="shared" ca="1" si="352"/>
        <v>0</v>
      </c>
      <c r="Y1052" s="10">
        <f t="shared" ca="1" si="353"/>
        <v>0</v>
      </c>
      <c r="Z1052" s="10">
        <f t="shared" ca="1" si="354"/>
        <v>1</v>
      </c>
      <c r="AA1052" s="10">
        <f t="shared" ca="1" si="355"/>
        <v>0</v>
      </c>
      <c r="AB1052" s="10">
        <f t="shared" ca="1" si="356"/>
        <v>0</v>
      </c>
      <c r="AC1052" s="10">
        <f t="shared" ca="1" si="357"/>
        <v>1</v>
      </c>
      <c r="AF1052" s="16">
        <f t="shared" ca="1" si="358"/>
        <v>0</v>
      </c>
    </row>
    <row r="1053" spans="1:32" x14ac:dyDescent="0.25">
      <c r="A1053" s="7" t="s">
        <v>282</v>
      </c>
      <c r="B1053" s="7" t="s">
        <v>1463</v>
      </c>
      <c r="C1053" s="10">
        <f t="shared" ca="1" si="340"/>
        <v>0</v>
      </c>
      <c r="D1053" s="4">
        <v>42.1</v>
      </c>
      <c r="E1053" s="4">
        <v>31.2</v>
      </c>
      <c r="F1053" s="4">
        <v>12.5</v>
      </c>
      <c r="G1053" s="4">
        <v>6</v>
      </c>
      <c r="I1053" s="5" t="s">
        <v>1374</v>
      </c>
      <c r="J1053" s="3">
        <v>24000</v>
      </c>
      <c r="K1053" s="55">
        <v>9840</v>
      </c>
      <c r="L1053" s="3">
        <v>900</v>
      </c>
      <c r="M1053" s="2">
        <f t="shared" si="341"/>
        <v>17.38</v>
      </c>
      <c r="N1053" s="3">
        <f t="shared" si="342"/>
        <v>353</v>
      </c>
      <c r="O1053" s="4">
        <f t="shared" si="343"/>
        <v>37.200000000000003</v>
      </c>
      <c r="P1053" s="2">
        <f t="shared" si="344"/>
        <v>1.68</v>
      </c>
      <c r="Q1053" s="2">
        <f t="shared" si="345"/>
        <v>1.0900000000000001</v>
      </c>
      <c r="R1053" s="2">
        <f t="shared" si="346"/>
        <v>3.37</v>
      </c>
      <c r="S1053" s="64">
        <f t="shared" si="347"/>
        <v>5.7529999999999998E-2</v>
      </c>
      <c r="T1053" s="2">
        <f t="shared" si="348"/>
        <v>7.48</v>
      </c>
      <c r="U1053" s="4">
        <f t="shared" si="349"/>
        <v>4.2</v>
      </c>
      <c r="V1053" s="79">
        <f t="shared" si="350"/>
        <v>6.74</v>
      </c>
      <c r="W1053" s="10">
        <f t="shared" ca="1" si="351"/>
        <v>0</v>
      </c>
      <c r="X1053" s="10">
        <f t="shared" ca="1" si="352"/>
        <v>0</v>
      </c>
      <c r="Y1053" s="10">
        <f t="shared" ca="1" si="353"/>
        <v>0</v>
      </c>
      <c r="Z1053" s="10">
        <f t="shared" ca="1" si="354"/>
        <v>1</v>
      </c>
      <c r="AA1053" s="10">
        <f t="shared" ca="1" si="355"/>
        <v>0</v>
      </c>
      <c r="AB1053" s="10">
        <f t="shared" ca="1" si="356"/>
        <v>0.72199999999999998</v>
      </c>
      <c r="AC1053" s="10">
        <f t="shared" ca="1" si="357"/>
        <v>1</v>
      </c>
      <c r="AF1053" s="16">
        <f t="shared" ca="1" si="358"/>
        <v>0</v>
      </c>
    </row>
    <row r="1054" spans="1:32" x14ac:dyDescent="0.25">
      <c r="A1054" s="7" t="s">
        <v>1267</v>
      </c>
      <c r="B1054" s="7" t="s">
        <v>1463</v>
      </c>
      <c r="C1054" s="10">
        <f t="shared" ca="1" si="340"/>
        <v>0</v>
      </c>
      <c r="D1054" s="4">
        <v>49.7</v>
      </c>
      <c r="E1054" s="4">
        <v>37.799999999999997</v>
      </c>
      <c r="F1054" s="4">
        <v>14.3</v>
      </c>
      <c r="G1054" s="4">
        <v>6.5</v>
      </c>
      <c r="H1054" s="5" t="s">
        <v>1407</v>
      </c>
      <c r="I1054" s="5" t="s">
        <v>1374</v>
      </c>
      <c r="J1054" s="3">
        <v>31220</v>
      </c>
      <c r="K1054" s="3">
        <v>12000</v>
      </c>
      <c r="L1054" s="3">
        <v>1051</v>
      </c>
      <c r="M1054" s="2">
        <f t="shared" si="341"/>
        <v>17.03</v>
      </c>
      <c r="N1054" s="3">
        <f t="shared" si="342"/>
        <v>258</v>
      </c>
      <c r="O1054" s="4">
        <f t="shared" si="343"/>
        <v>33.700000000000003</v>
      </c>
      <c r="P1054" s="2">
        <f t="shared" si="344"/>
        <v>1.76</v>
      </c>
      <c r="Q1054" s="2">
        <f t="shared" si="345"/>
        <v>1.07</v>
      </c>
      <c r="R1054" s="2">
        <f t="shared" si="346"/>
        <v>3.48</v>
      </c>
      <c r="S1054" s="64">
        <f t="shared" si="347"/>
        <v>7.9369999999999996E-2</v>
      </c>
      <c r="T1054" s="2">
        <f t="shared" si="348"/>
        <v>8.24</v>
      </c>
      <c r="U1054" s="4">
        <f t="shared" si="349"/>
        <v>3.9</v>
      </c>
      <c r="V1054" s="79">
        <f t="shared" si="350"/>
        <v>5.85</v>
      </c>
      <c r="W1054" s="10">
        <f t="shared" ca="1" si="351"/>
        <v>0</v>
      </c>
      <c r="X1054" s="10">
        <f t="shared" ca="1" si="352"/>
        <v>0</v>
      </c>
      <c r="Y1054" s="10">
        <f t="shared" ca="1" si="353"/>
        <v>0</v>
      </c>
      <c r="Z1054" s="10">
        <f t="shared" ca="1" si="354"/>
        <v>1</v>
      </c>
      <c r="AA1054" s="10">
        <f t="shared" ca="1" si="355"/>
        <v>0</v>
      </c>
      <c r="AB1054" s="10">
        <f t="shared" ca="1" si="356"/>
        <v>0.111</v>
      </c>
      <c r="AC1054" s="10">
        <f t="shared" ca="1" si="357"/>
        <v>1</v>
      </c>
      <c r="AF1054" s="16">
        <f t="shared" ca="1" si="358"/>
        <v>0</v>
      </c>
    </row>
    <row r="1055" spans="1:32" x14ac:dyDescent="0.25">
      <c r="A1055" s="7" t="s">
        <v>283</v>
      </c>
      <c r="B1055" s="7" t="s">
        <v>284</v>
      </c>
      <c r="C1055" s="10">
        <f t="shared" ca="1" si="340"/>
        <v>0</v>
      </c>
      <c r="D1055" s="4">
        <v>61.5</v>
      </c>
      <c r="E1055" s="4">
        <v>53</v>
      </c>
      <c r="F1055" s="4">
        <v>17</v>
      </c>
      <c r="G1055" s="4">
        <v>6.5</v>
      </c>
      <c r="H1055" s="2"/>
      <c r="I1055" s="2" t="s">
        <v>1523</v>
      </c>
      <c r="J1055" s="3">
        <v>84000</v>
      </c>
      <c r="K1055" s="3">
        <v>26000</v>
      </c>
      <c r="L1055" s="3">
        <v>1744</v>
      </c>
      <c r="M1055" s="2">
        <f t="shared" si="341"/>
        <v>14.62</v>
      </c>
      <c r="N1055" s="3">
        <f t="shared" si="342"/>
        <v>252</v>
      </c>
      <c r="O1055" s="4">
        <f t="shared" si="343"/>
        <v>53.7</v>
      </c>
      <c r="P1055" s="2">
        <f t="shared" si="344"/>
        <v>1.5</v>
      </c>
      <c r="Q1055" s="2">
        <f t="shared" si="345"/>
        <v>0.99</v>
      </c>
      <c r="R1055" s="2">
        <f t="shared" si="346"/>
        <v>3.62</v>
      </c>
      <c r="S1055" s="64">
        <f t="shared" si="347"/>
        <v>4.1540000000000001E-2</v>
      </c>
      <c r="T1055" s="2">
        <f t="shared" si="348"/>
        <v>9.76</v>
      </c>
      <c r="U1055" s="4">
        <f t="shared" si="349"/>
        <v>6</v>
      </c>
      <c r="V1055" s="79">
        <f t="shared" si="350"/>
        <v>8.26</v>
      </c>
      <c r="W1055" s="10">
        <f t="shared" ca="1" si="351"/>
        <v>0</v>
      </c>
      <c r="X1055" s="10">
        <f t="shared" ca="1" si="352"/>
        <v>0</v>
      </c>
      <c r="Y1055" s="10">
        <f t="shared" ca="1" si="353"/>
        <v>0</v>
      </c>
      <c r="Z1055" s="10">
        <f t="shared" ca="1" si="354"/>
        <v>1</v>
      </c>
      <c r="AA1055" s="10">
        <f t="shared" ca="1" si="355"/>
        <v>0</v>
      </c>
      <c r="AB1055" s="10">
        <f t="shared" ca="1" si="356"/>
        <v>0</v>
      </c>
      <c r="AC1055" s="10">
        <f t="shared" ca="1" si="357"/>
        <v>1</v>
      </c>
      <c r="AF1055" s="16">
        <f t="shared" ca="1" si="358"/>
        <v>0</v>
      </c>
    </row>
    <row r="1056" spans="1:32" x14ac:dyDescent="0.25">
      <c r="A1056" s="7" t="s">
        <v>1005</v>
      </c>
      <c r="B1056" s="7" t="s">
        <v>749</v>
      </c>
      <c r="C1056" s="10">
        <f t="shared" ca="1" si="340"/>
        <v>0</v>
      </c>
      <c r="D1056" s="4">
        <v>24.9</v>
      </c>
      <c r="E1056" s="4">
        <v>20.9</v>
      </c>
      <c r="F1056" s="4">
        <v>6.6</v>
      </c>
      <c r="G1056" s="4">
        <v>1</v>
      </c>
      <c r="H1056" s="5" t="s">
        <v>1009</v>
      </c>
      <c r="I1056" s="5" t="s">
        <v>1010</v>
      </c>
      <c r="J1056" s="3">
        <v>4700</v>
      </c>
      <c r="K1056" s="3">
        <v>1000</v>
      </c>
      <c r="L1056" s="3">
        <v>349</v>
      </c>
      <c r="M1056" s="2">
        <f t="shared" si="341"/>
        <v>19.96</v>
      </c>
      <c r="N1056" s="3">
        <f t="shared" si="342"/>
        <v>230</v>
      </c>
      <c r="O1056" s="4">
        <f t="shared" si="343"/>
        <v>26.6</v>
      </c>
      <c r="P1056" s="2">
        <f t="shared" si="344"/>
        <v>1.52</v>
      </c>
      <c r="Q1056" s="2">
        <f t="shared" si="345"/>
        <v>1.19</v>
      </c>
      <c r="R1056" s="2">
        <f t="shared" si="346"/>
        <v>3.77</v>
      </c>
      <c r="S1056" s="64">
        <f t="shared" si="347"/>
        <v>3.7560000000000003E-2</v>
      </c>
      <c r="T1056" s="2">
        <f t="shared" si="348"/>
        <v>6.13</v>
      </c>
      <c r="U1056" s="4">
        <f t="shared" si="349"/>
        <v>3.2</v>
      </c>
      <c r="V1056" s="79">
        <f t="shared" si="350"/>
        <v>7.07</v>
      </c>
      <c r="W1056" s="10">
        <f t="shared" ca="1" si="351"/>
        <v>0</v>
      </c>
      <c r="X1056" s="10">
        <f t="shared" ca="1" si="352"/>
        <v>0</v>
      </c>
      <c r="Y1056" s="10">
        <f t="shared" ca="1" si="353"/>
        <v>0</v>
      </c>
      <c r="Z1056" s="10">
        <f t="shared" ca="1" si="354"/>
        <v>1</v>
      </c>
      <c r="AA1056" s="10">
        <f t="shared" ca="1" si="355"/>
        <v>0</v>
      </c>
      <c r="AB1056" s="10">
        <f t="shared" ca="1" si="356"/>
        <v>0</v>
      </c>
      <c r="AC1056" s="10">
        <f t="shared" ca="1" si="357"/>
        <v>1</v>
      </c>
      <c r="AF1056" s="16">
        <f t="shared" ca="1" si="358"/>
        <v>0</v>
      </c>
    </row>
    <row r="1057" spans="1:32" x14ac:dyDescent="0.25">
      <c r="A1057" s="7" t="s">
        <v>285</v>
      </c>
      <c r="B1057" s="7" t="s">
        <v>286</v>
      </c>
      <c r="C1057" s="10">
        <f t="shared" ca="1" si="340"/>
        <v>0</v>
      </c>
      <c r="D1057" s="4">
        <v>35</v>
      </c>
      <c r="E1057" s="4">
        <v>28.1</v>
      </c>
      <c r="F1057" s="4">
        <v>11.5</v>
      </c>
      <c r="G1057" s="4">
        <v>5.9</v>
      </c>
      <c r="I1057" s="5" t="s">
        <v>1374</v>
      </c>
      <c r="J1057" s="3">
        <v>13200</v>
      </c>
      <c r="K1057" s="3">
        <v>5300</v>
      </c>
      <c r="L1057" s="3">
        <v>575</v>
      </c>
      <c r="M1057" s="2">
        <f t="shared" si="341"/>
        <v>16.53</v>
      </c>
      <c r="N1057" s="3">
        <f t="shared" si="342"/>
        <v>266</v>
      </c>
      <c r="O1057" s="4">
        <f t="shared" si="343"/>
        <v>26.1</v>
      </c>
      <c r="P1057" s="2">
        <f t="shared" si="344"/>
        <v>1.88</v>
      </c>
      <c r="Q1057" s="2">
        <f t="shared" si="345"/>
        <v>1.0900000000000001</v>
      </c>
      <c r="R1057" s="2">
        <f t="shared" si="346"/>
        <v>3.04</v>
      </c>
      <c r="S1057" s="64">
        <f t="shared" si="347"/>
        <v>0.10088999999999999</v>
      </c>
      <c r="T1057" s="2">
        <f t="shared" si="348"/>
        <v>7.1</v>
      </c>
      <c r="U1057" s="4">
        <f t="shared" si="349"/>
        <v>3</v>
      </c>
      <c r="V1057" s="79">
        <f t="shared" si="350"/>
        <v>5.0199999999999996</v>
      </c>
      <c r="W1057" s="10">
        <f t="shared" ca="1" si="351"/>
        <v>0</v>
      </c>
      <c r="X1057" s="10">
        <f t="shared" ca="1" si="352"/>
        <v>0</v>
      </c>
      <c r="Y1057" s="10">
        <f t="shared" ca="1" si="353"/>
        <v>0</v>
      </c>
      <c r="Z1057" s="10">
        <f t="shared" ca="1" si="354"/>
        <v>1</v>
      </c>
      <c r="AA1057" s="10">
        <f t="shared" ca="1" si="355"/>
        <v>0</v>
      </c>
      <c r="AB1057" s="10">
        <f t="shared" ca="1" si="356"/>
        <v>0.44400000000000001</v>
      </c>
      <c r="AC1057" s="10">
        <f t="shared" ca="1" si="357"/>
        <v>1</v>
      </c>
      <c r="AF1057" s="16">
        <f t="shared" ca="1" si="358"/>
        <v>0</v>
      </c>
    </row>
    <row r="1058" spans="1:32" x14ac:dyDescent="0.25">
      <c r="A1058" s="7" t="s">
        <v>287</v>
      </c>
      <c r="B1058" s="7" t="s">
        <v>286</v>
      </c>
      <c r="C1058" s="10">
        <f t="shared" ca="1" si="340"/>
        <v>0</v>
      </c>
      <c r="D1058" s="4">
        <v>39.1</v>
      </c>
      <c r="E1058" s="4">
        <v>31.3</v>
      </c>
      <c r="F1058" s="4">
        <v>12.5</v>
      </c>
      <c r="G1058" s="4">
        <v>6.8</v>
      </c>
      <c r="I1058" s="5" t="s">
        <v>1374</v>
      </c>
      <c r="J1058" s="3">
        <v>17500</v>
      </c>
      <c r="K1058" s="3">
        <v>7300</v>
      </c>
      <c r="L1058" s="3">
        <v>714</v>
      </c>
      <c r="M1058" s="2">
        <f t="shared" si="341"/>
        <v>17.010000000000002</v>
      </c>
      <c r="N1058" s="3">
        <f t="shared" si="342"/>
        <v>255</v>
      </c>
      <c r="O1058" s="4">
        <f t="shared" si="343"/>
        <v>27.8</v>
      </c>
      <c r="P1058" s="2">
        <f t="shared" si="344"/>
        <v>1.86</v>
      </c>
      <c r="Q1058" s="2">
        <f t="shared" si="345"/>
        <v>1.0900000000000001</v>
      </c>
      <c r="R1058" s="2">
        <f t="shared" si="346"/>
        <v>3.13</v>
      </c>
      <c r="S1058" s="64">
        <f t="shared" si="347"/>
        <v>9.9110000000000004E-2</v>
      </c>
      <c r="T1058" s="2">
        <f t="shared" si="348"/>
        <v>7.5</v>
      </c>
      <c r="U1058" s="4">
        <f t="shared" si="349"/>
        <v>3.2</v>
      </c>
      <c r="V1058" s="79">
        <f t="shared" si="350"/>
        <v>5.14</v>
      </c>
      <c r="W1058" s="10">
        <f t="shared" ca="1" si="351"/>
        <v>0</v>
      </c>
      <c r="X1058" s="10">
        <f t="shared" ca="1" si="352"/>
        <v>0</v>
      </c>
      <c r="Y1058" s="10">
        <f t="shared" ca="1" si="353"/>
        <v>0</v>
      </c>
      <c r="Z1058" s="10">
        <f t="shared" ca="1" si="354"/>
        <v>1</v>
      </c>
      <c r="AA1058" s="10">
        <f t="shared" ca="1" si="355"/>
        <v>0</v>
      </c>
      <c r="AB1058" s="10">
        <f t="shared" ca="1" si="356"/>
        <v>0.94399999999999995</v>
      </c>
      <c r="AC1058" s="10">
        <f t="shared" ca="1" si="357"/>
        <v>1</v>
      </c>
      <c r="AF1058" s="16">
        <f t="shared" ca="1" si="358"/>
        <v>0</v>
      </c>
    </row>
    <row r="1059" spans="1:32" x14ac:dyDescent="0.25">
      <c r="A1059" s="7" t="s">
        <v>479</v>
      </c>
      <c r="B1059" s="7" t="s">
        <v>1664</v>
      </c>
      <c r="C1059" s="10">
        <f t="shared" ca="1" si="340"/>
        <v>0</v>
      </c>
      <c r="D1059" s="4">
        <v>45.8</v>
      </c>
      <c r="E1059" s="4">
        <v>35</v>
      </c>
      <c r="F1059" s="4">
        <v>11</v>
      </c>
      <c r="G1059" s="4">
        <v>6.1</v>
      </c>
      <c r="H1059" s="5" t="s">
        <v>480</v>
      </c>
      <c r="I1059" s="5" t="s">
        <v>1374</v>
      </c>
      <c r="J1059" s="3">
        <v>27000</v>
      </c>
      <c r="K1059" s="3">
        <v>10000</v>
      </c>
      <c r="L1059" s="3">
        <v>1000</v>
      </c>
      <c r="M1059" s="2">
        <f t="shared" si="341"/>
        <v>17.850000000000001</v>
      </c>
      <c r="N1059" s="3">
        <f t="shared" si="342"/>
        <v>281</v>
      </c>
      <c r="O1059" s="4">
        <f t="shared" si="343"/>
        <v>44.8</v>
      </c>
      <c r="P1059" s="2">
        <f t="shared" si="344"/>
        <v>1.42</v>
      </c>
      <c r="Q1059" s="2">
        <f t="shared" si="345"/>
        <v>1.0900000000000001</v>
      </c>
      <c r="R1059" s="2">
        <f t="shared" si="346"/>
        <v>4.16</v>
      </c>
      <c r="S1059" s="64">
        <f t="shared" si="347"/>
        <v>3.0419999999999999E-2</v>
      </c>
      <c r="T1059" s="2">
        <f t="shared" si="348"/>
        <v>7.93</v>
      </c>
      <c r="U1059" s="4">
        <f t="shared" si="349"/>
        <v>5.3</v>
      </c>
      <c r="V1059" s="79">
        <f t="shared" si="350"/>
        <v>9.07</v>
      </c>
      <c r="W1059" s="10">
        <f t="shared" ca="1" si="351"/>
        <v>0</v>
      </c>
      <c r="X1059" s="10">
        <f t="shared" ca="1" si="352"/>
        <v>0</v>
      </c>
      <c r="Y1059" s="10">
        <f t="shared" ca="1" si="353"/>
        <v>0</v>
      </c>
      <c r="Z1059" s="10">
        <f t="shared" ca="1" si="354"/>
        <v>1</v>
      </c>
      <c r="AA1059" s="10">
        <f t="shared" ca="1" si="355"/>
        <v>0</v>
      </c>
      <c r="AB1059" s="10">
        <f t="shared" ca="1" si="356"/>
        <v>0</v>
      </c>
      <c r="AC1059" s="10">
        <f t="shared" ca="1" si="357"/>
        <v>1</v>
      </c>
      <c r="AF1059" s="16">
        <f t="shared" ca="1" si="358"/>
        <v>0</v>
      </c>
    </row>
    <row r="1060" spans="1:32" x14ac:dyDescent="0.25">
      <c r="A1060" s="7" t="s">
        <v>1268</v>
      </c>
      <c r="B1060" s="7" t="s">
        <v>1369</v>
      </c>
      <c r="C1060" s="10">
        <f t="shared" ca="1" si="340"/>
        <v>0</v>
      </c>
      <c r="D1060" s="4">
        <v>50</v>
      </c>
      <c r="E1060" s="4">
        <v>48</v>
      </c>
      <c r="F1060" s="4">
        <v>13.5</v>
      </c>
      <c r="G1060" s="4">
        <v>6.6</v>
      </c>
      <c r="H1060" s="5" t="s">
        <v>1407</v>
      </c>
      <c r="I1060" s="5" t="s">
        <v>1374</v>
      </c>
      <c r="J1060" s="3">
        <v>21000</v>
      </c>
      <c r="K1060" s="3">
        <v>6930</v>
      </c>
      <c r="L1060" s="3">
        <v>1025</v>
      </c>
      <c r="M1060" s="2">
        <f t="shared" si="341"/>
        <v>21.63</v>
      </c>
      <c r="N1060" s="3">
        <f t="shared" si="342"/>
        <v>85</v>
      </c>
      <c r="O1060" s="4">
        <f t="shared" si="343"/>
        <v>20.9</v>
      </c>
      <c r="P1060" s="2">
        <f t="shared" si="344"/>
        <v>1.89</v>
      </c>
      <c r="Q1060" s="2">
        <f t="shared" si="345"/>
        <v>1.17</v>
      </c>
      <c r="R1060" s="2">
        <f t="shared" si="346"/>
        <v>3.7</v>
      </c>
      <c r="S1060" s="64">
        <f t="shared" si="347"/>
        <v>0.15387000000000001</v>
      </c>
      <c r="T1060" s="2">
        <f t="shared" si="348"/>
        <v>9.2799999999999994</v>
      </c>
      <c r="U1060" s="4">
        <f t="shared" si="349"/>
        <v>2.7</v>
      </c>
      <c r="V1060" s="79">
        <f t="shared" si="350"/>
        <v>4.17</v>
      </c>
      <c r="W1060" s="10">
        <f t="shared" ca="1" si="351"/>
        <v>0</v>
      </c>
      <c r="X1060" s="10">
        <f t="shared" ca="1" si="352"/>
        <v>1</v>
      </c>
      <c r="Y1060" s="10">
        <f t="shared" ca="1" si="353"/>
        <v>0</v>
      </c>
      <c r="Z1060" s="10">
        <f t="shared" ca="1" si="354"/>
        <v>1</v>
      </c>
      <c r="AA1060" s="10">
        <f t="shared" ca="1" si="355"/>
        <v>0</v>
      </c>
      <c r="AB1060" s="10">
        <f t="shared" ca="1" si="356"/>
        <v>0</v>
      </c>
      <c r="AC1060" s="10">
        <f t="shared" ca="1" si="357"/>
        <v>1</v>
      </c>
      <c r="AF1060" s="16">
        <f t="shared" ca="1" si="358"/>
        <v>0</v>
      </c>
    </row>
    <row r="1061" spans="1:32" x14ac:dyDescent="0.25">
      <c r="A1061" s="7" t="s">
        <v>875</v>
      </c>
      <c r="B1061" s="7" t="s">
        <v>876</v>
      </c>
      <c r="C1061" s="10">
        <f t="shared" ca="1" si="340"/>
        <v>0</v>
      </c>
      <c r="D1061" s="4">
        <v>46.8</v>
      </c>
      <c r="E1061" s="4">
        <v>37.799999999999997</v>
      </c>
      <c r="F1061" s="4">
        <v>14.3</v>
      </c>
      <c r="G1061" s="4">
        <v>6</v>
      </c>
      <c r="J1061" s="3">
        <v>32000</v>
      </c>
      <c r="K1061" s="3">
        <v>14500</v>
      </c>
      <c r="L1061" s="3">
        <v>1051</v>
      </c>
      <c r="M1061" s="2">
        <f t="shared" si="341"/>
        <v>16.75</v>
      </c>
      <c r="N1061" s="3">
        <f t="shared" si="342"/>
        <v>265</v>
      </c>
      <c r="O1061" s="4">
        <f t="shared" si="343"/>
        <v>35.299999999999997</v>
      </c>
      <c r="P1061" s="2">
        <f t="shared" si="344"/>
        <v>1.74</v>
      </c>
      <c r="Q1061" s="2">
        <f t="shared" si="345"/>
        <v>1.06</v>
      </c>
      <c r="R1061" s="2">
        <f t="shared" si="346"/>
        <v>3.27</v>
      </c>
      <c r="S1061" s="64">
        <f t="shared" si="347"/>
        <v>7.5450000000000003E-2</v>
      </c>
      <c r="T1061" s="2">
        <f t="shared" si="348"/>
        <v>8.24</v>
      </c>
      <c r="U1061" s="4">
        <f t="shared" si="349"/>
        <v>4</v>
      </c>
      <c r="V1061" s="79">
        <f t="shared" si="350"/>
        <v>6</v>
      </c>
      <c r="W1061" s="10">
        <f t="shared" ca="1" si="351"/>
        <v>0</v>
      </c>
      <c r="X1061" s="10">
        <f t="shared" ca="1" si="352"/>
        <v>0</v>
      </c>
      <c r="Y1061" s="10">
        <f t="shared" ca="1" si="353"/>
        <v>0</v>
      </c>
      <c r="Z1061" s="10">
        <f t="shared" ca="1" si="354"/>
        <v>1</v>
      </c>
      <c r="AA1061" s="10">
        <f t="shared" ca="1" si="355"/>
        <v>0</v>
      </c>
      <c r="AB1061" s="10">
        <f t="shared" ca="1" si="356"/>
        <v>1</v>
      </c>
      <c r="AC1061" s="10">
        <f t="shared" ca="1" si="357"/>
        <v>1</v>
      </c>
      <c r="AF1061" s="16">
        <f t="shared" ca="1" si="358"/>
        <v>0</v>
      </c>
    </row>
    <row r="1062" spans="1:32" x14ac:dyDescent="0.25">
      <c r="A1062" s="7" t="s">
        <v>1016</v>
      </c>
      <c r="B1062" s="7" t="s">
        <v>288</v>
      </c>
      <c r="C1062" s="10">
        <f t="shared" ca="1" si="340"/>
        <v>0</v>
      </c>
      <c r="D1062" s="4">
        <v>23.3</v>
      </c>
      <c r="E1062" s="4">
        <v>18.399999999999999</v>
      </c>
      <c r="F1062" s="4">
        <v>7.1</v>
      </c>
      <c r="G1062" s="4">
        <v>3.4</v>
      </c>
      <c r="H1062" s="5" t="s">
        <v>1386</v>
      </c>
      <c r="I1062" s="5" t="s">
        <v>1371</v>
      </c>
      <c r="J1062" s="3">
        <v>4490</v>
      </c>
      <c r="K1062" s="3">
        <v>2000</v>
      </c>
      <c r="L1062" s="3">
        <v>263</v>
      </c>
      <c r="M1062" s="2">
        <f t="shared" si="341"/>
        <v>15.51</v>
      </c>
      <c r="N1062" s="3">
        <f t="shared" si="342"/>
        <v>322</v>
      </c>
      <c r="O1062" s="4">
        <f t="shared" si="343"/>
        <v>25.6</v>
      </c>
      <c r="P1062" s="2">
        <f t="shared" si="344"/>
        <v>1.66</v>
      </c>
      <c r="Q1062" s="2">
        <f t="shared" si="345"/>
        <v>1.1000000000000001</v>
      </c>
      <c r="R1062" s="2">
        <f t="shared" si="346"/>
        <v>3.28</v>
      </c>
      <c r="S1062" s="64">
        <f t="shared" si="347"/>
        <v>5.2080000000000001E-2</v>
      </c>
      <c r="T1062" s="2">
        <f t="shared" si="348"/>
        <v>5.75</v>
      </c>
      <c r="U1062" s="4">
        <f t="shared" si="349"/>
        <v>2.9</v>
      </c>
      <c r="V1062" s="79">
        <f t="shared" si="350"/>
        <v>6.18</v>
      </c>
      <c r="W1062" s="10">
        <f t="shared" ca="1" si="351"/>
        <v>0</v>
      </c>
      <c r="X1062" s="10">
        <f t="shared" ca="1" si="352"/>
        <v>0</v>
      </c>
      <c r="Y1062" s="10">
        <f t="shared" ca="1" si="353"/>
        <v>0</v>
      </c>
      <c r="Z1062" s="10">
        <f t="shared" ca="1" si="354"/>
        <v>1</v>
      </c>
      <c r="AA1062" s="10">
        <f t="shared" ca="1" si="355"/>
        <v>0</v>
      </c>
      <c r="AB1062" s="10">
        <f t="shared" ca="1" si="356"/>
        <v>1</v>
      </c>
      <c r="AC1062" s="10">
        <f t="shared" ca="1" si="357"/>
        <v>1</v>
      </c>
      <c r="AF1062" s="16">
        <f t="shared" ca="1" si="358"/>
        <v>0</v>
      </c>
    </row>
    <row r="1063" spans="1:32" x14ac:dyDescent="0.25">
      <c r="A1063" s="7" t="s">
        <v>579</v>
      </c>
      <c r="B1063" s="7" t="s">
        <v>1512</v>
      </c>
      <c r="C1063" s="10">
        <f t="shared" ca="1" si="340"/>
        <v>0</v>
      </c>
      <c r="D1063" s="4">
        <v>28</v>
      </c>
      <c r="E1063" s="4">
        <v>22</v>
      </c>
      <c r="F1063" s="4">
        <v>6.1</v>
      </c>
      <c r="G1063" s="4">
        <v>2.8</v>
      </c>
      <c r="H1063" s="5" t="s">
        <v>1058</v>
      </c>
      <c r="I1063" s="5" t="s">
        <v>1374</v>
      </c>
      <c r="J1063" s="3">
        <v>4000</v>
      </c>
      <c r="K1063" s="3">
        <v>2400</v>
      </c>
      <c r="L1063" s="3">
        <v>265</v>
      </c>
      <c r="M1063" s="2">
        <f t="shared" si="341"/>
        <v>16.87</v>
      </c>
      <c r="N1063" s="3">
        <f t="shared" si="342"/>
        <v>168</v>
      </c>
      <c r="O1063" s="4">
        <f t="shared" si="343"/>
        <v>23.3</v>
      </c>
      <c r="P1063" s="2">
        <f t="shared" si="344"/>
        <v>1.49</v>
      </c>
      <c r="Q1063" s="2">
        <f t="shared" si="345"/>
        <v>1.1299999999999999</v>
      </c>
      <c r="R1063" s="2">
        <f t="shared" si="346"/>
        <v>4.59</v>
      </c>
      <c r="S1063" s="64">
        <f t="shared" si="347"/>
        <v>3.4459999999999998E-2</v>
      </c>
      <c r="T1063" s="2">
        <f t="shared" si="348"/>
        <v>6.29</v>
      </c>
      <c r="U1063" s="4">
        <f t="shared" si="349"/>
        <v>3.1</v>
      </c>
      <c r="V1063" s="79">
        <f t="shared" si="350"/>
        <v>7.12</v>
      </c>
      <c r="W1063" s="10">
        <f t="shared" ca="1" si="351"/>
        <v>0</v>
      </c>
      <c r="X1063" s="10">
        <f t="shared" ca="1" si="352"/>
        <v>0</v>
      </c>
      <c r="Y1063" s="10">
        <f t="shared" ca="1" si="353"/>
        <v>0</v>
      </c>
      <c r="Z1063" s="10">
        <f t="shared" ca="1" si="354"/>
        <v>1</v>
      </c>
      <c r="AA1063" s="10">
        <f t="shared" ca="1" si="355"/>
        <v>0</v>
      </c>
      <c r="AB1063" s="10">
        <f t="shared" ca="1" si="356"/>
        <v>0</v>
      </c>
      <c r="AC1063" s="10">
        <f t="shared" ca="1" si="357"/>
        <v>1</v>
      </c>
      <c r="AF1063" s="16">
        <f t="shared" ca="1" si="358"/>
        <v>0</v>
      </c>
    </row>
    <row r="1064" spans="1:32" x14ac:dyDescent="0.25">
      <c r="A1064" s="7" t="s">
        <v>1033</v>
      </c>
      <c r="B1064" s="7" t="s">
        <v>1037</v>
      </c>
      <c r="C1064" s="10">
        <f t="shared" ca="1" si="340"/>
        <v>0</v>
      </c>
      <c r="D1064" s="4">
        <v>17.3</v>
      </c>
      <c r="E1064" s="4">
        <v>16.8</v>
      </c>
      <c r="F1064" s="4">
        <v>7.3</v>
      </c>
      <c r="G1064" s="4" t="s">
        <v>1038</v>
      </c>
      <c r="H1064" s="5" t="s">
        <v>635</v>
      </c>
      <c r="I1064" s="5" t="s">
        <v>215</v>
      </c>
      <c r="J1064" s="3">
        <v>1500</v>
      </c>
      <c r="L1064" s="3">
        <v>150</v>
      </c>
      <c r="M1064" s="2">
        <f t="shared" si="341"/>
        <v>18.350000000000001</v>
      </c>
      <c r="N1064" s="3">
        <f t="shared" si="342"/>
        <v>141</v>
      </c>
      <c r="O1064" s="4">
        <f t="shared" si="343"/>
        <v>9.6999999999999993</v>
      </c>
      <c r="P1064" s="2">
        <f t="shared" si="344"/>
        <v>2.4700000000000002</v>
      </c>
      <c r="Q1064" s="2">
        <f t="shared" si="345"/>
        <v>1.2</v>
      </c>
      <c r="R1064" s="2">
        <f t="shared" si="346"/>
        <v>2.37</v>
      </c>
      <c r="S1064" s="64">
        <f t="shared" si="347"/>
        <v>0.37963999999999998</v>
      </c>
      <c r="T1064" s="2">
        <f t="shared" si="348"/>
        <v>5.49</v>
      </c>
      <c r="U1064" s="4">
        <f t="shared" si="349"/>
        <v>1.1000000000000001</v>
      </c>
      <c r="V1064" s="79">
        <f t="shared" si="350"/>
        <v>2.31</v>
      </c>
      <c r="W1064" s="10">
        <f t="shared" ca="1" si="351"/>
        <v>0</v>
      </c>
      <c r="X1064" s="10">
        <f t="shared" ca="1" si="352"/>
        <v>0</v>
      </c>
      <c r="Y1064" s="10">
        <f t="shared" ca="1" si="353"/>
        <v>1</v>
      </c>
      <c r="Z1064" s="10">
        <f t="shared" ca="1" si="354"/>
        <v>0</v>
      </c>
      <c r="AA1064" s="10">
        <f t="shared" ca="1" si="355"/>
        <v>0</v>
      </c>
      <c r="AB1064" s="10">
        <f t="shared" ca="1" si="356"/>
        <v>0</v>
      </c>
      <c r="AC1064" s="10">
        <f t="shared" ca="1" si="357"/>
        <v>1</v>
      </c>
      <c r="AF1064" s="16">
        <f t="shared" ca="1" si="358"/>
        <v>0</v>
      </c>
    </row>
    <row r="1065" spans="1:32" x14ac:dyDescent="0.25">
      <c r="A1065" s="7" t="s">
        <v>289</v>
      </c>
      <c r="B1065" s="7" t="s">
        <v>1691</v>
      </c>
      <c r="C1065" s="10">
        <f t="shared" ca="1" si="340"/>
        <v>0</v>
      </c>
      <c r="D1065" s="4">
        <v>59.9</v>
      </c>
      <c r="E1065" s="4">
        <v>59</v>
      </c>
      <c r="F1065" s="4">
        <v>13.4</v>
      </c>
      <c r="G1065" s="4">
        <v>6</v>
      </c>
      <c r="H1065" s="5" t="s">
        <v>1407</v>
      </c>
      <c r="I1065" s="5" t="s">
        <v>210</v>
      </c>
      <c r="J1065" s="3">
        <v>35000</v>
      </c>
      <c r="K1065" s="3">
        <v>10000</v>
      </c>
      <c r="L1065" s="3">
        <v>1205</v>
      </c>
      <c r="M1065" s="2">
        <f t="shared" si="341"/>
        <v>18.09</v>
      </c>
      <c r="N1065" s="3">
        <f t="shared" si="342"/>
        <v>76</v>
      </c>
      <c r="O1065" s="4">
        <f t="shared" si="343"/>
        <v>28.8</v>
      </c>
      <c r="P1065" s="2">
        <f t="shared" si="344"/>
        <v>1.59</v>
      </c>
      <c r="Q1065" s="2">
        <f t="shared" si="345"/>
        <v>1.0900000000000001</v>
      </c>
      <c r="R1065" s="2">
        <f t="shared" si="346"/>
        <v>4.47</v>
      </c>
      <c r="S1065" s="64">
        <f t="shared" si="347"/>
        <v>7.6939999999999995E-2</v>
      </c>
      <c r="T1065" s="2">
        <f t="shared" si="348"/>
        <v>10.29</v>
      </c>
      <c r="U1065" s="4">
        <f t="shared" si="349"/>
        <v>3.8</v>
      </c>
      <c r="V1065" s="79">
        <f t="shared" si="350"/>
        <v>5.89</v>
      </c>
      <c r="W1065" s="10">
        <f t="shared" ca="1" si="351"/>
        <v>0</v>
      </c>
      <c r="X1065" s="10">
        <f t="shared" ca="1" si="352"/>
        <v>1</v>
      </c>
      <c r="Y1065" s="10">
        <f t="shared" ca="1" si="353"/>
        <v>0</v>
      </c>
      <c r="Z1065" s="10">
        <f t="shared" ca="1" si="354"/>
        <v>1</v>
      </c>
      <c r="AA1065" s="10">
        <f t="shared" ca="1" si="355"/>
        <v>0</v>
      </c>
      <c r="AB1065" s="10">
        <f t="shared" ca="1" si="356"/>
        <v>0</v>
      </c>
      <c r="AC1065" s="10">
        <f t="shared" ca="1" si="357"/>
        <v>1</v>
      </c>
      <c r="AF1065" s="16">
        <f t="shared" ca="1" si="358"/>
        <v>0</v>
      </c>
    </row>
    <row r="1066" spans="1:32" x14ac:dyDescent="0.25">
      <c r="A1066" s="7" t="s">
        <v>111</v>
      </c>
      <c r="B1066" s="7" t="s">
        <v>1492</v>
      </c>
      <c r="C1066" s="10" t="e">
        <f t="shared" ca="1" si="340"/>
        <v>#VALUE!</v>
      </c>
      <c r="D1066" s="4">
        <v>31.5</v>
      </c>
      <c r="F1066" s="4">
        <v>31</v>
      </c>
      <c r="G1066" s="4">
        <v>6.5</v>
      </c>
      <c r="H1066" s="5" t="s">
        <v>112</v>
      </c>
      <c r="I1066" s="5" t="s">
        <v>1374</v>
      </c>
      <c r="J1066" s="3">
        <v>9105</v>
      </c>
      <c r="K1066" s="3">
        <v>2491</v>
      </c>
      <c r="L1066" s="3">
        <v>550</v>
      </c>
      <c r="M1066" s="2">
        <f t="shared" si="341"/>
        <v>20.25</v>
      </c>
      <c r="N1066" s="3" t="e">
        <f t="shared" si="342"/>
        <v>#DIV/0!</v>
      </c>
      <c r="O1066" s="4">
        <f t="shared" si="343"/>
        <v>15.4</v>
      </c>
      <c r="P1066" s="2">
        <f t="shared" si="344"/>
        <v>5.74</v>
      </c>
      <c r="Q1066" s="2" t="e">
        <f t="shared" si="345"/>
        <v>#DIV/0!</v>
      </c>
      <c r="R1066" s="2">
        <f t="shared" si="346"/>
        <v>1.02</v>
      </c>
      <c r="S1066" s="64" t="e">
        <f t="shared" si="347"/>
        <v>#DIV/0!</v>
      </c>
      <c r="T1066" s="2">
        <f t="shared" si="348"/>
        <v>0</v>
      </c>
      <c r="U1066" s="4" t="e">
        <f t="shared" si="349"/>
        <v>#DIV/0!</v>
      </c>
      <c r="V1066" s="79" t="e">
        <f t="shared" si="350"/>
        <v>#DIV/0!</v>
      </c>
      <c r="W1066" s="10">
        <f t="shared" ca="1" si="351"/>
        <v>0</v>
      </c>
      <c r="X1066" s="10" t="e">
        <f t="shared" ca="1" si="352"/>
        <v>#VALUE!</v>
      </c>
      <c r="Y1066" s="10">
        <f t="shared" ca="1" si="353"/>
        <v>0.29499999999999998</v>
      </c>
      <c r="Z1066" s="10">
        <f t="shared" ca="1" si="354"/>
        <v>0</v>
      </c>
      <c r="AA1066" s="10" t="e">
        <f t="shared" ca="1" si="355"/>
        <v>#VALUE!</v>
      </c>
      <c r="AB1066" s="10">
        <f t="shared" ca="1" si="356"/>
        <v>0</v>
      </c>
      <c r="AC1066" s="10" t="e">
        <f t="shared" ca="1" si="357"/>
        <v>#VALUE!</v>
      </c>
      <c r="AF1066" s="16" t="e">
        <f t="shared" ca="1" si="358"/>
        <v>#VALUE!</v>
      </c>
    </row>
    <row r="1067" spans="1:32" x14ac:dyDescent="0.25">
      <c r="A1067" s="7" t="s">
        <v>290</v>
      </c>
      <c r="B1067" s="7" t="s">
        <v>1155</v>
      </c>
      <c r="C1067" s="10">
        <f t="shared" ca="1" si="340"/>
        <v>0</v>
      </c>
      <c r="D1067" s="4">
        <v>28.5</v>
      </c>
      <c r="E1067" s="4">
        <v>23.2</v>
      </c>
      <c r="F1067" s="4">
        <v>9.9</v>
      </c>
      <c r="G1067" s="4">
        <v>3.5</v>
      </c>
      <c r="I1067" s="5" t="s">
        <v>1374</v>
      </c>
      <c r="J1067" s="3">
        <v>5720</v>
      </c>
      <c r="K1067" s="3">
        <v>1760</v>
      </c>
      <c r="L1067" s="3">
        <v>352</v>
      </c>
      <c r="M1067" s="2">
        <f t="shared" si="341"/>
        <v>17.66</v>
      </c>
      <c r="N1067" s="3">
        <f t="shared" si="342"/>
        <v>204</v>
      </c>
      <c r="O1067" s="4">
        <f t="shared" si="343"/>
        <v>16.8</v>
      </c>
      <c r="P1067" s="2">
        <f t="shared" si="344"/>
        <v>2.14</v>
      </c>
      <c r="Q1067" s="2">
        <f t="shared" si="345"/>
        <v>1.1399999999999999</v>
      </c>
      <c r="R1067" s="2">
        <f t="shared" si="346"/>
        <v>2.88</v>
      </c>
      <c r="S1067" s="64">
        <f t="shared" si="347"/>
        <v>0.18428</v>
      </c>
      <c r="T1067" s="2">
        <f t="shared" si="348"/>
        <v>6.45</v>
      </c>
      <c r="U1067" s="4">
        <f t="shared" si="349"/>
        <v>2</v>
      </c>
      <c r="V1067" s="79">
        <f t="shared" si="350"/>
        <v>3.61</v>
      </c>
      <c r="W1067" s="10">
        <f t="shared" ca="1" si="351"/>
        <v>0</v>
      </c>
      <c r="X1067" s="10">
        <f t="shared" ca="1" si="352"/>
        <v>0</v>
      </c>
      <c r="Y1067" s="10">
        <f t="shared" ca="1" si="353"/>
        <v>0</v>
      </c>
      <c r="Z1067" s="10">
        <f t="shared" ca="1" si="354"/>
        <v>1</v>
      </c>
      <c r="AA1067" s="10">
        <f t="shared" ca="1" si="355"/>
        <v>0</v>
      </c>
      <c r="AB1067" s="10">
        <f t="shared" ca="1" si="356"/>
        <v>0</v>
      </c>
      <c r="AC1067" s="10">
        <f t="shared" ca="1" si="357"/>
        <v>1</v>
      </c>
      <c r="AF1067" s="16">
        <f t="shared" ca="1" si="358"/>
        <v>0</v>
      </c>
    </row>
    <row r="1068" spans="1:32" x14ac:dyDescent="0.25">
      <c r="A1068" s="7" t="s">
        <v>291</v>
      </c>
      <c r="C1068" s="10">
        <f t="shared" ca="1" si="340"/>
        <v>0</v>
      </c>
      <c r="D1068" s="4">
        <v>31.2</v>
      </c>
      <c r="E1068" s="4">
        <v>27</v>
      </c>
      <c r="F1068" s="4">
        <v>10</v>
      </c>
      <c r="G1068" s="4">
        <v>4.7</v>
      </c>
      <c r="H1068" s="5" t="s">
        <v>1072</v>
      </c>
      <c r="I1068" s="5" t="s">
        <v>1374</v>
      </c>
      <c r="J1068" s="3">
        <v>8929</v>
      </c>
      <c r="K1068" s="3">
        <v>2980</v>
      </c>
      <c r="L1068" s="3">
        <v>561</v>
      </c>
      <c r="M1068" s="2">
        <f t="shared" si="341"/>
        <v>20.92</v>
      </c>
      <c r="N1068" s="3">
        <f t="shared" si="342"/>
        <v>203</v>
      </c>
      <c r="O1068" s="4">
        <f t="shared" si="343"/>
        <v>22.7</v>
      </c>
      <c r="P1068" s="2">
        <f t="shared" si="344"/>
        <v>1.86</v>
      </c>
      <c r="Q1068" s="2">
        <f t="shared" si="345"/>
        <v>1.19</v>
      </c>
      <c r="R1068" s="2">
        <f t="shared" si="346"/>
        <v>3.12</v>
      </c>
      <c r="S1068" s="64">
        <f t="shared" si="347"/>
        <v>0.10258</v>
      </c>
      <c r="T1068" s="2">
        <f t="shared" si="348"/>
        <v>6.96</v>
      </c>
      <c r="U1068" s="4">
        <f t="shared" si="349"/>
        <v>2.7</v>
      </c>
      <c r="V1068" s="79">
        <f t="shared" si="350"/>
        <v>4.84</v>
      </c>
      <c r="W1068" s="10">
        <f t="shared" ca="1" si="351"/>
        <v>0</v>
      </c>
      <c r="X1068" s="10">
        <f t="shared" ca="1" si="352"/>
        <v>0</v>
      </c>
      <c r="Y1068" s="10">
        <f t="shared" ca="1" si="353"/>
        <v>0</v>
      </c>
      <c r="Z1068" s="10">
        <f t="shared" ca="1" si="354"/>
        <v>1</v>
      </c>
      <c r="AA1068" s="10">
        <f t="shared" ca="1" si="355"/>
        <v>0</v>
      </c>
      <c r="AB1068" s="10">
        <f t="shared" ca="1" si="356"/>
        <v>0.88900000000000001</v>
      </c>
      <c r="AC1068" s="10">
        <f t="shared" ca="1" si="357"/>
        <v>1</v>
      </c>
      <c r="AF1068" s="16">
        <f t="shared" ca="1" si="358"/>
        <v>0</v>
      </c>
    </row>
    <row r="1069" spans="1:32" x14ac:dyDescent="0.25">
      <c r="A1069" s="7" t="s">
        <v>292</v>
      </c>
      <c r="B1069" s="7" t="s">
        <v>293</v>
      </c>
      <c r="C1069" s="10">
        <f t="shared" ca="1" si="340"/>
        <v>0</v>
      </c>
      <c r="D1069" s="4">
        <v>36.1</v>
      </c>
      <c r="E1069" s="4">
        <v>30.2</v>
      </c>
      <c r="F1069" s="4">
        <v>12.5</v>
      </c>
      <c r="G1069" s="4">
        <v>6.8</v>
      </c>
      <c r="I1069" s="5" t="s">
        <v>1374</v>
      </c>
      <c r="J1069" s="3">
        <v>12568</v>
      </c>
      <c r="K1069" s="3">
        <v>4189</v>
      </c>
      <c r="L1069" s="3">
        <v>574</v>
      </c>
      <c r="M1069" s="2">
        <f t="shared" si="341"/>
        <v>17.05</v>
      </c>
      <c r="N1069" s="3">
        <f t="shared" si="342"/>
        <v>204</v>
      </c>
      <c r="O1069" s="4">
        <f t="shared" si="343"/>
        <v>21</v>
      </c>
      <c r="P1069" s="2">
        <f t="shared" si="344"/>
        <v>2.08</v>
      </c>
      <c r="Q1069" s="2">
        <f t="shared" si="345"/>
        <v>1.1000000000000001</v>
      </c>
      <c r="R1069" s="2">
        <f t="shared" si="346"/>
        <v>2.89</v>
      </c>
      <c r="S1069" s="64">
        <f t="shared" si="347"/>
        <v>0.17619000000000001</v>
      </c>
      <c r="T1069" s="2">
        <f t="shared" si="348"/>
        <v>7.36</v>
      </c>
      <c r="U1069" s="4">
        <f t="shared" si="349"/>
        <v>2.4</v>
      </c>
      <c r="V1069" s="79">
        <f t="shared" si="350"/>
        <v>3.85</v>
      </c>
      <c r="W1069" s="10">
        <f t="shared" ca="1" si="351"/>
        <v>0</v>
      </c>
      <c r="X1069" s="10">
        <f t="shared" ca="1" si="352"/>
        <v>0</v>
      </c>
      <c r="Y1069" s="10">
        <f t="shared" ca="1" si="353"/>
        <v>0</v>
      </c>
      <c r="Z1069" s="10">
        <f t="shared" ca="1" si="354"/>
        <v>1</v>
      </c>
      <c r="AA1069" s="10">
        <f t="shared" ca="1" si="355"/>
        <v>0</v>
      </c>
      <c r="AB1069" s="10">
        <f t="shared" ca="1" si="356"/>
        <v>0</v>
      </c>
      <c r="AC1069" s="10">
        <f t="shared" ca="1" si="357"/>
        <v>1</v>
      </c>
      <c r="AF1069" s="16">
        <f t="shared" ca="1" si="358"/>
        <v>0</v>
      </c>
    </row>
    <row r="1070" spans="1:32" x14ac:dyDescent="0.25">
      <c r="A1070" s="7" t="s">
        <v>1269</v>
      </c>
      <c r="B1070" s="7" t="s">
        <v>1270</v>
      </c>
      <c r="C1070" s="10">
        <f t="shared" ca="1" si="340"/>
        <v>0</v>
      </c>
      <c r="D1070" s="4">
        <v>37.4</v>
      </c>
      <c r="E1070" s="4">
        <v>31</v>
      </c>
      <c r="F1070" s="4">
        <v>12.8</v>
      </c>
      <c r="G1070" s="4">
        <v>4</v>
      </c>
      <c r="J1070" s="3">
        <v>13230</v>
      </c>
      <c r="K1070" s="3">
        <v>4785</v>
      </c>
      <c r="L1070" s="3">
        <v>99</v>
      </c>
      <c r="M1070" s="2">
        <f t="shared" si="341"/>
        <v>2.84</v>
      </c>
      <c r="N1070" s="3">
        <f t="shared" si="342"/>
        <v>198</v>
      </c>
      <c r="O1070" s="4">
        <f t="shared" si="343"/>
        <v>20.8</v>
      </c>
      <c r="P1070" s="2">
        <f t="shared" si="344"/>
        <v>2.09</v>
      </c>
      <c r="Q1070" s="2">
        <f t="shared" si="345"/>
        <v>0.6</v>
      </c>
      <c r="R1070" s="2">
        <f t="shared" si="346"/>
        <v>2.92</v>
      </c>
      <c r="S1070" s="64">
        <f t="shared" si="347"/>
        <v>0.18176</v>
      </c>
      <c r="T1070" s="2">
        <f t="shared" si="348"/>
        <v>7.46</v>
      </c>
      <c r="U1070" s="4">
        <f t="shared" si="349"/>
        <v>2.4</v>
      </c>
      <c r="V1070" s="79">
        <f t="shared" si="350"/>
        <v>3.81</v>
      </c>
      <c r="W1070" s="10">
        <f t="shared" ca="1" si="351"/>
        <v>0</v>
      </c>
      <c r="X1070" s="10">
        <f t="shared" ca="1" si="352"/>
        <v>0</v>
      </c>
      <c r="Y1070" s="10">
        <f t="shared" ca="1" si="353"/>
        <v>0</v>
      </c>
      <c r="Z1070" s="10">
        <f t="shared" ca="1" si="354"/>
        <v>1</v>
      </c>
      <c r="AA1070" s="10">
        <f t="shared" ca="1" si="355"/>
        <v>0</v>
      </c>
      <c r="AB1070" s="10">
        <f t="shared" ca="1" si="356"/>
        <v>0</v>
      </c>
      <c r="AC1070" s="10">
        <f t="shared" ca="1" si="357"/>
        <v>1</v>
      </c>
      <c r="AF1070" s="16">
        <f t="shared" ca="1" si="358"/>
        <v>0</v>
      </c>
    </row>
    <row r="1071" spans="1:32" x14ac:dyDescent="0.25">
      <c r="A1071" s="7" t="s">
        <v>294</v>
      </c>
      <c r="B1071" s="7" t="s">
        <v>1948</v>
      </c>
      <c r="C1071" s="10">
        <f t="shared" ca="1" si="340"/>
        <v>0</v>
      </c>
      <c r="D1071" s="4">
        <v>39.299999999999997</v>
      </c>
      <c r="E1071" s="4">
        <v>32.200000000000003</v>
      </c>
      <c r="F1071" s="4">
        <v>12.8</v>
      </c>
      <c r="G1071" s="4">
        <v>6.4</v>
      </c>
      <c r="I1071" s="5" t="s">
        <v>1374</v>
      </c>
      <c r="J1071" s="3">
        <v>14330</v>
      </c>
      <c r="K1071" s="3">
        <v>5402</v>
      </c>
      <c r="L1071" s="3">
        <v>683</v>
      </c>
      <c r="M1071" s="2">
        <f t="shared" si="341"/>
        <v>18.59</v>
      </c>
      <c r="N1071" s="3">
        <f t="shared" si="342"/>
        <v>192</v>
      </c>
      <c r="O1071" s="4">
        <f t="shared" si="343"/>
        <v>21.6</v>
      </c>
      <c r="P1071" s="2">
        <f t="shared" si="344"/>
        <v>2.04</v>
      </c>
      <c r="Q1071" s="2">
        <f t="shared" si="345"/>
        <v>1.1299999999999999</v>
      </c>
      <c r="R1071" s="2">
        <f t="shared" si="346"/>
        <v>3.07</v>
      </c>
      <c r="S1071" s="64">
        <f t="shared" si="347"/>
        <v>0.16750999999999999</v>
      </c>
      <c r="T1071" s="2">
        <f t="shared" si="348"/>
        <v>7.6</v>
      </c>
      <c r="U1071" s="4">
        <f t="shared" si="349"/>
        <v>2.5</v>
      </c>
      <c r="V1071" s="79">
        <f t="shared" si="350"/>
        <v>3.97</v>
      </c>
      <c r="W1071" s="10">
        <f t="shared" ca="1" si="351"/>
        <v>0</v>
      </c>
      <c r="X1071" s="10">
        <f t="shared" ca="1" si="352"/>
        <v>0</v>
      </c>
      <c r="Y1071" s="10">
        <f t="shared" ca="1" si="353"/>
        <v>0</v>
      </c>
      <c r="Z1071" s="10">
        <f t="shared" ca="1" si="354"/>
        <v>1</v>
      </c>
      <c r="AA1071" s="10">
        <f t="shared" ca="1" si="355"/>
        <v>0</v>
      </c>
      <c r="AB1071" s="10">
        <f t="shared" ca="1" si="356"/>
        <v>0.61099999999999999</v>
      </c>
      <c r="AC1071" s="10">
        <f t="shared" ca="1" si="357"/>
        <v>1</v>
      </c>
      <c r="AF1071" s="16">
        <f t="shared" ca="1" si="358"/>
        <v>0</v>
      </c>
    </row>
    <row r="1072" spans="1:32" x14ac:dyDescent="0.25">
      <c r="A1072" s="7" t="s">
        <v>295</v>
      </c>
      <c r="B1072" s="7" t="s">
        <v>293</v>
      </c>
      <c r="C1072" s="10">
        <f t="shared" ca="1" si="340"/>
        <v>0</v>
      </c>
      <c r="D1072" s="4">
        <v>40</v>
      </c>
      <c r="E1072" s="4">
        <v>33.299999999999997</v>
      </c>
      <c r="F1072" s="4">
        <v>13</v>
      </c>
      <c r="G1072" s="4">
        <v>6.5</v>
      </c>
      <c r="H1072" s="5" t="s">
        <v>296</v>
      </c>
      <c r="I1072" s="5" t="s">
        <v>1374</v>
      </c>
      <c r="J1072" s="3">
        <v>15875</v>
      </c>
      <c r="K1072" s="3">
        <v>5295</v>
      </c>
      <c r="L1072" s="3">
        <v>819</v>
      </c>
      <c r="M1072" s="2">
        <f t="shared" si="341"/>
        <v>20.82</v>
      </c>
      <c r="N1072" s="3">
        <f t="shared" si="342"/>
        <v>192</v>
      </c>
      <c r="O1072" s="4">
        <f t="shared" si="343"/>
        <v>22.8</v>
      </c>
      <c r="P1072" s="2">
        <f t="shared" si="344"/>
        <v>2</v>
      </c>
      <c r="Q1072" s="2">
        <f t="shared" si="345"/>
        <v>1.17</v>
      </c>
      <c r="R1072" s="2">
        <f t="shared" si="346"/>
        <v>3.08</v>
      </c>
      <c r="S1072" s="64">
        <f t="shared" si="347"/>
        <v>0.14654</v>
      </c>
      <c r="T1072" s="2">
        <f t="shared" si="348"/>
        <v>7.73</v>
      </c>
      <c r="U1072" s="4">
        <f t="shared" si="349"/>
        <v>2.7</v>
      </c>
      <c r="V1072" s="79">
        <f t="shared" si="350"/>
        <v>4.25</v>
      </c>
      <c r="W1072" s="10">
        <f t="shared" ca="1" si="351"/>
        <v>0</v>
      </c>
      <c r="X1072" s="10">
        <f t="shared" ca="1" si="352"/>
        <v>0</v>
      </c>
      <c r="Y1072" s="10">
        <f t="shared" ca="1" si="353"/>
        <v>0</v>
      </c>
      <c r="Z1072" s="10">
        <f t="shared" ca="1" si="354"/>
        <v>1</v>
      </c>
      <c r="AA1072" s="10">
        <f t="shared" ca="1" si="355"/>
        <v>0</v>
      </c>
      <c r="AB1072" s="10">
        <f t="shared" ca="1" si="356"/>
        <v>0.66700000000000004</v>
      </c>
      <c r="AC1072" s="10">
        <f t="shared" ca="1" si="357"/>
        <v>1</v>
      </c>
      <c r="AF1072" s="16">
        <f t="shared" ca="1" si="358"/>
        <v>0</v>
      </c>
    </row>
    <row r="1073" spans="1:32" x14ac:dyDescent="0.25">
      <c r="A1073" s="7" t="s">
        <v>297</v>
      </c>
      <c r="B1073" s="7" t="s">
        <v>298</v>
      </c>
      <c r="C1073" s="10">
        <f t="shared" ca="1" si="340"/>
        <v>0</v>
      </c>
      <c r="D1073" s="4">
        <v>42.1</v>
      </c>
      <c r="E1073" s="4">
        <v>33.1</v>
      </c>
      <c r="F1073" s="4">
        <v>13.5</v>
      </c>
      <c r="G1073" s="4">
        <v>6.6</v>
      </c>
      <c r="I1073" s="5" t="s">
        <v>1374</v>
      </c>
      <c r="J1073" s="3">
        <v>18920</v>
      </c>
      <c r="K1073" s="3">
        <v>6270</v>
      </c>
      <c r="L1073" s="3">
        <v>733</v>
      </c>
      <c r="M1073" s="2">
        <f t="shared" si="341"/>
        <v>16.579999999999998</v>
      </c>
      <c r="N1073" s="3">
        <f t="shared" si="342"/>
        <v>233</v>
      </c>
      <c r="O1073" s="4">
        <f t="shared" si="343"/>
        <v>25.5</v>
      </c>
      <c r="P1073" s="2">
        <f t="shared" si="344"/>
        <v>1.96</v>
      </c>
      <c r="Q1073" s="2">
        <f t="shared" si="345"/>
        <v>1.08</v>
      </c>
      <c r="R1073" s="2">
        <f t="shared" si="346"/>
        <v>3.12</v>
      </c>
      <c r="S1073" s="64">
        <f t="shared" si="347"/>
        <v>0.13338</v>
      </c>
      <c r="T1073" s="2">
        <f t="shared" si="348"/>
        <v>7.71</v>
      </c>
      <c r="U1073" s="4">
        <f t="shared" si="349"/>
        <v>2.9</v>
      </c>
      <c r="V1073" s="79">
        <f t="shared" si="350"/>
        <v>4.4800000000000004</v>
      </c>
      <c r="W1073" s="10">
        <f t="shared" ca="1" si="351"/>
        <v>0</v>
      </c>
      <c r="X1073" s="10">
        <f t="shared" ca="1" si="352"/>
        <v>0</v>
      </c>
      <c r="Y1073" s="10">
        <f t="shared" ca="1" si="353"/>
        <v>0</v>
      </c>
      <c r="Z1073" s="10">
        <f t="shared" ca="1" si="354"/>
        <v>1</v>
      </c>
      <c r="AA1073" s="10">
        <f t="shared" ca="1" si="355"/>
        <v>0</v>
      </c>
      <c r="AB1073" s="10">
        <f t="shared" ca="1" si="356"/>
        <v>0.88900000000000001</v>
      </c>
      <c r="AC1073" s="10">
        <f t="shared" ca="1" si="357"/>
        <v>1</v>
      </c>
      <c r="AF1073" s="16">
        <f t="shared" ca="1" si="358"/>
        <v>0</v>
      </c>
    </row>
    <row r="1074" spans="1:32" x14ac:dyDescent="0.25">
      <c r="A1074" s="7" t="s">
        <v>553</v>
      </c>
      <c r="B1074" s="7" t="s">
        <v>1155</v>
      </c>
      <c r="C1074" s="10">
        <f t="shared" ca="1" si="340"/>
        <v>0</v>
      </c>
      <c r="D1074" s="4">
        <v>43.7</v>
      </c>
      <c r="E1074" s="4">
        <v>34.700000000000003</v>
      </c>
      <c r="F1074" s="4">
        <v>13.9</v>
      </c>
      <c r="G1074" s="4">
        <v>7</v>
      </c>
      <c r="H1074" s="5" t="s">
        <v>1456</v>
      </c>
      <c r="I1074" s="5" t="s">
        <v>1374</v>
      </c>
      <c r="J1074" s="3">
        <v>22050</v>
      </c>
      <c r="K1074" s="3">
        <v>9130</v>
      </c>
      <c r="L1074" s="3">
        <v>773</v>
      </c>
      <c r="M1074" s="2">
        <f t="shared" si="341"/>
        <v>15.79</v>
      </c>
      <c r="N1074" s="3">
        <f t="shared" si="342"/>
        <v>236</v>
      </c>
      <c r="O1074" s="4">
        <f t="shared" si="343"/>
        <v>27.4</v>
      </c>
      <c r="P1074" s="2">
        <f t="shared" si="344"/>
        <v>1.92</v>
      </c>
      <c r="Q1074" s="2">
        <f t="shared" si="345"/>
        <v>1.05</v>
      </c>
      <c r="R1074" s="2">
        <f t="shared" si="346"/>
        <v>3.14</v>
      </c>
      <c r="S1074" s="64">
        <f t="shared" si="347"/>
        <v>0.12117</v>
      </c>
      <c r="T1074" s="2">
        <f t="shared" si="348"/>
        <v>7.89</v>
      </c>
      <c r="U1074" s="4">
        <f t="shared" si="349"/>
        <v>3.1</v>
      </c>
      <c r="V1074" s="79">
        <f t="shared" si="350"/>
        <v>4.72</v>
      </c>
      <c r="W1074" s="10">
        <f t="shared" ca="1" si="351"/>
        <v>0</v>
      </c>
      <c r="X1074" s="10">
        <f t="shared" ca="1" si="352"/>
        <v>0</v>
      </c>
      <c r="Y1074" s="10">
        <f t="shared" ca="1" si="353"/>
        <v>0</v>
      </c>
      <c r="Z1074" s="10">
        <f t="shared" ca="1" si="354"/>
        <v>1</v>
      </c>
      <c r="AA1074" s="10">
        <f t="shared" ca="1" si="355"/>
        <v>0</v>
      </c>
      <c r="AB1074" s="10">
        <f t="shared" ca="1" si="356"/>
        <v>1</v>
      </c>
      <c r="AC1074" s="10">
        <f t="shared" ca="1" si="357"/>
        <v>1</v>
      </c>
      <c r="AF1074" s="16">
        <f t="shared" ca="1" si="358"/>
        <v>0</v>
      </c>
    </row>
    <row r="1075" spans="1:32" x14ac:dyDescent="0.25">
      <c r="A1075" s="7" t="s">
        <v>299</v>
      </c>
      <c r="B1075" s="7" t="s">
        <v>1155</v>
      </c>
      <c r="C1075" s="10">
        <f t="shared" ca="1" si="340"/>
        <v>0</v>
      </c>
      <c r="D1075" s="4">
        <v>46.4</v>
      </c>
      <c r="E1075" s="4">
        <v>38.4</v>
      </c>
      <c r="F1075" s="4">
        <v>14.7</v>
      </c>
      <c r="G1075" s="4">
        <v>6.6</v>
      </c>
      <c r="I1075" s="5" t="s">
        <v>1374</v>
      </c>
      <c r="J1075" s="3">
        <v>21208</v>
      </c>
      <c r="K1075" s="3">
        <v>8102</v>
      </c>
      <c r="L1075" s="3">
        <v>977</v>
      </c>
      <c r="M1075" s="2">
        <f t="shared" si="341"/>
        <v>20.48</v>
      </c>
      <c r="N1075" s="3">
        <f t="shared" si="342"/>
        <v>167</v>
      </c>
      <c r="O1075" s="4">
        <f t="shared" si="343"/>
        <v>22.4</v>
      </c>
      <c r="P1075" s="2">
        <f t="shared" si="344"/>
        <v>2.06</v>
      </c>
      <c r="Q1075" s="2">
        <f t="shared" si="345"/>
        <v>1.1499999999999999</v>
      </c>
      <c r="R1075" s="2">
        <f t="shared" si="346"/>
        <v>3.16</v>
      </c>
      <c r="S1075" s="64">
        <f t="shared" si="347"/>
        <v>0.17144999999999999</v>
      </c>
      <c r="T1075" s="2">
        <f t="shared" si="348"/>
        <v>8.3000000000000007</v>
      </c>
      <c r="U1075" s="4">
        <f t="shared" si="349"/>
        <v>2.7</v>
      </c>
      <c r="V1075" s="79">
        <f t="shared" si="350"/>
        <v>4</v>
      </c>
      <c r="W1075" s="10">
        <f t="shared" ca="1" si="351"/>
        <v>0</v>
      </c>
      <c r="X1075" s="10">
        <f t="shared" ca="1" si="352"/>
        <v>0</v>
      </c>
      <c r="Y1075" s="10">
        <f t="shared" ca="1" si="353"/>
        <v>0</v>
      </c>
      <c r="Z1075" s="10">
        <f t="shared" ca="1" si="354"/>
        <v>1</v>
      </c>
      <c r="AA1075" s="10">
        <f t="shared" ca="1" si="355"/>
        <v>0</v>
      </c>
      <c r="AB1075" s="10">
        <f t="shared" ca="1" si="356"/>
        <v>1</v>
      </c>
      <c r="AC1075" s="10">
        <f t="shared" ca="1" si="357"/>
        <v>1</v>
      </c>
      <c r="AF1075" s="16">
        <f t="shared" ca="1" si="358"/>
        <v>0</v>
      </c>
    </row>
    <row r="1076" spans="1:32" x14ac:dyDescent="0.25">
      <c r="A1076" s="7" t="s">
        <v>1271</v>
      </c>
      <c r="B1076" s="7" t="s">
        <v>1272</v>
      </c>
      <c r="C1076" s="10">
        <f t="shared" ca="1" si="340"/>
        <v>0</v>
      </c>
      <c r="D1076" s="4">
        <v>32.200000000000003</v>
      </c>
      <c r="E1076" s="4">
        <v>26</v>
      </c>
      <c r="F1076" s="4">
        <v>10.199999999999999</v>
      </c>
      <c r="G1076" s="4">
        <v>4.0999999999999996</v>
      </c>
      <c r="H1076" s="5" t="s">
        <v>1273</v>
      </c>
      <c r="J1076" s="3">
        <v>9500</v>
      </c>
      <c r="K1076" s="3">
        <v>0</v>
      </c>
      <c r="L1076" s="3">
        <v>411</v>
      </c>
      <c r="M1076" s="2">
        <f t="shared" si="341"/>
        <v>14.71</v>
      </c>
      <c r="N1076" s="3">
        <f t="shared" si="342"/>
        <v>241</v>
      </c>
      <c r="O1076" s="4">
        <f t="shared" si="343"/>
        <v>23.9</v>
      </c>
      <c r="P1076" s="2">
        <f t="shared" si="344"/>
        <v>1.86</v>
      </c>
      <c r="Q1076" s="2">
        <f t="shared" si="345"/>
        <v>1.05</v>
      </c>
      <c r="R1076" s="2">
        <f t="shared" si="346"/>
        <v>3.16</v>
      </c>
      <c r="S1076" s="64">
        <f t="shared" si="347"/>
        <v>9.8110000000000003E-2</v>
      </c>
      <c r="T1076" s="2">
        <f t="shared" si="348"/>
        <v>6.83</v>
      </c>
      <c r="U1076" s="4">
        <f t="shared" si="349"/>
        <v>2.8</v>
      </c>
      <c r="V1076" s="79">
        <f t="shared" si="350"/>
        <v>4.97</v>
      </c>
      <c r="W1076" s="10">
        <f t="shared" ca="1" si="351"/>
        <v>0</v>
      </c>
      <c r="X1076" s="10">
        <f t="shared" ca="1" si="352"/>
        <v>0</v>
      </c>
      <c r="Y1076" s="10">
        <f t="shared" ca="1" si="353"/>
        <v>0</v>
      </c>
      <c r="Z1076" s="10">
        <f t="shared" ca="1" si="354"/>
        <v>1</v>
      </c>
      <c r="AA1076" s="10">
        <f t="shared" ca="1" si="355"/>
        <v>0</v>
      </c>
      <c r="AB1076" s="10">
        <f t="shared" ca="1" si="356"/>
        <v>1</v>
      </c>
      <c r="AC1076" s="10">
        <f t="shared" ca="1" si="357"/>
        <v>1</v>
      </c>
      <c r="AF1076" s="16">
        <f t="shared" ca="1" si="358"/>
        <v>0</v>
      </c>
    </row>
    <row r="1077" spans="1:32" x14ac:dyDescent="0.25">
      <c r="A1077" s="7" t="s">
        <v>1274</v>
      </c>
      <c r="B1077" s="7" t="s">
        <v>1272</v>
      </c>
      <c r="C1077" s="10">
        <f t="shared" ca="1" si="340"/>
        <v>0</v>
      </c>
      <c r="D1077" s="4">
        <v>34.200000000000003</v>
      </c>
      <c r="E1077" s="4">
        <v>28.4</v>
      </c>
      <c r="F1077" s="4">
        <v>11.3</v>
      </c>
      <c r="G1077" s="4">
        <v>4.4000000000000004</v>
      </c>
      <c r="H1077" s="5" t="s">
        <v>1273</v>
      </c>
      <c r="J1077" s="3">
        <v>13000</v>
      </c>
      <c r="K1077" s="3">
        <v>0</v>
      </c>
      <c r="L1077" s="3">
        <v>470</v>
      </c>
      <c r="M1077" s="2">
        <f t="shared" si="341"/>
        <v>13.65</v>
      </c>
      <c r="N1077" s="3">
        <f t="shared" si="342"/>
        <v>253</v>
      </c>
      <c r="O1077" s="4">
        <f t="shared" si="343"/>
        <v>26.4</v>
      </c>
      <c r="P1077" s="2">
        <f t="shared" si="344"/>
        <v>1.86</v>
      </c>
      <c r="Q1077" s="2">
        <f t="shared" si="345"/>
        <v>1.02</v>
      </c>
      <c r="R1077" s="2">
        <f t="shared" si="346"/>
        <v>3.03</v>
      </c>
      <c r="S1077" s="64">
        <f t="shared" si="347"/>
        <v>9.8519999999999996E-2</v>
      </c>
      <c r="T1077" s="2">
        <f t="shared" si="348"/>
        <v>7.14</v>
      </c>
      <c r="U1077" s="4">
        <f t="shared" si="349"/>
        <v>3</v>
      </c>
      <c r="V1077" s="79">
        <f t="shared" si="350"/>
        <v>5.0599999999999996</v>
      </c>
      <c r="W1077" s="10">
        <f t="shared" ca="1" si="351"/>
        <v>0</v>
      </c>
      <c r="X1077" s="10">
        <f t="shared" ca="1" si="352"/>
        <v>0</v>
      </c>
      <c r="Y1077" s="10">
        <f t="shared" ca="1" si="353"/>
        <v>0</v>
      </c>
      <c r="Z1077" s="10">
        <f t="shared" ca="1" si="354"/>
        <v>1</v>
      </c>
      <c r="AA1077" s="10">
        <f t="shared" ca="1" si="355"/>
        <v>0</v>
      </c>
      <c r="AB1077" s="10">
        <f t="shared" ca="1" si="356"/>
        <v>0.38900000000000001</v>
      </c>
      <c r="AC1077" s="10">
        <f t="shared" ca="1" si="357"/>
        <v>1</v>
      </c>
      <c r="AF1077" s="16">
        <f t="shared" ca="1" si="358"/>
        <v>0</v>
      </c>
    </row>
    <row r="1078" spans="1:32" x14ac:dyDescent="0.25">
      <c r="A1078" s="7" t="s">
        <v>300</v>
      </c>
      <c r="B1078" s="7" t="s">
        <v>1272</v>
      </c>
      <c r="C1078" s="10">
        <f t="shared" ca="1" si="340"/>
        <v>0</v>
      </c>
      <c r="D1078" s="4">
        <v>37</v>
      </c>
      <c r="E1078" s="4">
        <v>28</v>
      </c>
      <c r="F1078" s="4">
        <v>11.3</v>
      </c>
      <c r="G1078" s="4">
        <v>5.2</v>
      </c>
      <c r="H1078" s="3"/>
      <c r="I1078" s="3" t="s">
        <v>1374</v>
      </c>
      <c r="J1078" s="5">
        <v>13000</v>
      </c>
      <c r="K1078" s="5">
        <v>5500</v>
      </c>
      <c r="L1078" s="3">
        <v>550</v>
      </c>
      <c r="M1078" s="2">
        <f t="shared" si="341"/>
        <v>15.97</v>
      </c>
      <c r="N1078" s="3">
        <f t="shared" si="342"/>
        <v>264</v>
      </c>
      <c r="O1078" s="4">
        <f t="shared" si="343"/>
        <v>25.9</v>
      </c>
      <c r="P1078" s="2">
        <f t="shared" si="344"/>
        <v>1.86</v>
      </c>
      <c r="Q1078" s="2">
        <f t="shared" si="345"/>
        <v>1.07</v>
      </c>
      <c r="R1078" s="2">
        <f t="shared" si="346"/>
        <v>3.27</v>
      </c>
      <c r="S1078" s="64">
        <f t="shared" si="347"/>
        <v>9.8519999999999996E-2</v>
      </c>
      <c r="T1078" s="2">
        <f t="shared" si="348"/>
        <v>7.09</v>
      </c>
      <c r="U1078" s="4">
        <f t="shared" si="349"/>
        <v>3</v>
      </c>
      <c r="V1078" s="79">
        <f t="shared" si="350"/>
        <v>5.0599999999999996</v>
      </c>
      <c r="W1078" s="10">
        <f t="shared" ca="1" si="351"/>
        <v>0</v>
      </c>
      <c r="X1078" s="10">
        <f t="shared" ca="1" si="352"/>
        <v>0</v>
      </c>
      <c r="Y1078" s="10">
        <f t="shared" ca="1" si="353"/>
        <v>0</v>
      </c>
      <c r="Z1078" s="10">
        <f t="shared" ca="1" si="354"/>
        <v>1</v>
      </c>
      <c r="AA1078" s="10">
        <f t="shared" ca="1" si="355"/>
        <v>0</v>
      </c>
      <c r="AB1078" s="10">
        <f t="shared" ca="1" si="356"/>
        <v>1</v>
      </c>
      <c r="AC1078" s="10">
        <f t="shared" ca="1" si="357"/>
        <v>1</v>
      </c>
      <c r="AF1078" s="16">
        <f t="shared" ca="1" si="358"/>
        <v>0</v>
      </c>
    </row>
    <row r="1079" spans="1:32" x14ac:dyDescent="0.25">
      <c r="A1079" s="7" t="s">
        <v>1275</v>
      </c>
      <c r="B1079" s="7" t="s">
        <v>1272</v>
      </c>
      <c r="C1079" s="10">
        <f t="shared" ca="1" si="340"/>
        <v>0</v>
      </c>
      <c r="D1079" s="4">
        <v>37</v>
      </c>
      <c r="E1079" s="4">
        <v>32</v>
      </c>
      <c r="F1079" s="4">
        <v>11.3</v>
      </c>
      <c r="G1079" s="4">
        <v>4.5999999999999996</v>
      </c>
      <c r="H1079" s="5" t="s">
        <v>1273</v>
      </c>
      <c r="J1079" s="3">
        <v>14500</v>
      </c>
      <c r="K1079" s="3">
        <v>0</v>
      </c>
      <c r="L1079" s="3">
        <v>535</v>
      </c>
      <c r="M1079" s="2">
        <f t="shared" si="341"/>
        <v>14.45</v>
      </c>
      <c r="N1079" s="3">
        <f t="shared" si="342"/>
        <v>198</v>
      </c>
      <c r="O1079" s="4">
        <f t="shared" si="343"/>
        <v>26.5</v>
      </c>
      <c r="P1079" s="2">
        <f t="shared" si="344"/>
        <v>1.79</v>
      </c>
      <c r="Q1079" s="2">
        <f t="shared" si="345"/>
        <v>1.04</v>
      </c>
      <c r="R1079" s="2">
        <f t="shared" si="346"/>
        <v>3.27</v>
      </c>
      <c r="S1079" s="64">
        <f t="shared" si="347"/>
        <v>9.2270000000000005E-2</v>
      </c>
      <c r="T1079" s="2">
        <f t="shared" si="348"/>
        <v>7.58</v>
      </c>
      <c r="U1079" s="4">
        <f t="shared" si="349"/>
        <v>3.1</v>
      </c>
      <c r="V1079" s="79">
        <f t="shared" si="350"/>
        <v>5.23</v>
      </c>
      <c r="W1079" s="10">
        <f t="shared" ca="1" si="351"/>
        <v>0</v>
      </c>
      <c r="X1079" s="10">
        <f t="shared" ca="1" si="352"/>
        <v>0</v>
      </c>
      <c r="Y1079" s="10">
        <f t="shared" ca="1" si="353"/>
        <v>0</v>
      </c>
      <c r="Z1079" s="10">
        <f t="shared" ca="1" si="354"/>
        <v>1</v>
      </c>
      <c r="AA1079" s="10">
        <f t="shared" ca="1" si="355"/>
        <v>0</v>
      </c>
      <c r="AB1079" s="10">
        <f t="shared" ca="1" si="356"/>
        <v>1</v>
      </c>
      <c r="AC1079" s="10">
        <f t="shared" ca="1" si="357"/>
        <v>1</v>
      </c>
      <c r="AF1079" s="16">
        <f t="shared" ca="1" si="358"/>
        <v>0</v>
      </c>
    </row>
    <row r="1080" spans="1:32" x14ac:dyDescent="0.25">
      <c r="A1080" s="7" t="s">
        <v>301</v>
      </c>
      <c r="B1080" s="7" t="s">
        <v>302</v>
      </c>
      <c r="C1080" s="10">
        <f t="shared" ca="1" si="340"/>
        <v>0</v>
      </c>
      <c r="D1080" s="4">
        <v>40.299999999999997</v>
      </c>
      <c r="E1080" s="4">
        <v>35</v>
      </c>
      <c r="F1080" s="4">
        <v>13</v>
      </c>
      <c r="G1080" s="4">
        <v>6.5</v>
      </c>
      <c r="I1080" s="5" t="s">
        <v>1374</v>
      </c>
      <c r="J1080" s="3">
        <v>17600</v>
      </c>
      <c r="K1080" s="3">
        <v>5830</v>
      </c>
      <c r="L1080" s="3">
        <v>480</v>
      </c>
      <c r="M1080" s="2">
        <f t="shared" si="341"/>
        <v>11.39</v>
      </c>
      <c r="N1080" s="3">
        <f t="shared" si="342"/>
        <v>183</v>
      </c>
      <c r="O1080" s="4">
        <f t="shared" si="343"/>
        <v>24.4</v>
      </c>
      <c r="P1080" s="2">
        <f t="shared" si="344"/>
        <v>1.93</v>
      </c>
      <c r="Q1080" s="2">
        <f t="shared" si="345"/>
        <v>0.95</v>
      </c>
      <c r="R1080" s="2">
        <f t="shared" si="346"/>
        <v>3.1</v>
      </c>
      <c r="S1080" s="64">
        <f t="shared" si="347"/>
        <v>0.13625999999999999</v>
      </c>
      <c r="T1080" s="2">
        <f t="shared" si="348"/>
        <v>7.93</v>
      </c>
      <c r="U1080" s="4">
        <f t="shared" si="349"/>
        <v>2.8</v>
      </c>
      <c r="V1080" s="79">
        <f t="shared" si="350"/>
        <v>4.41</v>
      </c>
      <c r="W1080" s="10">
        <f t="shared" ca="1" si="351"/>
        <v>0</v>
      </c>
      <c r="X1080" s="10">
        <f t="shared" ca="1" si="352"/>
        <v>0</v>
      </c>
      <c r="Y1080" s="10">
        <f t="shared" ca="1" si="353"/>
        <v>0</v>
      </c>
      <c r="Z1080" s="10">
        <f t="shared" ca="1" si="354"/>
        <v>1</v>
      </c>
      <c r="AA1080" s="10">
        <f t="shared" ca="1" si="355"/>
        <v>0</v>
      </c>
      <c r="AB1080" s="10">
        <f t="shared" ca="1" si="356"/>
        <v>0.77800000000000002</v>
      </c>
      <c r="AC1080" s="10">
        <f t="shared" ca="1" si="357"/>
        <v>1</v>
      </c>
      <c r="AF1080" s="16">
        <f t="shared" ca="1" si="358"/>
        <v>0</v>
      </c>
    </row>
    <row r="1081" spans="1:32" x14ac:dyDescent="0.25">
      <c r="A1081" s="7" t="s">
        <v>303</v>
      </c>
      <c r="B1081" s="7" t="s">
        <v>304</v>
      </c>
      <c r="C1081" s="10">
        <f t="shared" ca="1" si="340"/>
        <v>0</v>
      </c>
      <c r="D1081" s="4">
        <v>43.3</v>
      </c>
      <c r="E1081" s="4">
        <v>42.2</v>
      </c>
      <c r="F1081" s="4">
        <v>12.2</v>
      </c>
      <c r="H1081" s="5" t="s">
        <v>1456</v>
      </c>
      <c r="I1081" s="5" t="s">
        <v>1374</v>
      </c>
      <c r="J1081" s="3">
        <v>20900</v>
      </c>
      <c r="K1081" s="3">
        <v>8380</v>
      </c>
      <c r="L1081" s="3">
        <v>1125</v>
      </c>
      <c r="M1081" s="2">
        <f t="shared" si="341"/>
        <v>23.82</v>
      </c>
      <c r="N1081" s="3">
        <f t="shared" si="342"/>
        <v>124</v>
      </c>
      <c r="O1081" s="4">
        <f t="shared" si="343"/>
        <v>27.1</v>
      </c>
      <c r="P1081" s="2">
        <f t="shared" si="344"/>
        <v>1.71</v>
      </c>
      <c r="Q1081" s="2">
        <f t="shared" si="345"/>
        <v>1.21</v>
      </c>
      <c r="R1081" s="2">
        <f t="shared" si="346"/>
        <v>3.55</v>
      </c>
      <c r="S1081" s="64">
        <f t="shared" si="347"/>
        <v>9.0249999999999997E-2</v>
      </c>
      <c r="T1081" s="2">
        <f t="shared" si="348"/>
        <v>8.6999999999999993</v>
      </c>
      <c r="U1081" s="4">
        <f t="shared" si="349"/>
        <v>3.3</v>
      </c>
      <c r="V1081" s="79">
        <f t="shared" si="350"/>
        <v>5.36</v>
      </c>
      <c r="W1081" s="10">
        <f t="shared" ca="1" si="351"/>
        <v>0</v>
      </c>
      <c r="X1081" s="10">
        <f t="shared" ca="1" si="352"/>
        <v>0.19900000000000001</v>
      </c>
      <c r="Y1081" s="10">
        <f t="shared" ca="1" si="353"/>
        <v>0</v>
      </c>
      <c r="Z1081" s="10">
        <f t="shared" ca="1" si="354"/>
        <v>1</v>
      </c>
      <c r="AA1081" s="10">
        <f t="shared" ca="1" si="355"/>
        <v>0</v>
      </c>
      <c r="AB1081" s="10">
        <f t="shared" ca="1" si="356"/>
        <v>0</v>
      </c>
      <c r="AC1081" s="10">
        <f t="shared" ca="1" si="357"/>
        <v>1</v>
      </c>
      <c r="AF1081" s="16">
        <f t="shared" ca="1" si="358"/>
        <v>0</v>
      </c>
    </row>
    <row r="1082" spans="1:32" x14ac:dyDescent="0.25">
      <c r="A1082" s="7" t="s">
        <v>305</v>
      </c>
      <c r="B1082" s="7" t="s">
        <v>307</v>
      </c>
      <c r="C1082" s="10">
        <f t="shared" ca="1" si="340"/>
        <v>0</v>
      </c>
      <c r="D1082" s="4">
        <v>32.5</v>
      </c>
      <c r="E1082" s="4">
        <v>26.3</v>
      </c>
      <c r="F1082" s="4">
        <v>10.3</v>
      </c>
      <c r="G1082" s="4">
        <v>3.9</v>
      </c>
      <c r="H1082" s="3"/>
      <c r="I1082" s="3" t="s">
        <v>1957</v>
      </c>
      <c r="J1082" s="5">
        <v>10097</v>
      </c>
      <c r="K1082" s="5">
        <v>3638</v>
      </c>
      <c r="L1082" s="3">
        <v>560</v>
      </c>
      <c r="M1082" s="2">
        <f t="shared" si="341"/>
        <v>19.239999999999998</v>
      </c>
      <c r="N1082" s="3">
        <f t="shared" si="342"/>
        <v>248</v>
      </c>
      <c r="O1082" s="4">
        <f t="shared" si="343"/>
        <v>24.8</v>
      </c>
      <c r="P1082" s="2">
        <f t="shared" si="344"/>
        <v>1.84</v>
      </c>
      <c r="Q1082" s="2">
        <f t="shared" si="345"/>
        <v>1.1499999999999999</v>
      </c>
      <c r="R1082" s="2">
        <f t="shared" si="346"/>
        <v>3.16</v>
      </c>
      <c r="S1082" s="64">
        <f t="shared" si="347"/>
        <v>9.2730000000000007E-2</v>
      </c>
      <c r="T1082" s="2">
        <f t="shared" si="348"/>
        <v>6.87</v>
      </c>
      <c r="U1082" s="4">
        <f t="shared" si="349"/>
        <v>2.9</v>
      </c>
      <c r="V1082" s="79">
        <f t="shared" si="350"/>
        <v>5.13</v>
      </c>
      <c r="W1082" s="10">
        <f t="shared" ca="1" si="351"/>
        <v>0</v>
      </c>
      <c r="X1082" s="10">
        <f t="shared" ca="1" si="352"/>
        <v>0</v>
      </c>
      <c r="Y1082" s="10">
        <f t="shared" ca="1" si="353"/>
        <v>0</v>
      </c>
      <c r="Z1082" s="10">
        <f t="shared" ca="1" si="354"/>
        <v>1</v>
      </c>
      <c r="AA1082" s="10">
        <f t="shared" ca="1" si="355"/>
        <v>0</v>
      </c>
      <c r="AB1082" s="10">
        <f t="shared" ca="1" si="356"/>
        <v>1</v>
      </c>
      <c r="AC1082" s="10">
        <f t="shared" ca="1" si="357"/>
        <v>1</v>
      </c>
      <c r="AF1082" s="16">
        <f t="shared" ca="1" si="358"/>
        <v>0</v>
      </c>
    </row>
    <row r="1083" spans="1:32" x14ac:dyDescent="0.25">
      <c r="A1083" s="7" t="s">
        <v>877</v>
      </c>
      <c r="C1083" s="10">
        <f t="shared" ca="1" si="340"/>
        <v>0</v>
      </c>
      <c r="D1083" s="4">
        <v>59.9</v>
      </c>
      <c r="E1083" s="4">
        <v>59</v>
      </c>
      <c r="F1083" s="4">
        <v>13.4</v>
      </c>
      <c r="G1083" s="4">
        <v>6</v>
      </c>
      <c r="J1083" s="3">
        <v>35000</v>
      </c>
      <c r="K1083" s="3">
        <v>10000</v>
      </c>
      <c r="L1083" s="3">
        <v>1044</v>
      </c>
      <c r="M1083" s="2">
        <f t="shared" si="341"/>
        <v>15.68</v>
      </c>
      <c r="N1083" s="3">
        <f t="shared" si="342"/>
        <v>76</v>
      </c>
      <c r="O1083" s="4">
        <f t="shared" si="343"/>
        <v>28.8</v>
      </c>
      <c r="P1083" s="2">
        <f t="shared" si="344"/>
        <v>1.59</v>
      </c>
      <c r="Q1083" s="2">
        <f t="shared" si="345"/>
        <v>1.04</v>
      </c>
      <c r="R1083" s="2">
        <f t="shared" si="346"/>
        <v>4.47</v>
      </c>
      <c r="S1083" s="64">
        <f t="shared" si="347"/>
        <v>7.6939999999999995E-2</v>
      </c>
      <c r="T1083" s="2">
        <f t="shared" si="348"/>
        <v>10.29</v>
      </c>
      <c r="U1083" s="4">
        <f t="shared" si="349"/>
        <v>3.8</v>
      </c>
      <c r="V1083" s="79">
        <f t="shared" si="350"/>
        <v>5.89</v>
      </c>
      <c r="W1083" s="10">
        <f t="shared" ca="1" si="351"/>
        <v>0</v>
      </c>
      <c r="X1083" s="10">
        <f t="shared" ca="1" si="352"/>
        <v>1</v>
      </c>
      <c r="Y1083" s="10">
        <f t="shared" ca="1" si="353"/>
        <v>0</v>
      </c>
      <c r="Z1083" s="10">
        <f t="shared" ca="1" si="354"/>
        <v>1</v>
      </c>
      <c r="AA1083" s="10">
        <f t="shared" ca="1" si="355"/>
        <v>0</v>
      </c>
      <c r="AB1083" s="10">
        <f t="shared" ca="1" si="356"/>
        <v>0</v>
      </c>
      <c r="AC1083" s="10">
        <f t="shared" ca="1" si="357"/>
        <v>1</v>
      </c>
      <c r="AF1083" s="16">
        <f t="shared" ca="1" si="358"/>
        <v>0</v>
      </c>
    </row>
    <row r="1084" spans="1:32" x14ac:dyDescent="0.25">
      <c r="A1084" s="7" t="s">
        <v>308</v>
      </c>
      <c r="B1084" s="7" t="s">
        <v>1691</v>
      </c>
      <c r="C1084" s="10">
        <f t="shared" ca="1" si="340"/>
        <v>0</v>
      </c>
      <c r="D1084" s="4">
        <v>64</v>
      </c>
      <c r="E1084" s="4">
        <v>63</v>
      </c>
      <c r="F1084" s="4">
        <v>15.1</v>
      </c>
      <c r="G1084" s="4">
        <v>6.5</v>
      </c>
      <c r="I1084" s="5" t="s">
        <v>1374</v>
      </c>
      <c r="J1084" s="3">
        <v>48800</v>
      </c>
      <c r="K1084" s="3">
        <v>14200</v>
      </c>
      <c r="L1084" s="5">
        <v>1776</v>
      </c>
      <c r="M1084" s="2">
        <f t="shared" si="341"/>
        <v>21.37</v>
      </c>
      <c r="N1084" s="3">
        <f t="shared" si="342"/>
        <v>87</v>
      </c>
      <c r="O1084" s="4">
        <f t="shared" si="343"/>
        <v>32.1</v>
      </c>
      <c r="P1084" s="2">
        <f t="shared" si="344"/>
        <v>1.6</v>
      </c>
      <c r="Q1084" s="2">
        <f t="shared" si="345"/>
        <v>1.1399999999999999</v>
      </c>
      <c r="R1084" s="2">
        <f t="shared" si="346"/>
        <v>4.24</v>
      </c>
      <c r="S1084" s="64">
        <f t="shared" si="347"/>
        <v>7.6899999999999996E-2</v>
      </c>
      <c r="T1084" s="2">
        <f t="shared" si="348"/>
        <v>10.64</v>
      </c>
      <c r="U1084" s="4">
        <f t="shared" si="349"/>
        <v>4.0999999999999996</v>
      </c>
      <c r="V1084" s="79">
        <f t="shared" si="350"/>
        <v>5.99</v>
      </c>
      <c r="W1084" s="10">
        <f t="shared" ca="1" si="351"/>
        <v>0</v>
      </c>
      <c r="X1084" s="10">
        <f t="shared" ca="1" si="352"/>
        <v>1</v>
      </c>
      <c r="Y1084" s="10">
        <f t="shared" ca="1" si="353"/>
        <v>0</v>
      </c>
      <c r="Z1084" s="10">
        <f t="shared" ca="1" si="354"/>
        <v>1</v>
      </c>
      <c r="AA1084" s="10">
        <f t="shared" ca="1" si="355"/>
        <v>0</v>
      </c>
      <c r="AB1084" s="10">
        <f t="shared" ca="1" si="356"/>
        <v>0</v>
      </c>
      <c r="AC1084" s="10">
        <f t="shared" ca="1" si="357"/>
        <v>1</v>
      </c>
      <c r="AF1084" s="16">
        <f t="shared" ca="1" si="358"/>
        <v>0</v>
      </c>
    </row>
    <row r="1085" spans="1:32" x14ac:dyDescent="0.25">
      <c r="A1085" s="7" t="s">
        <v>309</v>
      </c>
      <c r="B1085" s="7" t="s">
        <v>1874</v>
      </c>
      <c r="C1085" s="10">
        <f t="shared" ca="1" si="340"/>
        <v>0</v>
      </c>
      <c r="D1085" s="4">
        <v>33.5</v>
      </c>
      <c r="E1085" s="4">
        <v>28.6</v>
      </c>
      <c r="F1085" s="4">
        <v>11.7</v>
      </c>
      <c r="G1085" s="4">
        <v>4.5</v>
      </c>
      <c r="H1085" s="5" t="s">
        <v>1374</v>
      </c>
      <c r="I1085" s="5" t="s">
        <v>1374</v>
      </c>
      <c r="J1085" s="3">
        <v>11030</v>
      </c>
      <c r="K1085" s="3">
        <v>4100</v>
      </c>
      <c r="L1085" s="3">
        <v>575</v>
      </c>
      <c r="M1085" s="2">
        <f t="shared" si="341"/>
        <v>18.63</v>
      </c>
      <c r="N1085" s="3">
        <f t="shared" si="342"/>
        <v>210</v>
      </c>
      <c r="O1085" s="4">
        <f t="shared" si="343"/>
        <v>21.4</v>
      </c>
      <c r="P1085" s="2">
        <f t="shared" si="344"/>
        <v>2.0299999999999998</v>
      </c>
      <c r="Q1085" s="2">
        <f t="shared" si="345"/>
        <v>1.1399999999999999</v>
      </c>
      <c r="R1085" s="2">
        <f t="shared" si="346"/>
        <v>2.86</v>
      </c>
      <c r="S1085" s="64">
        <f t="shared" si="347"/>
        <v>0.16136</v>
      </c>
      <c r="T1085" s="2">
        <f t="shared" si="348"/>
        <v>7.17</v>
      </c>
      <c r="U1085" s="4">
        <f t="shared" si="349"/>
        <v>2.4</v>
      </c>
      <c r="V1085" s="79">
        <f t="shared" si="350"/>
        <v>3.98</v>
      </c>
      <c r="W1085" s="10">
        <f t="shared" ca="1" si="351"/>
        <v>0</v>
      </c>
      <c r="X1085" s="10">
        <f t="shared" ca="1" si="352"/>
        <v>0</v>
      </c>
      <c r="Y1085" s="10">
        <f t="shared" ca="1" si="353"/>
        <v>0</v>
      </c>
      <c r="Z1085" s="10">
        <f t="shared" ca="1" si="354"/>
        <v>1</v>
      </c>
      <c r="AA1085" s="10">
        <f t="shared" ca="1" si="355"/>
        <v>0</v>
      </c>
      <c r="AB1085" s="10">
        <f t="shared" ca="1" si="356"/>
        <v>0</v>
      </c>
      <c r="AC1085" s="10">
        <f t="shared" ca="1" si="357"/>
        <v>1</v>
      </c>
      <c r="AF1085" s="16">
        <f t="shared" ca="1" si="358"/>
        <v>0</v>
      </c>
    </row>
    <row r="1086" spans="1:32" x14ac:dyDescent="0.25">
      <c r="A1086" s="7" t="s">
        <v>1276</v>
      </c>
      <c r="B1086" s="7" t="s">
        <v>1466</v>
      </c>
      <c r="C1086" s="10">
        <f t="shared" ca="1" si="340"/>
        <v>0</v>
      </c>
      <c r="D1086" s="4">
        <v>46.6</v>
      </c>
      <c r="E1086" s="4">
        <v>39.1</v>
      </c>
      <c r="F1086" s="4">
        <v>13.1</v>
      </c>
      <c r="G1086" s="4">
        <v>5.8</v>
      </c>
      <c r="H1086" s="5" t="s">
        <v>1273</v>
      </c>
      <c r="J1086" s="3">
        <v>20950</v>
      </c>
      <c r="K1086" s="3">
        <v>7496</v>
      </c>
      <c r="L1086" s="3">
        <v>1017</v>
      </c>
      <c r="M1086" s="2">
        <f t="shared" si="341"/>
        <v>21.49</v>
      </c>
      <c r="N1086" s="3">
        <f t="shared" si="342"/>
        <v>156</v>
      </c>
      <c r="O1086" s="4">
        <f t="shared" si="343"/>
        <v>25.5</v>
      </c>
      <c r="P1086" s="2">
        <f t="shared" si="344"/>
        <v>1.84</v>
      </c>
      <c r="Q1086" s="2">
        <f t="shared" si="345"/>
        <v>1.17</v>
      </c>
      <c r="R1086" s="2">
        <f t="shared" si="346"/>
        <v>3.56</v>
      </c>
      <c r="S1086" s="64">
        <f t="shared" si="347"/>
        <v>0.11228</v>
      </c>
      <c r="T1086" s="2">
        <f t="shared" si="348"/>
        <v>8.3800000000000008</v>
      </c>
      <c r="U1086" s="4">
        <f t="shared" si="349"/>
        <v>3.1</v>
      </c>
      <c r="V1086" s="79">
        <f t="shared" si="350"/>
        <v>4.8600000000000003</v>
      </c>
      <c r="W1086" s="10">
        <f t="shared" ca="1" si="351"/>
        <v>0</v>
      </c>
      <c r="X1086" s="10">
        <f t="shared" ca="1" si="352"/>
        <v>0</v>
      </c>
      <c r="Y1086" s="10">
        <f t="shared" ca="1" si="353"/>
        <v>0</v>
      </c>
      <c r="Z1086" s="10">
        <f t="shared" ca="1" si="354"/>
        <v>1</v>
      </c>
      <c r="AA1086" s="10">
        <f t="shared" ca="1" si="355"/>
        <v>0</v>
      </c>
      <c r="AB1086" s="10">
        <f t="shared" ca="1" si="356"/>
        <v>0</v>
      </c>
      <c r="AC1086" s="10">
        <f t="shared" ca="1" si="357"/>
        <v>1</v>
      </c>
      <c r="AF1086" s="16">
        <f t="shared" ca="1" si="358"/>
        <v>0</v>
      </c>
    </row>
    <row r="1087" spans="1:32" x14ac:dyDescent="0.25">
      <c r="A1087" s="7" t="s">
        <v>310</v>
      </c>
      <c r="B1087" s="7" t="s">
        <v>2001</v>
      </c>
      <c r="C1087" s="10">
        <f t="shared" ca="1" si="340"/>
        <v>0</v>
      </c>
      <c r="D1087" s="4">
        <v>48</v>
      </c>
      <c r="E1087" s="4">
        <v>38</v>
      </c>
      <c r="F1087" s="4">
        <v>14.3</v>
      </c>
      <c r="G1087" s="4" t="s">
        <v>311</v>
      </c>
      <c r="H1087" s="5" t="s">
        <v>1399</v>
      </c>
      <c r="I1087" s="5" t="s">
        <v>1383</v>
      </c>
      <c r="J1087" s="3">
        <v>48000</v>
      </c>
      <c r="K1087" s="3">
        <v>17000</v>
      </c>
      <c r="L1087" s="5">
        <v>1224</v>
      </c>
      <c r="M1087" s="2">
        <f t="shared" si="341"/>
        <v>14.89</v>
      </c>
      <c r="N1087" s="3">
        <f t="shared" si="342"/>
        <v>391</v>
      </c>
      <c r="O1087" s="4">
        <f t="shared" si="343"/>
        <v>52.4</v>
      </c>
      <c r="P1087" s="2">
        <f t="shared" si="344"/>
        <v>1.52</v>
      </c>
      <c r="Q1087" s="2">
        <f t="shared" si="345"/>
        <v>1.01</v>
      </c>
      <c r="R1087" s="2">
        <f t="shared" si="346"/>
        <v>3.36</v>
      </c>
      <c r="S1087" s="64">
        <f t="shared" si="347"/>
        <v>3.7159999999999999E-2</v>
      </c>
      <c r="T1087" s="2">
        <f t="shared" si="348"/>
        <v>8.26</v>
      </c>
      <c r="U1087" s="4">
        <f t="shared" si="349"/>
        <v>5.7</v>
      </c>
      <c r="V1087" s="79">
        <f t="shared" si="350"/>
        <v>8.5500000000000007</v>
      </c>
      <c r="W1087" s="10">
        <f t="shared" ca="1" si="351"/>
        <v>0</v>
      </c>
      <c r="X1087" s="10">
        <f t="shared" ca="1" si="352"/>
        <v>0</v>
      </c>
      <c r="Y1087" s="10">
        <f t="shared" ca="1" si="353"/>
        <v>0</v>
      </c>
      <c r="Z1087" s="10">
        <f t="shared" ca="1" si="354"/>
        <v>1</v>
      </c>
      <c r="AA1087" s="10">
        <f t="shared" ca="1" si="355"/>
        <v>0</v>
      </c>
      <c r="AB1087" s="10">
        <f t="shared" ca="1" si="356"/>
        <v>0.77800000000000002</v>
      </c>
      <c r="AC1087" s="10">
        <f t="shared" ca="1" si="357"/>
        <v>1</v>
      </c>
      <c r="AF1087" s="16">
        <f t="shared" ca="1" si="358"/>
        <v>0</v>
      </c>
    </row>
    <row r="1088" spans="1:32" x14ac:dyDescent="0.25">
      <c r="A1088" s="53" t="s">
        <v>615</v>
      </c>
      <c r="B1088" s="53" t="s">
        <v>312</v>
      </c>
      <c r="C1088" s="10">
        <f t="shared" ca="1" si="340"/>
        <v>0</v>
      </c>
      <c r="D1088" s="4">
        <v>52.5</v>
      </c>
      <c r="E1088" s="4">
        <v>41.4</v>
      </c>
      <c r="F1088" s="4">
        <v>15.1</v>
      </c>
      <c r="G1088" s="4">
        <v>6.6</v>
      </c>
      <c r="H1088" s="5" t="s">
        <v>1456</v>
      </c>
      <c r="I1088" s="10" t="s">
        <v>1383</v>
      </c>
      <c r="J1088" s="5">
        <v>32360</v>
      </c>
      <c r="K1088" s="5">
        <v>12320</v>
      </c>
      <c r="L1088" s="5">
        <v>957</v>
      </c>
      <c r="M1088" s="2">
        <f t="shared" si="341"/>
        <v>15.14</v>
      </c>
      <c r="N1088" s="3">
        <f t="shared" si="342"/>
        <v>204</v>
      </c>
      <c r="O1088" s="4">
        <f t="shared" si="343"/>
        <v>30.1</v>
      </c>
      <c r="P1088" s="2">
        <f t="shared" si="344"/>
        <v>1.83</v>
      </c>
      <c r="Q1088" s="2">
        <f t="shared" si="345"/>
        <v>1.03</v>
      </c>
      <c r="R1088" s="2">
        <f t="shared" si="346"/>
        <v>3.48</v>
      </c>
      <c r="S1088" s="64">
        <f t="shared" si="347"/>
        <v>0.10552</v>
      </c>
      <c r="T1088" s="2">
        <f t="shared" si="348"/>
        <v>8.6199999999999992</v>
      </c>
      <c r="U1088" s="4">
        <f t="shared" si="349"/>
        <v>3.5</v>
      </c>
      <c r="V1088" s="79">
        <f t="shared" si="350"/>
        <v>5.1100000000000003</v>
      </c>
      <c r="W1088" s="10">
        <f t="shared" ca="1" si="351"/>
        <v>0</v>
      </c>
      <c r="X1088" s="10">
        <f t="shared" ca="1" si="352"/>
        <v>0</v>
      </c>
      <c r="Y1088" s="10">
        <f t="shared" ca="1" si="353"/>
        <v>0</v>
      </c>
      <c r="Z1088" s="10">
        <f t="shared" ca="1" si="354"/>
        <v>1</v>
      </c>
      <c r="AA1088" s="10">
        <f t="shared" ca="1" si="355"/>
        <v>0</v>
      </c>
      <c r="AB1088" s="10">
        <f t="shared" ca="1" si="356"/>
        <v>0.111</v>
      </c>
      <c r="AC1088" s="10">
        <f t="shared" ca="1" si="357"/>
        <v>1</v>
      </c>
      <c r="AF1088" s="16">
        <f t="shared" ca="1" si="358"/>
        <v>0</v>
      </c>
    </row>
    <row r="1089" spans="1:32" x14ac:dyDescent="0.25">
      <c r="A1089" s="7" t="s">
        <v>313</v>
      </c>
      <c r="B1089" s="7" t="s">
        <v>1486</v>
      </c>
      <c r="C1089" s="10">
        <f t="shared" ca="1" si="340"/>
        <v>0</v>
      </c>
      <c r="D1089" s="4">
        <v>36.5</v>
      </c>
      <c r="E1089" s="4">
        <v>29.7</v>
      </c>
      <c r="F1089" s="4">
        <v>11.9</v>
      </c>
      <c r="G1089" s="4">
        <v>6.7</v>
      </c>
      <c r="I1089" s="5" t="s">
        <v>1374</v>
      </c>
      <c r="J1089" s="3">
        <v>14800</v>
      </c>
      <c r="K1089" s="3">
        <v>5600</v>
      </c>
      <c r="L1089" s="3">
        <v>624</v>
      </c>
      <c r="M1089" s="2">
        <f t="shared" si="341"/>
        <v>16.62</v>
      </c>
      <c r="N1089" s="3">
        <f t="shared" si="342"/>
        <v>252</v>
      </c>
      <c r="O1089" s="4">
        <f t="shared" si="343"/>
        <v>26.6</v>
      </c>
      <c r="P1089" s="2">
        <f t="shared" si="344"/>
        <v>1.88</v>
      </c>
      <c r="Q1089" s="2">
        <f t="shared" si="345"/>
        <v>1.0900000000000001</v>
      </c>
      <c r="R1089" s="2">
        <f t="shared" si="346"/>
        <v>3.07</v>
      </c>
      <c r="S1089" s="64">
        <f t="shared" si="347"/>
        <v>0.10564</v>
      </c>
      <c r="T1089" s="2">
        <f t="shared" si="348"/>
        <v>7.3</v>
      </c>
      <c r="U1089" s="4">
        <f t="shared" si="349"/>
        <v>3</v>
      </c>
      <c r="V1089" s="79">
        <f t="shared" si="350"/>
        <v>4.93</v>
      </c>
      <c r="W1089" s="10">
        <f t="shared" ca="1" si="351"/>
        <v>0</v>
      </c>
      <c r="X1089" s="10">
        <f t="shared" ca="1" si="352"/>
        <v>0</v>
      </c>
      <c r="Y1089" s="10">
        <f t="shared" ca="1" si="353"/>
        <v>0</v>
      </c>
      <c r="Z1089" s="10">
        <f t="shared" ca="1" si="354"/>
        <v>1</v>
      </c>
      <c r="AA1089" s="10">
        <f t="shared" ca="1" si="355"/>
        <v>0</v>
      </c>
      <c r="AB1089" s="10">
        <f t="shared" ca="1" si="356"/>
        <v>0.61099999999999999</v>
      </c>
      <c r="AC1089" s="10">
        <f t="shared" ca="1" si="357"/>
        <v>1</v>
      </c>
      <c r="AF1089" s="16">
        <f t="shared" ca="1" si="358"/>
        <v>0</v>
      </c>
    </row>
    <row r="1090" spans="1:32" x14ac:dyDescent="0.25">
      <c r="A1090" s="7" t="s">
        <v>314</v>
      </c>
      <c r="B1090" s="7" t="s">
        <v>1486</v>
      </c>
      <c r="C1090" s="10">
        <f t="shared" ca="1" si="340"/>
        <v>0</v>
      </c>
      <c r="D1090" s="4">
        <v>40.200000000000003</v>
      </c>
      <c r="E1090" s="4">
        <v>32.4</v>
      </c>
      <c r="F1090" s="4">
        <v>12.9</v>
      </c>
      <c r="G1090" s="4">
        <v>7.1</v>
      </c>
      <c r="I1090" s="5" t="s">
        <v>1374</v>
      </c>
      <c r="J1090" s="3">
        <v>18700</v>
      </c>
      <c r="K1090" s="3">
        <v>6990</v>
      </c>
      <c r="L1090" s="3">
        <v>830</v>
      </c>
      <c r="M1090" s="2">
        <f t="shared" si="341"/>
        <v>18.920000000000002</v>
      </c>
      <c r="N1090" s="3">
        <f t="shared" si="342"/>
        <v>245</v>
      </c>
      <c r="O1090" s="4">
        <f t="shared" si="343"/>
        <v>27.6</v>
      </c>
      <c r="P1090" s="2">
        <f t="shared" si="344"/>
        <v>1.88</v>
      </c>
      <c r="Q1090" s="2">
        <f t="shared" si="345"/>
        <v>1.1200000000000001</v>
      </c>
      <c r="R1090" s="2">
        <f t="shared" si="346"/>
        <v>3.12</v>
      </c>
      <c r="S1090" s="64">
        <f t="shared" si="347"/>
        <v>0.11005</v>
      </c>
      <c r="T1090" s="2">
        <f t="shared" si="348"/>
        <v>7.63</v>
      </c>
      <c r="U1090" s="4">
        <f t="shared" si="349"/>
        <v>3.1</v>
      </c>
      <c r="V1090" s="79">
        <f t="shared" si="350"/>
        <v>4.9000000000000004</v>
      </c>
      <c r="W1090" s="10">
        <f t="shared" ca="1" si="351"/>
        <v>0</v>
      </c>
      <c r="X1090" s="10">
        <f t="shared" ca="1" si="352"/>
        <v>0</v>
      </c>
      <c r="Y1090" s="10">
        <f t="shared" ca="1" si="353"/>
        <v>0</v>
      </c>
      <c r="Z1090" s="10">
        <f t="shared" ca="1" si="354"/>
        <v>1</v>
      </c>
      <c r="AA1090" s="10">
        <f t="shared" ca="1" si="355"/>
        <v>0</v>
      </c>
      <c r="AB1090" s="10">
        <f t="shared" ca="1" si="356"/>
        <v>0.88900000000000001</v>
      </c>
      <c r="AC1090" s="10">
        <f t="shared" ca="1" si="357"/>
        <v>1</v>
      </c>
      <c r="AF1090" s="16">
        <f t="shared" ca="1" si="358"/>
        <v>0</v>
      </c>
    </row>
    <row r="1091" spans="1:32" x14ac:dyDescent="0.25">
      <c r="A1091" s="7" t="s">
        <v>315</v>
      </c>
      <c r="B1091" s="7" t="s">
        <v>1864</v>
      </c>
      <c r="C1091" s="10">
        <f t="shared" ca="1" si="340"/>
        <v>0</v>
      </c>
      <c r="D1091" s="4">
        <v>42.9</v>
      </c>
      <c r="E1091" s="4">
        <v>34.1</v>
      </c>
      <c r="F1091" s="4">
        <v>13.1</v>
      </c>
      <c r="G1091" s="4">
        <v>8.1</v>
      </c>
      <c r="I1091" s="5" t="s">
        <v>1374</v>
      </c>
      <c r="J1091" s="3">
        <v>23400</v>
      </c>
      <c r="K1091" s="3">
        <v>9000</v>
      </c>
      <c r="L1091" s="3">
        <v>891</v>
      </c>
      <c r="M1091" s="2">
        <f t="shared" si="341"/>
        <v>17.489999999999998</v>
      </c>
      <c r="N1091" s="3">
        <f t="shared" si="342"/>
        <v>263</v>
      </c>
      <c r="O1091" s="4">
        <f t="shared" si="343"/>
        <v>32</v>
      </c>
      <c r="P1091" s="2">
        <f t="shared" si="344"/>
        <v>1.77</v>
      </c>
      <c r="Q1091" s="2">
        <f t="shared" si="345"/>
        <v>1.0900000000000001</v>
      </c>
      <c r="R1091" s="2">
        <f t="shared" si="346"/>
        <v>3.27</v>
      </c>
      <c r="S1091" s="64">
        <f t="shared" si="347"/>
        <v>8.3250000000000005E-2</v>
      </c>
      <c r="T1091" s="2">
        <f t="shared" si="348"/>
        <v>7.82</v>
      </c>
      <c r="U1091" s="4">
        <f t="shared" si="349"/>
        <v>3.6</v>
      </c>
      <c r="V1091" s="79">
        <f t="shared" si="350"/>
        <v>5.64</v>
      </c>
      <c r="W1091" s="10">
        <f t="shared" ca="1" si="351"/>
        <v>0</v>
      </c>
      <c r="X1091" s="10">
        <f t="shared" ca="1" si="352"/>
        <v>0</v>
      </c>
      <c r="Y1091" s="10">
        <f t="shared" ca="1" si="353"/>
        <v>0</v>
      </c>
      <c r="Z1091" s="10">
        <f t="shared" ca="1" si="354"/>
        <v>1</v>
      </c>
      <c r="AA1091" s="10">
        <f t="shared" ca="1" si="355"/>
        <v>0</v>
      </c>
      <c r="AB1091" s="10">
        <f t="shared" ca="1" si="356"/>
        <v>1</v>
      </c>
      <c r="AC1091" s="10">
        <f t="shared" ca="1" si="357"/>
        <v>1</v>
      </c>
      <c r="AF1091" s="16">
        <f t="shared" ca="1" si="358"/>
        <v>0</v>
      </c>
    </row>
    <row r="1092" spans="1:32" x14ac:dyDescent="0.25">
      <c r="A1092" s="7" t="s">
        <v>1277</v>
      </c>
      <c r="B1092" s="7" t="s">
        <v>1486</v>
      </c>
      <c r="C1092" s="10">
        <f t="shared" ca="1" si="340"/>
        <v>0</v>
      </c>
      <c r="D1092" s="4">
        <v>43.1</v>
      </c>
      <c r="E1092" s="4">
        <v>34.700000000000003</v>
      </c>
      <c r="F1092" s="4">
        <v>13.6</v>
      </c>
      <c r="G1092" s="4">
        <v>8.1999999999999993</v>
      </c>
      <c r="H1092" s="5" t="s">
        <v>1407</v>
      </c>
      <c r="I1092" s="5" t="s">
        <v>1374</v>
      </c>
      <c r="J1092" s="3">
        <v>24500</v>
      </c>
      <c r="K1092" s="3">
        <v>7700</v>
      </c>
      <c r="L1092" s="3">
        <v>890</v>
      </c>
      <c r="M1092" s="2">
        <f t="shared" si="341"/>
        <v>16.95</v>
      </c>
      <c r="N1092" s="3">
        <f t="shared" si="342"/>
        <v>262</v>
      </c>
      <c r="O1092" s="4">
        <f t="shared" si="343"/>
        <v>31.5</v>
      </c>
      <c r="P1092" s="2">
        <f t="shared" si="344"/>
        <v>1.81</v>
      </c>
      <c r="Q1092" s="2">
        <f t="shared" si="345"/>
        <v>1.08</v>
      </c>
      <c r="R1092" s="2">
        <f t="shared" si="346"/>
        <v>3.17</v>
      </c>
      <c r="S1092" s="64">
        <f t="shared" si="347"/>
        <v>8.7379999999999999E-2</v>
      </c>
      <c r="T1092" s="2">
        <f t="shared" si="348"/>
        <v>7.89</v>
      </c>
      <c r="U1092" s="4">
        <f t="shared" si="349"/>
        <v>3.6</v>
      </c>
      <c r="V1092" s="79">
        <f t="shared" si="350"/>
        <v>5.54</v>
      </c>
      <c r="W1092" s="10">
        <f t="shared" ca="1" si="351"/>
        <v>0</v>
      </c>
      <c r="X1092" s="10">
        <f t="shared" ca="1" si="352"/>
        <v>0</v>
      </c>
      <c r="Y1092" s="10">
        <f t="shared" ca="1" si="353"/>
        <v>0</v>
      </c>
      <c r="Z1092" s="10">
        <f t="shared" ca="1" si="354"/>
        <v>1</v>
      </c>
      <c r="AA1092" s="10">
        <f t="shared" ca="1" si="355"/>
        <v>0</v>
      </c>
      <c r="AB1092" s="10">
        <f t="shared" ca="1" si="356"/>
        <v>1</v>
      </c>
      <c r="AC1092" s="10">
        <f t="shared" ref="AC1092:AC1101" ca="1" si="359">aceldoc(S1092,AJ$52,AJ$53)</f>
        <v>1</v>
      </c>
      <c r="AF1092" s="16">
        <f t="shared" ref="AF1092:AF1101" ca="1" si="360">C1092</f>
        <v>0</v>
      </c>
    </row>
    <row r="1093" spans="1:32" x14ac:dyDescent="0.25">
      <c r="A1093" s="7" t="s">
        <v>316</v>
      </c>
      <c r="B1093" s="7" t="s">
        <v>1486</v>
      </c>
      <c r="C1093" s="10">
        <f t="shared" ca="1" si="340"/>
        <v>0</v>
      </c>
      <c r="D1093" s="4">
        <v>45.1</v>
      </c>
      <c r="E1093" s="4">
        <v>34.700000000000003</v>
      </c>
      <c r="F1093" s="4">
        <v>13.7</v>
      </c>
      <c r="G1093" s="4">
        <v>7.2</v>
      </c>
      <c r="I1093" s="5" t="s">
        <v>1374</v>
      </c>
      <c r="J1093" s="3">
        <v>27300</v>
      </c>
      <c r="K1093" s="3">
        <v>8400</v>
      </c>
      <c r="L1093" s="3">
        <v>890</v>
      </c>
      <c r="M1093" s="2">
        <f t="shared" si="341"/>
        <v>15.77</v>
      </c>
      <c r="N1093" s="3">
        <f t="shared" si="342"/>
        <v>292</v>
      </c>
      <c r="O1093" s="4">
        <f t="shared" si="343"/>
        <v>34.200000000000003</v>
      </c>
      <c r="P1093" s="2">
        <f t="shared" si="344"/>
        <v>1.76</v>
      </c>
      <c r="Q1093" s="2">
        <f t="shared" si="345"/>
        <v>1.05</v>
      </c>
      <c r="R1093" s="2">
        <f t="shared" si="346"/>
        <v>3.29</v>
      </c>
      <c r="S1093" s="64">
        <f t="shared" si="347"/>
        <v>7.5149999999999995E-2</v>
      </c>
      <c r="T1093" s="2">
        <f t="shared" si="348"/>
        <v>7.89</v>
      </c>
      <c r="U1093" s="4">
        <f t="shared" si="349"/>
        <v>3.9</v>
      </c>
      <c r="V1093" s="79">
        <f t="shared" si="350"/>
        <v>5.98</v>
      </c>
      <c r="W1093" s="10">
        <f t="shared" ca="1" si="351"/>
        <v>0</v>
      </c>
      <c r="X1093" s="10">
        <f t="shared" ca="1" si="352"/>
        <v>0</v>
      </c>
      <c r="Y1093" s="10">
        <f t="shared" ca="1" si="353"/>
        <v>0</v>
      </c>
      <c r="Z1093" s="10">
        <f t="shared" ca="1" si="354"/>
        <v>1</v>
      </c>
      <c r="AA1093" s="10">
        <f t="shared" ca="1" si="355"/>
        <v>0</v>
      </c>
      <c r="AB1093" s="10">
        <f t="shared" ca="1" si="356"/>
        <v>1</v>
      </c>
      <c r="AC1093" s="10">
        <f t="shared" ca="1" si="359"/>
        <v>1</v>
      </c>
      <c r="AF1093" s="16">
        <f t="shared" ca="1" si="360"/>
        <v>0</v>
      </c>
    </row>
    <row r="1094" spans="1:32" x14ac:dyDescent="0.25">
      <c r="A1094" s="7" t="s">
        <v>317</v>
      </c>
      <c r="B1094" s="7" t="s">
        <v>1486</v>
      </c>
      <c r="C1094" s="10">
        <f t="shared" ca="1" si="340"/>
        <v>0</v>
      </c>
      <c r="D1094" s="4">
        <v>47.1</v>
      </c>
      <c r="E1094" s="4">
        <v>37.9</v>
      </c>
      <c r="F1094" s="4">
        <v>14.5</v>
      </c>
      <c r="G1094" s="4">
        <v>8.9</v>
      </c>
      <c r="I1094" s="5" t="s">
        <v>1374</v>
      </c>
      <c r="J1094" s="3">
        <v>31300</v>
      </c>
      <c r="K1094" s="3">
        <v>11400</v>
      </c>
      <c r="L1094" s="3">
        <v>1013</v>
      </c>
      <c r="M1094" s="2">
        <f t="shared" si="341"/>
        <v>16.39</v>
      </c>
      <c r="N1094" s="3">
        <f t="shared" si="342"/>
        <v>257</v>
      </c>
      <c r="O1094" s="4">
        <f t="shared" si="343"/>
        <v>33.799999999999997</v>
      </c>
      <c r="P1094" s="2">
        <f t="shared" si="344"/>
        <v>1.78</v>
      </c>
      <c r="Q1094" s="2">
        <f t="shared" si="345"/>
        <v>1.06</v>
      </c>
      <c r="R1094" s="2">
        <f t="shared" si="346"/>
        <v>3.25</v>
      </c>
      <c r="S1094" s="64">
        <f t="shared" si="347"/>
        <v>8.5080000000000003E-2</v>
      </c>
      <c r="T1094" s="2">
        <f t="shared" si="348"/>
        <v>8.25</v>
      </c>
      <c r="U1094" s="4">
        <f t="shared" si="349"/>
        <v>3.8</v>
      </c>
      <c r="V1094" s="79">
        <f t="shared" si="350"/>
        <v>5.66</v>
      </c>
      <c r="W1094" s="10">
        <f t="shared" ca="1" si="351"/>
        <v>0</v>
      </c>
      <c r="X1094" s="10">
        <f t="shared" ca="1" si="352"/>
        <v>0</v>
      </c>
      <c r="Y1094" s="10">
        <f t="shared" ca="1" si="353"/>
        <v>0</v>
      </c>
      <c r="Z1094" s="10">
        <f t="shared" ca="1" si="354"/>
        <v>1</v>
      </c>
      <c r="AA1094" s="10">
        <f t="shared" ca="1" si="355"/>
        <v>0</v>
      </c>
      <c r="AB1094" s="10">
        <f t="shared" ca="1" si="356"/>
        <v>1</v>
      </c>
      <c r="AC1094" s="10">
        <f t="shared" ca="1" si="359"/>
        <v>1</v>
      </c>
      <c r="AF1094" s="16">
        <f t="shared" ca="1" si="360"/>
        <v>0</v>
      </c>
    </row>
    <row r="1095" spans="1:32" x14ac:dyDescent="0.25">
      <c r="A1095" s="7" t="s">
        <v>878</v>
      </c>
      <c r="C1095" s="10">
        <f t="shared" ca="1" si="340"/>
        <v>0</v>
      </c>
      <c r="D1095" s="4">
        <v>47.6</v>
      </c>
      <c r="E1095" s="4">
        <v>36.5</v>
      </c>
      <c r="F1095" s="4">
        <v>13.7</v>
      </c>
      <c r="G1095" s="4">
        <v>7.8</v>
      </c>
      <c r="J1095" s="3">
        <v>32400</v>
      </c>
      <c r="K1095" s="3">
        <v>15500</v>
      </c>
      <c r="L1095" s="3">
        <v>1043</v>
      </c>
      <c r="M1095" s="2">
        <f t="shared" si="341"/>
        <v>16.489999999999998</v>
      </c>
      <c r="N1095" s="3">
        <f t="shared" si="342"/>
        <v>297</v>
      </c>
      <c r="O1095" s="4">
        <f t="shared" si="343"/>
        <v>38.5</v>
      </c>
      <c r="P1095" s="2">
        <f t="shared" si="344"/>
        <v>1.66</v>
      </c>
      <c r="Q1095" s="2">
        <f t="shared" si="345"/>
        <v>1.06</v>
      </c>
      <c r="R1095" s="2">
        <f t="shared" si="346"/>
        <v>3.47</v>
      </c>
      <c r="S1095" s="64">
        <f t="shared" si="347"/>
        <v>5.9040000000000002E-2</v>
      </c>
      <c r="T1095" s="2">
        <f t="shared" si="348"/>
        <v>8.1</v>
      </c>
      <c r="U1095" s="4">
        <f t="shared" si="349"/>
        <v>4.4000000000000004</v>
      </c>
      <c r="V1095" s="79">
        <f t="shared" si="350"/>
        <v>6.75</v>
      </c>
      <c r="W1095" s="10">
        <f t="shared" ca="1" si="351"/>
        <v>0</v>
      </c>
      <c r="X1095" s="10">
        <f t="shared" ca="1" si="352"/>
        <v>0</v>
      </c>
      <c r="Y1095" s="10">
        <f t="shared" ca="1" si="353"/>
        <v>0</v>
      </c>
      <c r="Z1095" s="10">
        <f t="shared" ca="1" si="354"/>
        <v>1</v>
      </c>
      <c r="AA1095" s="10">
        <f t="shared" ca="1" si="355"/>
        <v>0</v>
      </c>
      <c r="AB1095" s="10">
        <f t="shared" ca="1" si="356"/>
        <v>0.16700000000000001</v>
      </c>
      <c r="AC1095" s="10">
        <f t="shared" ca="1" si="359"/>
        <v>1</v>
      </c>
      <c r="AF1095" s="16">
        <f t="shared" ca="1" si="360"/>
        <v>0</v>
      </c>
    </row>
    <row r="1096" spans="1:32" x14ac:dyDescent="0.25">
      <c r="A1096" s="7" t="s">
        <v>318</v>
      </c>
      <c r="B1096" s="7" t="s">
        <v>1486</v>
      </c>
      <c r="C1096" s="10">
        <f t="shared" ca="1" si="340"/>
        <v>0</v>
      </c>
      <c r="D1096" s="4">
        <v>48.5</v>
      </c>
      <c r="E1096" s="4">
        <v>41</v>
      </c>
      <c r="F1096" s="4">
        <v>14.1</v>
      </c>
      <c r="G1096" s="4">
        <v>7.8</v>
      </c>
      <c r="H1096" s="5" t="s">
        <v>1456</v>
      </c>
      <c r="I1096" s="5" t="s">
        <v>1374</v>
      </c>
      <c r="J1096" s="3">
        <v>30900</v>
      </c>
      <c r="K1096" s="3">
        <v>12100</v>
      </c>
      <c r="L1096" s="3">
        <v>1142</v>
      </c>
      <c r="M1096" s="2">
        <f t="shared" si="341"/>
        <v>18.63</v>
      </c>
      <c r="N1096" s="3">
        <f t="shared" si="342"/>
        <v>200</v>
      </c>
      <c r="O1096" s="4">
        <f t="shared" si="343"/>
        <v>32.6</v>
      </c>
      <c r="P1096" s="2">
        <f t="shared" si="344"/>
        <v>1.74</v>
      </c>
      <c r="Q1096" s="2">
        <f t="shared" si="345"/>
        <v>1.1000000000000001</v>
      </c>
      <c r="R1096" s="2">
        <f t="shared" si="346"/>
        <v>3.44</v>
      </c>
      <c r="S1096" s="64">
        <f t="shared" si="347"/>
        <v>8.2119999999999999E-2</v>
      </c>
      <c r="T1096" s="2">
        <f t="shared" si="348"/>
        <v>8.58</v>
      </c>
      <c r="U1096" s="4">
        <f t="shared" si="349"/>
        <v>3.8</v>
      </c>
      <c r="V1096" s="79">
        <f t="shared" si="350"/>
        <v>5.74</v>
      </c>
      <c r="W1096" s="10">
        <f t="shared" ca="1" si="351"/>
        <v>0</v>
      </c>
      <c r="X1096" s="10">
        <f t="shared" ca="1" si="352"/>
        <v>0</v>
      </c>
      <c r="Y1096" s="10">
        <f t="shared" ca="1" si="353"/>
        <v>0</v>
      </c>
      <c r="Z1096" s="10">
        <f t="shared" ca="1" si="354"/>
        <v>1</v>
      </c>
      <c r="AA1096" s="10">
        <f t="shared" ca="1" si="355"/>
        <v>0</v>
      </c>
      <c r="AB1096" s="10">
        <f t="shared" ca="1" si="356"/>
        <v>0.33300000000000002</v>
      </c>
      <c r="AC1096" s="10">
        <f t="shared" ca="1" si="359"/>
        <v>1</v>
      </c>
      <c r="AF1096" s="16">
        <f t="shared" ca="1" si="360"/>
        <v>0</v>
      </c>
    </row>
    <row r="1097" spans="1:32" x14ac:dyDescent="0.25">
      <c r="A1097" s="7" t="s">
        <v>879</v>
      </c>
      <c r="C1097" s="10">
        <f t="shared" ca="1" si="340"/>
        <v>0</v>
      </c>
      <c r="D1097" s="4">
        <v>51.3</v>
      </c>
      <c r="E1097" s="4">
        <v>42.4</v>
      </c>
      <c r="F1097" s="4">
        <v>14.7</v>
      </c>
      <c r="G1097" s="4">
        <v>5.9</v>
      </c>
      <c r="J1097" s="3">
        <v>39600</v>
      </c>
      <c r="K1097" s="3">
        <v>16500</v>
      </c>
      <c r="L1097" s="3">
        <v>1183</v>
      </c>
      <c r="M1097" s="2">
        <f t="shared" si="341"/>
        <v>16.36</v>
      </c>
      <c r="N1097" s="3">
        <f t="shared" si="342"/>
        <v>232</v>
      </c>
      <c r="O1097" s="4">
        <f t="shared" si="343"/>
        <v>37.9</v>
      </c>
      <c r="P1097" s="2">
        <f t="shared" si="344"/>
        <v>1.67</v>
      </c>
      <c r="Q1097" s="2">
        <f t="shared" si="345"/>
        <v>1.05</v>
      </c>
      <c r="R1097" s="2">
        <f t="shared" si="346"/>
        <v>3.49</v>
      </c>
      <c r="S1097" s="64">
        <f t="shared" si="347"/>
        <v>6.4560000000000006E-2</v>
      </c>
      <c r="T1097" s="2">
        <f t="shared" si="348"/>
        <v>8.73</v>
      </c>
      <c r="U1097" s="4">
        <f t="shared" si="349"/>
        <v>4.4000000000000004</v>
      </c>
      <c r="V1097" s="79">
        <f t="shared" si="350"/>
        <v>6.51</v>
      </c>
      <c r="W1097" s="10">
        <f t="shared" ca="1" si="351"/>
        <v>0</v>
      </c>
      <c r="X1097" s="10">
        <f t="shared" ca="1" si="352"/>
        <v>0</v>
      </c>
      <c r="Y1097" s="10">
        <f t="shared" ca="1" si="353"/>
        <v>0</v>
      </c>
      <c r="Z1097" s="10">
        <f t="shared" ca="1" si="354"/>
        <v>1</v>
      </c>
      <c r="AA1097" s="10">
        <f t="shared" ca="1" si="355"/>
        <v>0</v>
      </c>
      <c r="AB1097" s="10">
        <f t="shared" ca="1" si="356"/>
        <v>5.6000000000000001E-2</v>
      </c>
      <c r="AC1097" s="10">
        <f t="shared" ca="1" si="359"/>
        <v>1</v>
      </c>
      <c r="AF1097" s="16">
        <f t="shared" ca="1" si="360"/>
        <v>0</v>
      </c>
    </row>
    <row r="1098" spans="1:32" x14ac:dyDescent="0.25">
      <c r="A1098" s="7" t="s">
        <v>880</v>
      </c>
      <c r="C1098" s="10">
        <f t="shared" ca="1" si="340"/>
        <v>0</v>
      </c>
      <c r="D1098" s="4">
        <v>51.3</v>
      </c>
      <c r="E1098" s="4">
        <v>42.4</v>
      </c>
      <c r="F1098" s="4">
        <v>14.7</v>
      </c>
      <c r="G1098" s="4">
        <v>8.9</v>
      </c>
      <c r="J1098" s="3">
        <v>39600</v>
      </c>
      <c r="K1098" s="3">
        <v>16500</v>
      </c>
      <c r="L1098" s="3">
        <v>1291</v>
      </c>
      <c r="M1098" s="2">
        <f t="shared" si="341"/>
        <v>17.86</v>
      </c>
      <c r="N1098" s="3">
        <f t="shared" si="342"/>
        <v>232</v>
      </c>
      <c r="O1098" s="4">
        <f t="shared" si="343"/>
        <v>37.9</v>
      </c>
      <c r="P1098" s="2">
        <f t="shared" si="344"/>
        <v>1.67</v>
      </c>
      <c r="Q1098" s="2">
        <f t="shared" si="345"/>
        <v>1.08</v>
      </c>
      <c r="R1098" s="2">
        <f t="shared" si="346"/>
        <v>3.49</v>
      </c>
      <c r="S1098" s="64">
        <f t="shared" si="347"/>
        <v>6.4560000000000006E-2</v>
      </c>
      <c r="T1098" s="2">
        <f t="shared" si="348"/>
        <v>8.73</v>
      </c>
      <c r="U1098" s="4">
        <f t="shared" si="349"/>
        <v>4.4000000000000004</v>
      </c>
      <c r="V1098" s="79">
        <f t="shared" si="350"/>
        <v>6.51</v>
      </c>
      <c r="W1098" s="10">
        <f t="shared" ca="1" si="351"/>
        <v>0</v>
      </c>
      <c r="X1098" s="10">
        <f t="shared" ca="1" si="352"/>
        <v>0</v>
      </c>
      <c r="Y1098" s="10">
        <f t="shared" ca="1" si="353"/>
        <v>0</v>
      </c>
      <c r="Z1098" s="10">
        <f t="shared" ca="1" si="354"/>
        <v>1</v>
      </c>
      <c r="AA1098" s="10">
        <f t="shared" ca="1" si="355"/>
        <v>0</v>
      </c>
      <c r="AB1098" s="10">
        <f t="shared" ca="1" si="356"/>
        <v>5.6000000000000001E-2</v>
      </c>
      <c r="AC1098" s="10">
        <f t="shared" ca="1" si="359"/>
        <v>1</v>
      </c>
      <c r="AF1098" s="16">
        <f t="shared" ca="1" si="360"/>
        <v>0</v>
      </c>
    </row>
    <row r="1099" spans="1:32" x14ac:dyDescent="0.25">
      <c r="A1099" s="7" t="s">
        <v>319</v>
      </c>
      <c r="B1099" s="7" t="s">
        <v>1486</v>
      </c>
      <c r="C1099" s="10">
        <f t="shared" ca="1" si="340"/>
        <v>0</v>
      </c>
      <c r="D1099" s="4">
        <v>55</v>
      </c>
      <c r="E1099" s="4">
        <v>42.8</v>
      </c>
      <c r="F1099" s="4">
        <v>15.8</v>
      </c>
      <c r="G1099" s="4">
        <v>7.3</v>
      </c>
      <c r="H1099" s="5" t="s">
        <v>264</v>
      </c>
      <c r="I1099" s="5" t="s">
        <v>1374</v>
      </c>
      <c r="J1099" s="3">
        <v>52000</v>
      </c>
      <c r="K1099" s="3">
        <v>19900</v>
      </c>
      <c r="L1099" s="3">
        <v>1350</v>
      </c>
      <c r="M1099" s="2">
        <f t="shared" si="341"/>
        <v>15.57</v>
      </c>
      <c r="N1099" s="3">
        <f t="shared" si="342"/>
        <v>296</v>
      </c>
      <c r="O1099" s="4">
        <f t="shared" si="343"/>
        <v>43.8</v>
      </c>
      <c r="P1099" s="2">
        <f t="shared" si="344"/>
        <v>1.64</v>
      </c>
      <c r="Q1099" s="2">
        <f t="shared" si="345"/>
        <v>1.02</v>
      </c>
      <c r="R1099" s="2">
        <f t="shared" si="346"/>
        <v>3.48</v>
      </c>
      <c r="S1099" s="64">
        <f t="shared" si="347"/>
        <v>5.6950000000000001E-2</v>
      </c>
      <c r="T1099" s="2">
        <f t="shared" si="348"/>
        <v>8.77</v>
      </c>
      <c r="U1099" s="4">
        <f t="shared" si="349"/>
        <v>4.9000000000000004</v>
      </c>
      <c r="V1099" s="79">
        <f t="shared" si="350"/>
        <v>7</v>
      </c>
      <c r="W1099" s="10">
        <f t="shared" ca="1" si="351"/>
        <v>0</v>
      </c>
      <c r="X1099" s="10">
        <f t="shared" ca="1" si="352"/>
        <v>0</v>
      </c>
      <c r="Y1099" s="10">
        <f t="shared" ca="1" si="353"/>
        <v>0</v>
      </c>
      <c r="Z1099" s="10">
        <f t="shared" ca="1" si="354"/>
        <v>1</v>
      </c>
      <c r="AA1099" s="10">
        <f t="shared" ca="1" si="355"/>
        <v>0</v>
      </c>
      <c r="AB1099" s="10">
        <f t="shared" ca="1" si="356"/>
        <v>0.111</v>
      </c>
      <c r="AC1099" s="10">
        <f t="shared" ca="1" si="359"/>
        <v>1</v>
      </c>
      <c r="AF1099" s="16">
        <f t="shared" ca="1" si="360"/>
        <v>0</v>
      </c>
    </row>
    <row r="1100" spans="1:32" x14ac:dyDescent="0.25">
      <c r="A1100" s="7" t="s">
        <v>320</v>
      </c>
      <c r="B1100" s="7" t="s">
        <v>1486</v>
      </c>
      <c r="C1100" s="10">
        <f t="shared" ca="1" si="340"/>
        <v>0</v>
      </c>
      <c r="D1100" s="4">
        <v>56.3</v>
      </c>
      <c r="E1100" s="4">
        <v>47.6</v>
      </c>
      <c r="F1100" s="4">
        <v>15.5</v>
      </c>
      <c r="G1100" s="4">
        <v>8.8000000000000007</v>
      </c>
      <c r="H1100" s="5" t="s">
        <v>1456</v>
      </c>
      <c r="I1100" s="5" t="s">
        <v>1374</v>
      </c>
      <c r="J1100" s="3">
        <v>45200</v>
      </c>
      <c r="K1100" s="3">
        <v>16300</v>
      </c>
      <c r="L1100" s="3">
        <v>1491</v>
      </c>
      <c r="M1100" s="2">
        <f t="shared" si="341"/>
        <v>18.88</v>
      </c>
      <c r="N1100" s="3">
        <f t="shared" si="342"/>
        <v>187</v>
      </c>
      <c r="O1100" s="4">
        <f t="shared" si="343"/>
        <v>36.200000000000003</v>
      </c>
      <c r="P1100" s="2">
        <f t="shared" si="344"/>
        <v>1.68</v>
      </c>
      <c r="Q1100" s="2">
        <f t="shared" si="345"/>
        <v>1.1000000000000001</v>
      </c>
      <c r="R1100" s="2">
        <f t="shared" si="346"/>
        <v>3.63</v>
      </c>
      <c r="S1100" s="64">
        <f t="shared" si="347"/>
        <v>7.2220000000000006E-2</v>
      </c>
      <c r="T1100" s="2">
        <f t="shared" si="348"/>
        <v>9.25</v>
      </c>
      <c r="U1100" s="4">
        <f t="shared" si="349"/>
        <v>4.3</v>
      </c>
      <c r="V1100" s="79">
        <f t="shared" si="350"/>
        <v>6.2</v>
      </c>
      <c r="W1100" s="10">
        <f t="shared" ca="1" si="351"/>
        <v>0</v>
      </c>
      <c r="X1100" s="10">
        <f t="shared" ca="1" si="352"/>
        <v>0</v>
      </c>
      <c r="Y1100" s="10">
        <f t="shared" ca="1" si="353"/>
        <v>0</v>
      </c>
      <c r="Z1100" s="10">
        <f t="shared" ca="1" si="354"/>
        <v>1</v>
      </c>
      <c r="AA1100" s="10">
        <f t="shared" ca="1" si="355"/>
        <v>0</v>
      </c>
      <c r="AB1100" s="10">
        <f t="shared" ca="1" si="356"/>
        <v>0</v>
      </c>
      <c r="AC1100" s="10">
        <f t="shared" ca="1" si="359"/>
        <v>1</v>
      </c>
      <c r="AF1100" s="16">
        <f t="shared" ca="1" si="360"/>
        <v>0</v>
      </c>
    </row>
    <row r="1101" spans="1:32" x14ac:dyDescent="0.25">
      <c r="A1101" s="7" t="s">
        <v>881</v>
      </c>
      <c r="C1101" s="10">
        <f t="shared" ca="1" si="340"/>
        <v>0</v>
      </c>
      <c r="D1101" s="4">
        <v>57.3</v>
      </c>
      <c r="E1101" s="4">
        <v>45.7</v>
      </c>
      <c r="F1101" s="4">
        <v>15.7</v>
      </c>
      <c r="G1101" s="4">
        <v>6.8</v>
      </c>
      <c r="J1101" s="3">
        <v>49500</v>
      </c>
      <c r="K1101" s="3">
        <v>18900</v>
      </c>
      <c r="L1101" s="3">
        <v>1426</v>
      </c>
      <c r="M1101" s="2">
        <f t="shared" si="341"/>
        <v>17</v>
      </c>
      <c r="N1101" s="3">
        <f t="shared" si="342"/>
        <v>232</v>
      </c>
      <c r="O1101" s="4">
        <f t="shared" si="343"/>
        <v>39.799999999999997</v>
      </c>
      <c r="P1101" s="2">
        <f t="shared" si="344"/>
        <v>1.66</v>
      </c>
      <c r="Q1101" s="2">
        <f t="shared" si="345"/>
        <v>1.06</v>
      </c>
      <c r="R1101" s="2">
        <f t="shared" si="346"/>
        <v>3.65</v>
      </c>
      <c r="S1101" s="64">
        <f t="shared" si="347"/>
        <v>6.4119999999999996E-2</v>
      </c>
      <c r="T1101" s="2">
        <f t="shared" si="348"/>
        <v>9.06</v>
      </c>
      <c r="U1101" s="4">
        <f t="shared" si="349"/>
        <v>4.5999999999999996</v>
      </c>
      <c r="V1101" s="79">
        <f t="shared" si="350"/>
        <v>6.59</v>
      </c>
      <c r="W1101" s="10">
        <f t="shared" ca="1" si="351"/>
        <v>0</v>
      </c>
      <c r="X1101" s="10">
        <f t="shared" ca="1" si="352"/>
        <v>0</v>
      </c>
      <c r="Y1101" s="10">
        <f t="shared" ca="1" si="353"/>
        <v>0</v>
      </c>
      <c r="Z1101" s="10">
        <f t="shared" ca="1" si="354"/>
        <v>1</v>
      </c>
      <c r="AA1101" s="10">
        <f t="shared" ca="1" si="355"/>
        <v>0</v>
      </c>
      <c r="AB1101" s="10">
        <f t="shared" ca="1" si="356"/>
        <v>0</v>
      </c>
      <c r="AC1101" s="10">
        <f t="shared" ca="1" si="359"/>
        <v>1</v>
      </c>
      <c r="AF1101" s="16">
        <f t="shared" ca="1" si="360"/>
        <v>0</v>
      </c>
    </row>
    <row r="1102" spans="1:32" x14ac:dyDescent="0.25">
      <c r="A1102" s="7" t="s">
        <v>1278</v>
      </c>
      <c r="B1102" s="7" t="s">
        <v>1486</v>
      </c>
      <c r="C1102" s="10">
        <f t="shared" ca="1" si="340"/>
        <v>0</v>
      </c>
      <c r="D1102" s="4">
        <v>57.4</v>
      </c>
      <c r="E1102" s="4">
        <v>44.5</v>
      </c>
      <c r="F1102" s="4">
        <v>15.1</v>
      </c>
      <c r="G1102" s="4">
        <v>7.3</v>
      </c>
      <c r="H1102" s="5" t="s">
        <v>1061</v>
      </c>
      <c r="I1102" s="5" t="s">
        <v>1374</v>
      </c>
      <c r="J1102" s="3">
        <v>52500</v>
      </c>
      <c r="K1102" s="3">
        <v>20300</v>
      </c>
      <c r="L1102" s="3">
        <v>1709</v>
      </c>
      <c r="M1102" s="2">
        <f t="shared" ref="M1102:M1159" si="361">L1102/(J1102/64)^0.666</f>
        <v>19.59</v>
      </c>
      <c r="N1102" s="3">
        <f t="shared" ref="N1102:N1159" si="362">(J1102/2240)/(0.01*E1102)^3</f>
        <v>266</v>
      </c>
      <c r="O1102" s="4">
        <f t="shared" ref="O1102:O1159" si="363">J1102/(0.65*(0.7*E1102+0.3*D1102)*F1102^1.33)</f>
        <v>45.1</v>
      </c>
      <c r="P1102" s="2">
        <f t="shared" ref="P1102:P1159" si="364">F1102/(J1102/(0.9*64))^0.333</f>
        <v>1.56</v>
      </c>
      <c r="Q1102" s="2">
        <f t="shared" ref="Q1102:Q1159" si="365">(1.88*E1102^0.5*L1102^0.333/J1102^0.25)/T1102</f>
        <v>1.1100000000000001</v>
      </c>
      <c r="R1102" s="2">
        <f t="shared" ref="R1102:R1159" si="366">D1102/F1102</f>
        <v>3.8</v>
      </c>
      <c r="S1102" s="64">
        <f t="shared" ref="S1102:S1159" si="367">(((2*3.14)/U1102)^2*((F1102/2)-1.5)*(10*3.14/180)/32.2)</f>
        <v>4.7800000000000002E-2</v>
      </c>
      <c r="T1102" s="2">
        <f t="shared" ref="T1102:T1159" si="368">1.34*(E1102^0.5)</f>
        <v>8.94</v>
      </c>
      <c r="U1102" s="4">
        <f t="shared" ref="U1102:U1159" si="369">2*PI()*(((J1102^1.744/35.5)/(0.04*32.2*E1102*64*(0.82*F1102)^3))^0.5)</f>
        <v>5.2</v>
      </c>
      <c r="V1102" s="79">
        <f t="shared" ref="V1102:V1159" si="370">U1102*(32.2/F1102)^0.5</f>
        <v>7.59</v>
      </c>
      <c r="W1102" s="10">
        <f t="shared" ref="W1102:W1159" ca="1" si="371">sddoc(M1102,AJ$15,AJ$16,AJ$17,AJ$18)</f>
        <v>0</v>
      </c>
      <c r="X1102" s="10">
        <f t="shared" ref="X1102:X1159" ca="1" si="372">dldoc(N1102,AJ$36,AJ$37,AJ$38,AJ$39)</f>
        <v>0</v>
      </c>
      <c r="Y1102" s="10">
        <f t="shared" ref="Y1102:Y1159" ca="1" si="373">cfdoc(O1102,AJ$29,AJ$30,AJ$31,AJ$32)</f>
        <v>0</v>
      </c>
      <c r="Z1102" s="10">
        <f t="shared" ref="Z1102:Z1159" ca="1" si="374">crdoc(P1102,AJ$24,AJ$25)</f>
        <v>1</v>
      </c>
      <c r="AA1102" s="10">
        <f t="shared" ref="AA1102:AA1159" ca="1" si="375">vmvhdoc(Q1102,AJ$43,AJ$44,AJ$45,AJ$46)</f>
        <v>0</v>
      </c>
      <c r="AB1102" s="10">
        <f t="shared" ref="AB1102:AB1159" ca="1" si="376">lbdoc(R1102,AJ$57,AJ$58,AJ$59,AJ$60)</f>
        <v>0</v>
      </c>
      <c r="AC1102" s="10">
        <f t="shared" ref="AC1102:AC1159" ca="1" si="377">aceldoc(S1102,AJ$52,AJ$53)</f>
        <v>1</v>
      </c>
      <c r="AF1102" s="16">
        <f t="shared" ref="AF1102:AF1159" ca="1" si="378">C1102</f>
        <v>0</v>
      </c>
    </row>
    <row r="1103" spans="1:32" x14ac:dyDescent="0.25">
      <c r="A1103" s="7" t="s">
        <v>882</v>
      </c>
      <c r="C1103" s="10">
        <f t="shared" ref="C1103:C1160" ca="1" si="379">MIN(W1103,Z1103,Y1103,X1103,AA1103,AC1103,AB1103)</f>
        <v>0</v>
      </c>
      <c r="D1103" s="4">
        <v>57.3</v>
      </c>
      <c r="E1103" s="4">
        <v>45.7</v>
      </c>
      <c r="F1103" s="4">
        <v>15.7</v>
      </c>
      <c r="G1103" s="4">
        <v>9.1</v>
      </c>
      <c r="J1103" s="3">
        <v>49500</v>
      </c>
      <c r="K1103" s="3">
        <v>18900</v>
      </c>
      <c r="L1103" s="3">
        <v>1426</v>
      </c>
      <c r="M1103" s="2">
        <f t="shared" si="361"/>
        <v>17</v>
      </c>
      <c r="N1103" s="3">
        <f t="shared" si="362"/>
        <v>232</v>
      </c>
      <c r="O1103" s="4">
        <f t="shared" si="363"/>
        <v>39.799999999999997</v>
      </c>
      <c r="P1103" s="2">
        <f t="shared" si="364"/>
        <v>1.66</v>
      </c>
      <c r="Q1103" s="2">
        <f t="shared" si="365"/>
        <v>1.06</v>
      </c>
      <c r="R1103" s="2">
        <f t="shared" si="366"/>
        <v>3.65</v>
      </c>
      <c r="S1103" s="64">
        <f t="shared" si="367"/>
        <v>6.4119999999999996E-2</v>
      </c>
      <c r="T1103" s="2">
        <f t="shared" si="368"/>
        <v>9.06</v>
      </c>
      <c r="U1103" s="4">
        <f t="shared" si="369"/>
        <v>4.5999999999999996</v>
      </c>
      <c r="V1103" s="79">
        <f t="shared" si="370"/>
        <v>6.59</v>
      </c>
      <c r="W1103" s="10">
        <f t="shared" ca="1" si="371"/>
        <v>0</v>
      </c>
      <c r="X1103" s="10">
        <f t="shared" ca="1" si="372"/>
        <v>0</v>
      </c>
      <c r="Y1103" s="10">
        <f t="shared" ca="1" si="373"/>
        <v>0</v>
      </c>
      <c r="Z1103" s="10">
        <f t="shared" ca="1" si="374"/>
        <v>1</v>
      </c>
      <c r="AA1103" s="10">
        <f t="shared" ca="1" si="375"/>
        <v>0</v>
      </c>
      <c r="AB1103" s="10">
        <f t="shared" ca="1" si="376"/>
        <v>0</v>
      </c>
      <c r="AC1103" s="10">
        <f t="shared" ca="1" si="377"/>
        <v>1</v>
      </c>
      <c r="AF1103" s="16">
        <f t="shared" ca="1" si="378"/>
        <v>0</v>
      </c>
    </row>
    <row r="1104" spans="1:32" x14ac:dyDescent="0.25">
      <c r="A1104" s="7" t="s">
        <v>321</v>
      </c>
      <c r="B1104" s="7" t="s">
        <v>1486</v>
      </c>
      <c r="C1104" s="10">
        <f t="shared" ca="1" si="379"/>
        <v>0</v>
      </c>
      <c r="D1104" s="4">
        <v>58.5</v>
      </c>
      <c r="E1104" s="4">
        <v>44.4</v>
      </c>
      <c r="F1104" s="4">
        <v>15.9</v>
      </c>
      <c r="G1104" s="4">
        <v>7.3</v>
      </c>
      <c r="H1104" s="5" t="s">
        <v>264</v>
      </c>
      <c r="I1104" s="5" t="s">
        <v>1374</v>
      </c>
      <c r="J1104" s="3">
        <v>52000</v>
      </c>
      <c r="K1104" s="3">
        <v>20300</v>
      </c>
      <c r="L1104" s="3">
        <v>1349</v>
      </c>
      <c r="M1104" s="2">
        <f t="shared" si="361"/>
        <v>15.56</v>
      </c>
      <c r="N1104" s="3">
        <f t="shared" si="362"/>
        <v>265</v>
      </c>
      <c r="O1104" s="4">
        <f t="shared" si="363"/>
        <v>41.5</v>
      </c>
      <c r="P1104" s="2">
        <f t="shared" si="364"/>
        <v>1.65</v>
      </c>
      <c r="Q1104" s="2">
        <f t="shared" si="365"/>
        <v>1.02</v>
      </c>
      <c r="R1104" s="2">
        <f t="shared" si="366"/>
        <v>3.68</v>
      </c>
      <c r="S1104" s="64">
        <f t="shared" si="367"/>
        <v>5.9810000000000002E-2</v>
      </c>
      <c r="T1104" s="2">
        <f t="shared" si="368"/>
        <v>8.93</v>
      </c>
      <c r="U1104" s="4">
        <f t="shared" si="369"/>
        <v>4.8</v>
      </c>
      <c r="V1104" s="79">
        <f t="shared" si="370"/>
        <v>6.83</v>
      </c>
      <c r="W1104" s="10">
        <f t="shared" ca="1" si="371"/>
        <v>0</v>
      </c>
      <c r="X1104" s="10">
        <f t="shared" ca="1" si="372"/>
        <v>0</v>
      </c>
      <c r="Y1104" s="10">
        <f t="shared" ca="1" si="373"/>
        <v>0</v>
      </c>
      <c r="Z1104" s="10">
        <f t="shared" ca="1" si="374"/>
        <v>1</v>
      </c>
      <c r="AA1104" s="10">
        <f t="shared" ca="1" si="375"/>
        <v>0</v>
      </c>
      <c r="AB1104" s="10">
        <f t="shared" ca="1" si="376"/>
        <v>0</v>
      </c>
      <c r="AC1104" s="10">
        <f t="shared" ca="1" si="377"/>
        <v>1</v>
      </c>
      <c r="AF1104" s="16">
        <f t="shared" ca="1" si="378"/>
        <v>0</v>
      </c>
    </row>
    <row r="1105" spans="1:32" x14ac:dyDescent="0.25">
      <c r="A1105" s="7" t="s">
        <v>322</v>
      </c>
      <c r="B1105" s="7" t="s">
        <v>1486</v>
      </c>
      <c r="C1105" s="10">
        <f t="shared" ca="1" si="379"/>
        <v>0</v>
      </c>
      <c r="D1105" s="4">
        <v>62.6</v>
      </c>
      <c r="E1105" s="4">
        <v>52.1</v>
      </c>
      <c r="F1105" s="4">
        <v>17.5</v>
      </c>
      <c r="G1105" s="4" t="s">
        <v>323</v>
      </c>
      <c r="H1105" s="5" t="s">
        <v>264</v>
      </c>
      <c r="I1105" s="5" t="s">
        <v>1371</v>
      </c>
      <c r="J1105" s="3">
        <v>62800</v>
      </c>
      <c r="K1105" s="3">
        <v>24700</v>
      </c>
      <c r="L1105" s="3">
        <v>2048</v>
      </c>
      <c r="M1105" s="2">
        <f t="shared" si="361"/>
        <v>20.84</v>
      </c>
      <c r="N1105" s="3">
        <f t="shared" si="362"/>
        <v>198</v>
      </c>
      <c r="O1105" s="4">
        <f t="shared" si="363"/>
        <v>38.9</v>
      </c>
      <c r="P1105" s="2">
        <f t="shared" si="364"/>
        <v>1.7</v>
      </c>
      <c r="Q1105" s="2">
        <f t="shared" si="365"/>
        <v>1.1200000000000001</v>
      </c>
      <c r="R1105" s="2">
        <f t="shared" si="366"/>
        <v>3.58</v>
      </c>
      <c r="S1105" s="64">
        <f t="shared" si="367"/>
        <v>7.6499999999999999E-2</v>
      </c>
      <c r="T1105" s="2">
        <f t="shared" si="368"/>
        <v>9.67</v>
      </c>
      <c r="U1105" s="4">
        <f t="shared" si="369"/>
        <v>4.5</v>
      </c>
      <c r="V1105" s="79">
        <f t="shared" si="370"/>
        <v>6.1</v>
      </c>
      <c r="W1105" s="10">
        <f t="shared" ca="1" si="371"/>
        <v>0</v>
      </c>
      <c r="X1105" s="10">
        <f t="shared" ca="1" si="372"/>
        <v>0</v>
      </c>
      <c r="Y1105" s="10">
        <f t="shared" ca="1" si="373"/>
        <v>0</v>
      </c>
      <c r="Z1105" s="10">
        <f t="shared" ca="1" si="374"/>
        <v>1</v>
      </c>
      <c r="AA1105" s="10">
        <f t="shared" ca="1" si="375"/>
        <v>0</v>
      </c>
      <c r="AB1105" s="10">
        <f t="shared" ca="1" si="376"/>
        <v>0</v>
      </c>
      <c r="AC1105" s="10">
        <f t="shared" ca="1" si="377"/>
        <v>1</v>
      </c>
      <c r="AF1105" s="16">
        <f t="shared" ca="1" si="378"/>
        <v>0</v>
      </c>
    </row>
    <row r="1106" spans="1:32" x14ac:dyDescent="0.25">
      <c r="A1106" s="7" t="s">
        <v>324</v>
      </c>
      <c r="B1106" s="7" t="s">
        <v>1486</v>
      </c>
      <c r="C1106" s="10">
        <f t="shared" ca="1" si="379"/>
        <v>0</v>
      </c>
      <c r="D1106" s="4">
        <v>67.5</v>
      </c>
      <c r="E1106" s="4">
        <v>54.6</v>
      </c>
      <c r="F1106" s="4">
        <v>17.7</v>
      </c>
      <c r="G1106" s="4" t="s">
        <v>325</v>
      </c>
      <c r="H1106" s="5" t="s">
        <v>264</v>
      </c>
      <c r="I1106" s="5" t="s">
        <v>1374</v>
      </c>
      <c r="J1106" s="3">
        <v>88200</v>
      </c>
      <c r="K1106" s="3">
        <v>35300</v>
      </c>
      <c r="L1106" s="3">
        <v>2155</v>
      </c>
      <c r="M1106" s="2">
        <f t="shared" si="361"/>
        <v>17.489999999999998</v>
      </c>
      <c r="N1106" s="3">
        <f t="shared" si="362"/>
        <v>242</v>
      </c>
      <c r="O1106" s="4">
        <f t="shared" si="363"/>
        <v>50.8</v>
      </c>
      <c r="P1106" s="2">
        <f t="shared" si="364"/>
        <v>1.54</v>
      </c>
      <c r="Q1106" s="2">
        <f t="shared" si="365"/>
        <v>1.05</v>
      </c>
      <c r="R1106" s="2">
        <f t="shared" si="366"/>
        <v>3.81</v>
      </c>
      <c r="S1106" s="64">
        <f t="shared" si="367"/>
        <v>4.6679999999999999E-2</v>
      </c>
      <c r="T1106" s="2">
        <f t="shared" si="368"/>
        <v>9.9</v>
      </c>
      <c r="U1106" s="4">
        <f t="shared" si="369"/>
        <v>5.8</v>
      </c>
      <c r="V1106" s="79">
        <f t="shared" si="370"/>
        <v>7.82</v>
      </c>
      <c r="W1106" s="10">
        <f t="shared" ca="1" si="371"/>
        <v>0</v>
      </c>
      <c r="X1106" s="10">
        <f t="shared" ca="1" si="372"/>
        <v>0</v>
      </c>
      <c r="Y1106" s="10">
        <f t="shared" ca="1" si="373"/>
        <v>0</v>
      </c>
      <c r="Z1106" s="10">
        <f t="shared" ca="1" si="374"/>
        <v>1</v>
      </c>
      <c r="AA1106" s="10">
        <f t="shared" ca="1" si="375"/>
        <v>0</v>
      </c>
      <c r="AB1106" s="10">
        <f t="shared" ca="1" si="376"/>
        <v>0</v>
      </c>
      <c r="AC1106" s="10">
        <f t="shared" ca="1" si="377"/>
        <v>1</v>
      </c>
      <c r="AF1106" s="16">
        <f t="shared" ca="1" si="378"/>
        <v>0</v>
      </c>
    </row>
    <row r="1107" spans="1:32" x14ac:dyDescent="0.25">
      <c r="A1107" s="7" t="s">
        <v>326</v>
      </c>
      <c r="B1107" s="7" t="s">
        <v>1486</v>
      </c>
      <c r="C1107" s="10">
        <f t="shared" ca="1" si="379"/>
        <v>0</v>
      </c>
      <c r="D1107" s="4">
        <v>77</v>
      </c>
      <c r="E1107" s="4">
        <v>60.3</v>
      </c>
      <c r="F1107" s="4">
        <v>19.5</v>
      </c>
      <c r="G1107" s="4">
        <v>11.1</v>
      </c>
      <c r="H1107" s="5" t="s">
        <v>1456</v>
      </c>
      <c r="I1107" s="5" t="s">
        <v>1374</v>
      </c>
      <c r="J1107" s="3">
        <v>112400</v>
      </c>
      <c r="K1107" s="3">
        <v>39700</v>
      </c>
      <c r="L1107" s="3">
        <v>2625</v>
      </c>
      <c r="M1107" s="2">
        <f t="shared" si="361"/>
        <v>18.12</v>
      </c>
      <c r="N1107" s="3">
        <f t="shared" si="362"/>
        <v>229</v>
      </c>
      <c r="O1107" s="4">
        <f t="shared" si="363"/>
        <v>50.9</v>
      </c>
      <c r="P1107" s="2">
        <f t="shared" si="364"/>
        <v>1.56</v>
      </c>
      <c r="Q1107" s="2">
        <f t="shared" si="365"/>
        <v>1.05</v>
      </c>
      <c r="R1107" s="2">
        <f t="shared" si="366"/>
        <v>3.95</v>
      </c>
      <c r="S1107" s="64">
        <f t="shared" si="367"/>
        <v>5.0639999999999998E-2</v>
      </c>
      <c r="T1107" s="2">
        <f t="shared" si="368"/>
        <v>10.41</v>
      </c>
      <c r="U1107" s="4">
        <f t="shared" si="369"/>
        <v>5.9</v>
      </c>
      <c r="V1107" s="79">
        <f t="shared" si="370"/>
        <v>7.58</v>
      </c>
      <c r="W1107" s="10">
        <f t="shared" ca="1" si="371"/>
        <v>0</v>
      </c>
      <c r="X1107" s="10">
        <f t="shared" ca="1" si="372"/>
        <v>0</v>
      </c>
      <c r="Y1107" s="10">
        <f t="shared" ca="1" si="373"/>
        <v>0</v>
      </c>
      <c r="Z1107" s="10">
        <f t="shared" ca="1" si="374"/>
        <v>1</v>
      </c>
      <c r="AA1107" s="10">
        <f t="shared" ca="1" si="375"/>
        <v>0</v>
      </c>
      <c r="AB1107" s="10">
        <f t="shared" ca="1" si="376"/>
        <v>0</v>
      </c>
      <c r="AC1107" s="10">
        <f t="shared" ca="1" si="377"/>
        <v>1</v>
      </c>
      <c r="AF1107" s="16">
        <f t="shared" ca="1" si="378"/>
        <v>0</v>
      </c>
    </row>
    <row r="1108" spans="1:32" x14ac:dyDescent="0.25">
      <c r="A1108" s="7" t="s">
        <v>572</v>
      </c>
      <c r="B1108" s="7" t="s">
        <v>1486</v>
      </c>
      <c r="C1108" s="10">
        <f t="shared" ca="1" si="379"/>
        <v>0</v>
      </c>
      <c r="D1108" s="4">
        <v>80.3</v>
      </c>
      <c r="E1108" s="4">
        <v>68.900000000000006</v>
      </c>
      <c r="F1108" s="4">
        <v>19.399999999999999</v>
      </c>
      <c r="G1108" s="4">
        <v>12.4</v>
      </c>
      <c r="H1108" s="5" t="s">
        <v>1407</v>
      </c>
      <c r="I1108" s="5" t="s">
        <v>573</v>
      </c>
      <c r="J1108" s="3">
        <v>88200</v>
      </c>
      <c r="K1108" s="3">
        <v>26500</v>
      </c>
      <c r="L1108" s="3">
        <v>3055</v>
      </c>
      <c r="M1108" s="2">
        <f t="shared" si="361"/>
        <v>24.79</v>
      </c>
      <c r="N1108" s="3">
        <f t="shared" si="362"/>
        <v>120</v>
      </c>
      <c r="O1108" s="4">
        <f t="shared" si="363"/>
        <v>36.4</v>
      </c>
      <c r="P1108" s="2">
        <f t="shared" si="364"/>
        <v>1.69</v>
      </c>
      <c r="Q1108" s="2">
        <f t="shared" si="365"/>
        <v>1.18</v>
      </c>
      <c r="R1108" s="2">
        <f t="shared" si="366"/>
        <v>4.1399999999999997</v>
      </c>
      <c r="S1108" s="64">
        <f t="shared" si="367"/>
        <v>8.652E-2</v>
      </c>
      <c r="T1108" s="2">
        <f t="shared" si="368"/>
        <v>11.12</v>
      </c>
      <c r="U1108" s="4">
        <f t="shared" si="369"/>
        <v>4.5</v>
      </c>
      <c r="V1108" s="79">
        <f t="shared" si="370"/>
        <v>5.8</v>
      </c>
      <c r="W1108" s="10">
        <f t="shared" ca="1" si="371"/>
        <v>0</v>
      </c>
      <c r="X1108" s="10">
        <f t="shared" ca="1" si="372"/>
        <v>0.31</v>
      </c>
      <c r="Y1108" s="10">
        <f t="shared" ca="1" si="373"/>
        <v>0</v>
      </c>
      <c r="Z1108" s="10">
        <f t="shared" ca="1" si="374"/>
        <v>1</v>
      </c>
      <c r="AA1108" s="10">
        <f t="shared" ca="1" si="375"/>
        <v>0</v>
      </c>
      <c r="AB1108" s="10">
        <f t="shared" ca="1" si="376"/>
        <v>0</v>
      </c>
      <c r="AC1108" s="10">
        <f t="shared" ca="1" si="377"/>
        <v>1</v>
      </c>
      <c r="AF1108" s="16">
        <f t="shared" ca="1" si="378"/>
        <v>0</v>
      </c>
    </row>
    <row r="1109" spans="1:32" x14ac:dyDescent="0.25">
      <c r="A1109" s="7" t="s">
        <v>327</v>
      </c>
      <c r="B1109" s="7" t="s">
        <v>328</v>
      </c>
      <c r="C1109" s="10">
        <f t="shared" ca="1" si="379"/>
        <v>0</v>
      </c>
      <c r="D1109" s="4">
        <v>52.5</v>
      </c>
      <c r="E1109" s="4">
        <v>41</v>
      </c>
      <c r="F1109" s="4">
        <v>10</v>
      </c>
      <c r="H1109" s="2"/>
      <c r="I1109" s="2" t="s">
        <v>1374</v>
      </c>
      <c r="J1109" s="3">
        <v>18000</v>
      </c>
      <c r="L1109" s="3">
        <v>800</v>
      </c>
      <c r="M1109" s="2">
        <f t="shared" si="361"/>
        <v>18.71</v>
      </c>
      <c r="N1109" s="3">
        <f t="shared" si="362"/>
        <v>117</v>
      </c>
      <c r="O1109" s="4">
        <f t="shared" si="363"/>
        <v>29.1</v>
      </c>
      <c r="P1109" s="2">
        <f t="shared" si="364"/>
        <v>1.48</v>
      </c>
      <c r="Q1109" s="2">
        <f t="shared" si="365"/>
        <v>1.1200000000000001</v>
      </c>
      <c r="R1109" s="2">
        <f t="shared" si="366"/>
        <v>5.25</v>
      </c>
      <c r="S1109" s="64">
        <f t="shared" si="367"/>
        <v>4.6739999999999997E-2</v>
      </c>
      <c r="T1109" s="2">
        <f t="shared" si="368"/>
        <v>8.58</v>
      </c>
      <c r="U1109" s="4">
        <f t="shared" si="369"/>
        <v>4</v>
      </c>
      <c r="V1109" s="79">
        <f t="shared" si="370"/>
        <v>7.18</v>
      </c>
      <c r="W1109" s="10">
        <f t="shared" ca="1" si="371"/>
        <v>0</v>
      </c>
      <c r="X1109" s="10">
        <f t="shared" ca="1" si="372"/>
        <v>0.39300000000000002</v>
      </c>
      <c r="Y1109" s="10">
        <f t="shared" ca="1" si="373"/>
        <v>0</v>
      </c>
      <c r="Z1109" s="10">
        <f t="shared" ca="1" si="374"/>
        <v>1</v>
      </c>
      <c r="AA1109" s="10">
        <f t="shared" ca="1" si="375"/>
        <v>0</v>
      </c>
      <c r="AB1109" s="10">
        <f t="shared" ca="1" si="376"/>
        <v>0</v>
      </c>
      <c r="AC1109" s="10">
        <f t="shared" ca="1" si="377"/>
        <v>1</v>
      </c>
      <c r="AF1109" s="16">
        <f t="shared" ca="1" si="378"/>
        <v>0</v>
      </c>
    </row>
    <row r="1110" spans="1:32" x14ac:dyDescent="0.25">
      <c r="A1110" s="7" t="s">
        <v>651</v>
      </c>
      <c r="B1110" s="7" t="s">
        <v>515</v>
      </c>
      <c r="C1110" s="10">
        <f t="shared" ca="1" si="379"/>
        <v>0</v>
      </c>
      <c r="D1110" s="4">
        <v>46.4</v>
      </c>
      <c r="E1110" s="4">
        <v>39</v>
      </c>
      <c r="F1110" s="4">
        <v>13.6</v>
      </c>
      <c r="G1110" s="4">
        <v>7.5</v>
      </c>
      <c r="H1110" s="5" t="s">
        <v>1624</v>
      </c>
      <c r="I1110" s="5" t="s">
        <v>652</v>
      </c>
      <c r="J1110" s="3">
        <v>27400</v>
      </c>
      <c r="K1110" s="3">
        <v>11500</v>
      </c>
      <c r="L1110" s="3">
        <v>1185</v>
      </c>
      <c r="M1110" s="2">
        <f t="shared" si="361"/>
        <v>20.95</v>
      </c>
      <c r="N1110" s="3">
        <f t="shared" si="362"/>
        <v>206</v>
      </c>
      <c r="O1110" s="4">
        <f t="shared" si="363"/>
        <v>31.8</v>
      </c>
      <c r="P1110" s="2">
        <f t="shared" si="364"/>
        <v>1.75</v>
      </c>
      <c r="Q1110" s="2">
        <f t="shared" si="365"/>
        <v>1.1499999999999999</v>
      </c>
      <c r="R1110" s="2">
        <f t="shared" si="366"/>
        <v>3.41</v>
      </c>
      <c r="S1110" s="64">
        <f t="shared" si="367"/>
        <v>8.2720000000000002E-2</v>
      </c>
      <c r="T1110" s="2">
        <f t="shared" si="368"/>
        <v>8.3699999999999992</v>
      </c>
      <c r="U1110" s="4">
        <f t="shared" si="369"/>
        <v>3.7</v>
      </c>
      <c r="V1110" s="79">
        <f t="shared" si="370"/>
        <v>5.69</v>
      </c>
      <c r="W1110" s="10">
        <f t="shared" ca="1" si="371"/>
        <v>0</v>
      </c>
      <c r="X1110" s="10">
        <f t="shared" ca="1" si="372"/>
        <v>0</v>
      </c>
      <c r="Y1110" s="10">
        <f t="shared" ca="1" si="373"/>
        <v>0</v>
      </c>
      <c r="Z1110" s="10">
        <f t="shared" ca="1" si="374"/>
        <v>1</v>
      </c>
      <c r="AA1110" s="10">
        <f t="shared" ca="1" si="375"/>
        <v>0</v>
      </c>
      <c r="AB1110" s="10">
        <f t="shared" ca="1" si="376"/>
        <v>0.5</v>
      </c>
      <c r="AC1110" s="10">
        <f t="shared" ca="1" si="377"/>
        <v>1</v>
      </c>
      <c r="AF1110" s="16">
        <f t="shared" ca="1" si="378"/>
        <v>0</v>
      </c>
    </row>
    <row r="1111" spans="1:32" x14ac:dyDescent="0.25">
      <c r="A1111" s="7" t="s">
        <v>514</v>
      </c>
      <c r="B1111" s="7" t="s">
        <v>515</v>
      </c>
      <c r="C1111" s="10">
        <f t="shared" ca="1" si="379"/>
        <v>0</v>
      </c>
      <c r="D1111" s="4">
        <v>36.700000000000003</v>
      </c>
      <c r="E1111" s="4">
        <v>29.7</v>
      </c>
      <c r="F1111" s="4">
        <v>12.1</v>
      </c>
      <c r="G1111" s="4">
        <v>6.7</v>
      </c>
      <c r="H1111" s="5" t="s">
        <v>1456</v>
      </c>
      <c r="I1111" s="5" t="s">
        <v>1374</v>
      </c>
      <c r="J1111" s="3">
        <v>15290</v>
      </c>
      <c r="K1111" s="3">
        <v>6050</v>
      </c>
      <c r="L1111" s="3">
        <v>598</v>
      </c>
      <c r="M1111" s="2">
        <f t="shared" si="361"/>
        <v>15.59</v>
      </c>
      <c r="N1111" s="3">
        <f t="shared" si="362"/>
        <v>261</v>
      </c>
      <c r="O1111" s="4">
        <f t="shared" si="363"/>
        <v>26.9</v>
      </c>
      <c r="P1111" s="2">
        <f t="shared" si="364"/>
        <v>1.89</v>
      </c>
      <c r="Q1111" s="2">
        <f t="shared" si="365"/>
        <v>1.06</v>
      </c>
      <c r="R1111" s="2">
        <f t="shared" si="366"/>
        <v>3.03</v>
      </c>
      <c r="S1111" s="64">
        <f t="shared" si="367"/>
        <v>0.10802</v>
      </c>
      <c r="T1111" s="2">
        <f t="shared" si="368"/>
        <v>7.3</v>
      </c>
      <c r="U1111" s="4">
        <f t="shared" si="369"/>
        <v>3</v>
      </c>
      <c r="V1111" s="79">
        <f t="shared" si="370"/>
        <v>4.8899999999999997</v>
      </c>
      <c r="W1111" s="10">
        <f t="shared" ca="1" si="371"/>
        <v>0</v>
      </c>
      <c r="X1111" s="10">
        <f t="shared" ca="1" si="372"/>
        <v>0</v>
      </c>
      <c r="Y1111" s="10">
        <f t="shared" ca="1" si="373"/>
        <v>0</v>
      </c>
      <c r="Z1111" s="10">
        <f t="shared" ca="1" si="374"/>
        <v>1</v>
      </c>
      <c r="AA1111" s="10">
        <f t="shared" ca="1" si="375"/>
        <v>0</v>
      </c>
      <c r="AB1111" s="10">
        <f t="shared" ca="1" si="376"/>
        <v>0.38900000000000001</v>
      </c>
      <c r="AC1111" s="10">
        <f t="shared" ca="1" si="377"/>
        <v>1</v>
      </c>
      <c r="AF1111" s="16">
        <f t="shared" ca="1" si="378"/>
        <v>0</v>
      </c>
    </row>
    <row r="1112" spans="1:32" x14ac:dyDescent="0.25">
      <c r="A1112" s="7" t="s">
        <v>970</v>
      </c>
      <c r="B1112" s="7" t="s">
        <v>515</v>
      </c>
      <c r="C1112" s="10">
        <f t="shared" ca="1" si="379"/>
        <v>0</v>
      </c>
      <c r="D1112" s="4">
        <v>39</v>
      </c>
      <c r="E1112" s="4">
        <v>31.5</v>
      </c>
      <c r="F1112" s="4">
        <v>12.6</v>
      </c>
      <c r="G1112" s="4">
        <v>7.3</v>
      </c>
      <c r="H1112" s="5" t="s">
        <v>971</v>
      </c>
      <c r="I1112" s="5" t="s">
        <v>1374</v>
      </c>
      <c r="J1112" s="3">
        <v>16800</v>
      </c>
      <c r="K1112" s="3">
        <v>7000</v>
      </c>
      <c r="L1112" s="3">
        <v>759</v>
      </c>
      <c r="M1112" s="2">
        <f t="shared" si="361"/>
        <v>18.579999999999998</v>
      </c>
      <c r="N1112" s="3">
        <f t="shared" si="362"/>
        <v>240</v>
      </c>
      <c r="O1112" s="4">
        <f t="shared" si="363"/>
        <v>26.3</v>
      </c>
      <c r="P1112" s="2">
        <f t="shared" si="364"/>
        <v>1.9</v>
      </c>
      <c r="Q1112" s="2">
        <f t="shared" si="365"/>
        <v>1.1200000000000001</v>
      </c>
      <c r="R1112" s="2">
        <f t="shared" si="366"/>
        <v>3.1</v>
      </c>
      <c r="S1112" s="64">
        <f t="shared" si="367"/>
        <v>0.11395</v>
      </c>
      <c r="T1112" s="2">
        <f t="shared" si="368"/>
        <v>7.52</v>
      </c>
      <c r="U1112" s="4">
        <f t="shared" si="369"/>
        <v>3</v>
      </c>
      <c r="V1112" s="79">
        <f t="shared" si="370"/>
        <v>4.8</v>
      </c>
      <c r="W1112" s="10">
        <f t="shared" ca="1" si="371"/>
        <v>0</v>
      </c>
      <c r="X1112" s="10">
        <f t="shared" ca="1" si="372"/>
        <v>0</v>
      </c>
      <c r="Y1112" s="10">
        <f t="shared" ca="1" si="373"/>
        <v>0</v>
      </c>
      <c r="Z1112" s="10">
        <f t="shared" ca="1" si="374"/>
        <v>1</v>
      </c>
      <c r="AA1112" s="10">
        <f t="shared" ca="1" si="375"/>
        <v>0</v>
      </c>
      <c r="AB1112" s="10">
        <f t="shared" ca="1" si="376"/>
        <v>0.77800000000000002</v>
      </c>
      <c r="AC1112" s="10">
        <f t="shared" ca="1" si="377"/>
        <v>1</v>
      </c>
      <c r="AF1112" s="16">
        <f t="shared" ca="1" si="378"/>
        <v>0</v>
      </c>
    </row>
    <row r="1113" spans="1:32" x14ac:dyDescent="0.25">
      <c r="A1113" s="7" t="s">
        <v>796</v>
      </c>
      <c r="B1113" s="7" t="s">
        <v>797</v>
      </c>
      <c r="C1113" s="10">
        <f t="shared" ca="1" si="379"/>
        <v>0</v>
      </c>
      <c r="D1113" s="4">
        <v>45.4</v>
      </c>
      <c r="E1113" s="4">
        <v>39</v>
      </c>
      <c r="F1113" s="4">
        <v>13.7</v>
      </c>
      <c r="G1113" s="4">
        <v>7.5</v>
      </c>
      <c r="H1113" s="5" t="s">
        <v>1456</v>
      </c>
      <c r="I1113" s="5" t="s">
        <v>1374</v>
      </c>
      <c r="J1113" s="3">
        <v>26500</v>
      </c>
      <c r="K1113" s="3">
        <v>10900</v>
      </c>
      <c r="L1113" s="3">
        <v>1377</v>
      </c>
      <c r="M1113" s="2">
        <f t="shared" si="361"/>
        <v>24.89</v>
      </c>
      <c r="N1113" s="3">
        <f t="shared" si="362"/>
        <v>199</v>
      </c>
      <c r="O1113" s="4">
        <f t="shared" si="363"/>
        <v>30.7</v>
      </c>
      <c r="P1113" s="2">
        <f t="shared" si="364"/>
        <v>1.78</v>
      </c>
      <c r="Q1113" s="2">
        <f t="shared" si="365"/>
        <v>1.22</v>
      </c>
      <c r="R1113" s="2">
        <f t="shared" si="366"/>
        <v>3.31</v>
      </c>
      <c r="S1113" s="64">
        <f t="shared" si="367"/>
        <v>8.8200000000000001E-2</v>
      </c>
      <c r="T1113" s="2">
        <f t="shared" si="368"/>
        <v>8.3699999999999992</v>
      </c>
      <c r="U1113" s="4">
        <f t="shared" si="369"/>
        <v>3.6</v>
      </c>
      <c r="V1113" s="79">
        <f t="shared" si="370"/>
        <v>5.52</v>
      </c>
      <c r="W1113" s="10">
        <f t="shared" ca="1" si="371"/>
        <v>2.7E-2</v>
      </c>
      <c r="X1113" s="10">
        <f t="shared" ca="1" si="372"/>
        <v>0</v>
      </c>
      <c r="Y1113" s="10">
        <f t="shared" ca="1" si="373"/>
        <v>0</v>
      </c>
      <c r="Z1113" s="10">
        <f t="shared" ca="1" si="374"/>
        <v>1</v>
      </c>
      <c r="AA1113" s="10">
        <f t="shared" ca="1" si="375"/>
        <v>0</v>
      </c>
      <c r="AB1113" s="10">
        <f t="shared" ca="1" si="376"/>
        <v>1</v>
      </c>
      <c r="AC1113" s="10">
        <f t="shared" ca="1" si="377"/>
        <v>1</v>
      </c>
      <c r="AF1113" s="16">
        <f t="shared" ca="1" si="378"/>
        <v>0</v>
      </c>
    </row>
    <row r="1114" spans="1:32" x14ac:dyDescent="0.25">
      <c r="A1114" s="7" t="s">
        <v>1279</v>
      </c>
      <c r="B1114" s="7" t="s">
        <v>1280</v>
      </c>
      <c r="C1114" s="10">
        <f t="shared" ca="1" si="379"/>
        <v>0</v>
      </c>
      <c r="D1114" s="4">
        <v>36</v>
      </c>
      <c r="E1114" s="4">
        <v>33.299999999999997</v>
      </c>
      <c r="F1114" s="4">
        <v>11.2</v>
      </c>
      <c r="G1114" s="4">
        <v>7.3</v>
      </c>
      <c r="H1114" s="5" t="s">
        <v>1061</v>
      </c>
      <c r="I1114" s="5" t="s">
        <v>1374</v>
      </c>
      <c r="J1114" s="3">
        <v>9500</v>
      </c>
      <c r="K1114" s="3">
        <v>0</v>
      </c>
      <c r="L1114" s="3">
        <v>743</v>
      </c>
      <c r="M1114" s="2">
        <f t="shared" si="361"/>
        <v>26.59</v>
      </c>
      <c r="N1114" s="3">
        <f t="shared" si="362"/>
        <v>115</v>
      </c>
      <c r="O1114" s="4">
        <f t="shared" si="363"/>
        <v>17.2</v>
      </c>
      <c r="P1114" s="2">
        <f t="shared" si="364"/>
        <v>2.0499999999999998</v>
      </c>
      <c r="Q1114" s="2">
        <f t="shared" si="365"/>
        <v>1.28</v>
      </c>
      <c r="R1114" s="2">
        <f t="shared" si="366"/>
        <v>3.21</v>
      </c>
      <c r="S1114" s="64">
        <f t="shared" si="367"/>
        <v>0.19864000000000001</v>
      </c>
      <c r="T1114" s="2">
        <f t="shared" si="368"/>
        <v>7.73</v>
      </c>
      <c r="U1114" s="4">
        <f t="shared" si="369"/>
        <v>2.1</v>
      </c>
      <c r="V1114" s="79">
        <f t="shared" si="370"/>
        <v>3.56</v>
      </c>
      <c r="W1114" s="10">
        <f t="shared" ca="1" si="371"/>
        <v>0.72</v>
      </c>
      <c r="X1114" s="10">
        <f t="shared" ca="1" si="372"/>
        <v>0.44900000000000001</v>
      </c>
      <c r="Y1114" s="10">
        <f t="shared" ca="1" si="373"/>
        <v>0</v>
      </c>
      <c r="Z1114" s="10">
        <f t="shared" ca="1" si="374"/>
        <v>1</v>
      </c>
      <c r="AA1114" s="10">
        <f t="shared" ca="1" si="375"/>
        <v>0</v>
      </c>
      <c r="AB1114" s="10">
        <f t="shared" ca="1" si="376"/>
        <v>1</v>
      </c>
      <c r="AC1114" s="10">
        <f t="shared" ca="1" si="377"/>
        <v>1</v>
      </c>
      <c r="AF1114" s="16">
        <f t="shared" ca="1" si="378"/>
        <v>0</v>
      </c>
    </row>
    <row r="1115" spans="1:32" x14ac:dyDescent="0.25">
      <c r="A1115" s="7" t="s">
        <v>1281</v>
      </c>
      <c r="B1115" s="7" t="s">
        <v>1282</v>
      </c>
      <c r="C1115" s="10">
        <f t="shared" ca="1" si="379"/>
        <v>0</v>
      </c>
      <c r="D1115" s="4">
        <v>41</v>
      </c>
      <c r="E1115" s="4">
        <v>38.200000000000003</v>
      </c>
      <c r="F1115" s="4">
        <v>12.2</v>
      </c>
      <c r="G1115" s="4">
        <v>8.5</v>
      </c>
      <c r="H1115" s="5" t="s">
        <v>1061</v>
      </c>
      <c r="I1115" s="5" t="s">
        <v>1374</v>
      </c>
      <c r="J1115" s="3">
        <v>14300</v>
      </c>
      <c r="K1115" s="3">
        <v>0</v>
      </c>
      <c r="L1115" s="3">
        <v>970</v>
      </c>
      <c r="M1115" s="2">
        <f t="shared" si="361"/>
        <v>26.44</v>
      </c>
      <c r="N1115" s="3">
        <f t="shared" si="362"/>
        <v>115</v>
      </c>
      <c r="O1115" s="4">
        <f t="shared" si="363"/>
        <v>20.2</v>
      </c>
      <c r="P1115" s="2">
        <f t="shared" si="364"/>
        <v>1.94</v>
      </c>
      <c r="Q1115" s="2">
        <f t="shared" si="365"/>
        <v>1.27</v>
      </c>
      <c r="R1115" s="2">
        <f t="shared" si="366"/>
        <v>3.36</v>
      </c>
      <c r="S1115" s="64">
        <f t="shared" si="367"/>
        <v>0.15725</v>
      </c>
      <c r="T1115" s="2">
        <f t="shared" si="368"/>
        <v>8.2799999999999994</v>
      </c>
      <c r="U1115" s="4">
        <f t="shared" si="369"/>
        <v>2.5</v>
      </c>
      <c r="V1115" s="79">
        <f t="shared" si="370"/>
        <v>4.0599999999999996</v>
      </c>
      <c r="W1115" s="10">
        <f t="shared" ca="1" si="371"/>
        <v>0.92</v>
      </c>
      <c r="X1115" s="10">
        <f t="shared" ca="1" si="372"/>
        <v>0.44900000000000001</v>
      </c>
      <c r="Y1115" s="10">
        <f t="shared" ca="1" si="373"/>
        <v>0</v>
      </c>
      <c r="Z1115" s="10">
        <f t="shared" ca="1" si="374"/>
        <v>1</v>
      </c>
      <c r="AA1115" s="10">
        <f t="shared" ca="1" si="375"/>
        <v>0</v>
      </c>
      <c r="AB1115" s="10">
        <f t="shared" ca="1" si="376"/>
        <v>0.77800000000000002</v>
      </c>
      <c r="AC1115" s="10">
        <f t="shared" ca="1" si="377"/>
        <v>1</v>
      </c>
      <c r="AF1115" s="16">
        <f t="shared" ca="1" si="378"/>
        <v>0</v>
      </c>
    </row>
    <row r="1116" spans="1:32" x14ac:dyDescent="0.25">
      <c r="A1116" s="7" t="s">
        <v>1283</v>
      </c>
      <c r="B1116" s="7" t="s">
        <v>1282</v>
      </c>
      <c r="C1116" s="10">
        <f t="shared" ca="1" si="379"/>
        <v>0</v>
      </c>
      <c r="D1116" s="4">
        <v>46.6</v>
      </c>
      <c r="E1116" s="4">
        <v>40.299999999999997</v>
      </c>
      <c r="F1116" s="4">
        <v>13.4</v>
      </c>
      <c r="G1116" s="4">
        <v>9.1999999999999993</v>
      </c>
      <c r="H1116" s="5" t="s">
        <v>1061</v>
      </c>
      <c r="I1116" s="5" t="s">
        <v>1374</v>
      </c>
      <c r="J1116" s="3">
        <v>19750</v>
      </c>
      <c r="K1116" s="3">
        <v>0</v>
      </c>
      <c r="L1116" s="3">
        <v>1130</v>
      </c>
      <c r="M1116" s="2">
        <f t="shared" si="361"/>
        <v>24.84</v>
      </c>
      <c r="N1116" s="3">
        <f t="shared" si="362"/>
        <v>135</v>
      </c>
      <c r="O1116" s="4">
        <f t="shared" si="363"/>
        <v>22.8</v>
      </c>
      <c r="P1116" s="2">
        <f t="shared" si="364"/>
        <v>1.92</v>
      </c>
      <c r="Q1116" s="2">
        <f t="shared" si="365"/>
        <v>1.23</v>
      </c>
      <c r="R1116" s="2">
        <f t="shared" si="366"/>
        <v>3.48</v>
      </c>
      <c r="S1116" s="64">
        <f t="shared" si="367"/>
        <v>0.14171</v>
      </c>
      <c r="T1116" s="2">
        <f t="shared" si="368"/>
        <v>8.51</v>
      </c>
      <c r="U1116" s="4">
        <f t="shared" si="369"/>
        <v>2.8</v>
      </c>
      <c r="V1116" s="79">
        <f t="shared" si="370"/>
        <v>4.34</v>
      </c>
      <c r="W1116" s="10">
        <f t="shared" ca="1" si="371"/>
        <v>0</v>
      </c>
      <c r="X1116" s="10">
        <f t="shared" ca="1" si="372"/>
        <v>0</v>
      </c>
      <c r="Y1116" s="10">
        <f t="shared" ca="1" si="373"/>
        <v>0</v>
      </c>
      <c r="Z1116" s="10">
        <f t="shared" ca="1" si="374"/>
        <v>1</v>
      </c>
      <c r="AA1116" s="10">
        <f t="shared" ca="1" si="375"/>
        <v>0</v>
      </c>
      <c r="AB1116" s="10">
        <f t="shared" ca="1" si="376"/>
        <v>0.111</v>
      </c>
      <c r="AC1116" s="10">
        <f t="shared" ca="1" si="377"/>
        <v>1</v>
      </c>
      <c r="AF1116" s="16">
        <f t="shared" ca="1" si="378"/>
        <v>0</v>
      </c>
    </row>
    <row r="1117" spans="1:32" x14ac:dyDescent="0.25">
      <c r="A1117" s="7" t="s">
        <v>329</v>
      </c>
      <c r="B1117" s="7" t="s">
        <v>1451</v>
      </c>
      <c r="C1117" s="10">
        <f t="shared" ca="1" si="379"/>
        <v>0</v>
      </c>
      <c r="D1117" s="4">
        <v>29.5</v>
      </c>
      <c r="E1117" s="4">
        <v>27.5</v>
      </c>
      <c r="F1117" s="4">
        <v>10.8</v>
      </c>
      <c r="G1117" s="4">
        <v>5.3</v>
      </c>
      <c r="H1117" s="5" t="s">
        <v>1670</v>
      </c>
      <c r="I1117" s="5" t="s">
        <v>1371</v>
      </c>
      <c r="J1117" s="3">
        <v>17800</v>
      </c>
      <c r="K1117" s="3">
        <v>6400</v>
      </c>
      <c r="L1117" s="3">
        <v>740</v>
      </c>
      <c r="M1117" s="2">
        <f t="shared" si="361"/>
        <v>17.43</v>
      </c>
      <c r="N1117" s="3">
        <f t="shared" si="362"/>
        <v>382</v>
      </c>
      <c r="O1117" s="4">
        <f t="shared" si="363"/>
        <v>41.1</v>
      </c>
      <c r="P1117" s="2">
        <f t="shared" si="364"/>
        <v>1.6</v>
      </c>
      <c r="Q1117" s="2">
        <f t="shared" si="365"/>
        <v>1.1000000000000001</v>
      </c>
      <c r="R1117" s="2">
        <f t="shared" si="366"/>
        <v>2.73</v>
      </c>
      <c r="S1117" s="64">
        <f t="shared" si="367"/>
        <v>4.5069999999999999E-2</v>
      </c>
      <c r="T1117" s="2">
        <f t="shared" si="368"/>
        <v>7.03</v>
      </c>
      <c r="U1117" s="4">
        <f t="shared" si="369"/>
        <v>4.3</v>
      </c>
      <c r="V1117" s="79">
        <f t="shared" si="370"/>
        <v>7.42</v>
      </c>
      <c r="W1117" s="10">
        <f t="shared" ca="1" si="371"/>
        <v>0</v>
      </c>
      <c r="X1117" s="10">
        <f t="shared" ca="1" si="372"/>
        <v>0</v>
      </c>
      <c r="Y1117" s="10">
        <f t="shared" ca="1" si="373"/>
        <v>0</v>
      </c>
      <c r="Z1117" s="10">
        <f t="shared" ca="1" si="374"/>
        <v>1</v>
      </c>
      <c r="AA1117" s="10">
        <f t="shared" ca="1" si="375"/>
        <v>0</v>
      </c>
      <c r="AB1117" s="10">
        <f t="shared" ca="1" si="376"/>
        <v>0</v>
      </c>
      <c r="AC1117" s="10">
        <f t="shared" ca="1" si="377"/>
        <v>1</v>
      </c>
      <c r="AF1117" s="16">
        <f t="shared" ca="1" si="378"/>
        <v>0</v>
      </c>
    </row>
    <row r="1118" spans="1:32" x14ac:dyDescent="0.25">
      <c r="A1118" s="7" t="s">
        <v>330</v>
      </c>
      <c r="B1118" s="7" t="s">
        <v>1369</v>
      </c>
      <c r="C1118" s="10">
        <f t="shared" ca="1" si="379"/>
        <v>0</v>
      </c>
      <c r="D1118" s="4">
        <v>42.8</v>
      </c>
      <c r="E1118" s="4">
        <v>39</v>
      </c>
      <c r="F1118" s="4">
        <v>13.1</v>
      </c>
      <c r="G1118" s="4">
        <v>5.0999999999999996</v>
      </c>
      <c r="H1118" s="2"/>
      <c r="I1118" s="2" t="s">
        <v>1371</v>
      </c>
      <c r="J1118" s="3">
        <v>29617</v>
      </c>
      <c r="K1118" s="3">
        <v>9270</v>
      </c>
      <c r="L1118" s="3">
        <v>1055</v>
      </c>
      <c r="M1118" s="2">
        <f t="shared" si="361"/>
        <v>17.71</v>
      </c>
      <c r="N1118" s="3">
        <f t="shared" si="362"/>
        <v>223</v>
      </c>
      <c r="O1118" s="4">
        <f t="shared" si="363"/>
        <v>37.1</v>
      </c>
      <c r="P1118" s="2">
        <f t="shared" si="364"/>
        <v>1.64</v>
      </c>
      <c r="Q1118" s="2">
        <f t="shared" si="365"/>
        <v>1.0900000000000001</v>
      </c>
      <c r="R1118" s="2">
        <f t="shared" si="366"/>
        <v>3.27</v>
      </c>
      <c r="S1118" s="64">
        <f t="shared" si="367"/>
        <v>6.1170000000000002E-2</v>
      </c>
      <c r="T1118" s="2">
        <f t="shared" si="368"/>
        <v>8.3699999999999992</v>
      </c>
      <c r="U1118" s="4">
        <f t="shared" si="369"/>
        <v>4.2</v>
      </c>
      <c r="V1118" s="79">
        <f t="shared" si="370"/>
        <v>6.58</v>
      </c>
      <c r="W1118" s="10">
        <f t="shared" ca="1" si="371"/>
        <v>0</v>
      </c>
      <c r="X1118" s="10">
        <f t="shared" ca="1" si="372"/>
        <v>0</v>
      </c>
      <c r="Y1118" s="10">
        <f t="shared" ca="1" si="373"/>
        <v>0</v>
      </c>
      <c r="Z1118" s="10">
        <f t="shared" ca="1" si="374"/>
        <v>1</v>
      </c>
      <c r="AA1118" s="10">
        <f t="shared" ca="1" si="375"/>
        <v>0</v>
      </c>
      <c r="AB1118" s="10">
        <f t="shared" ca="1" si="376"/>
        <v>1</v>
      </c>
      <c r="AC1118" s="10">
        <f t="shared" ca="1" si="377"/>
        <v>1</v>
      </c>
      <c r="AF1118" s="16">
        <f t="shared" ca="1" si="378"/>
        <v>0</v>
      </c>
    </row>
    <row r="1119" spans="1:32" x14ac:dyDescent="0.25">
      <c r="A1119" s="7" t="s">
        <v>1284</v>
      </c>
      <c r="B1119" s="7" t="s">
        <v>1369</v>
      </c>
      <c r="C1119" s="10">
        <f t="shared" ca="1" si="379"/>
        <v>0</v>
      </c>
      <c r="D1119" s="4">
        <v>44</v>
      </c>
      <c r="E1119" s="4">
        <v>39.4</v>
      </c>
      <c r="F1119" s="4">
        <v>13.7</v>
      </c>
      <c r="G1119" s="4">
        <v>4.0999999999999996</v>
      </c>
      <c r="H1119" s="5" t="s">
        <v>1407</v>
      </c>
      <c r="I1119" s="5" t="s">
        <v>1374</v>
      </c>
      <c r="J1119" s="3">
        <v>25920</v>
      </c>
      <c r="K1119" s="3">
        <v>9270</v>
      </c>
      <c r="L1119" s="3">
        <v>912</v>
      </c>
      <c r="M1119" s="2">
        <f t="shared" si="361"/>
        <v>16.73</v>
      </c>
      <c r="N1119" s="3">
        <f t="shared" si="362"/>
        <v>189</v>
      </c>
      <c r="O1119" s="4">
        <f t="shared" si="363"/>
        <v>30.1</v>
      </c>
      <c r="P1119" s="2">
        <f t="shared" si="364"/>
        <v>1.79</v>
      </c>
      <c r="Q1119" s="2">
        <f t="shared" si="365"/>
        <v>1.07</v>
      </c>
      <c r="R1119" s="2">
        <f t="shared" si="366"/>
        <v>3.21</v>
      </c>
      <c r="S1119" s="64">
        <f t="shared" si="367"/>
        <v>9.3310000000000004E-2</v>
      </c>
      <c r="T1119" s="2">
        <f t="shared" si="368"/>
        <v>8.41</v>
      </c>
      <c r="U1119" s="4">
        <f t="shared" si="369"/>
        <v>3.5</v>
      </c>
      <c r="V1119" s="79">
        <f t="shared" si="370"/>
        <v>5.37</v>
      </c>
      <c r="W1119" s="10">
        <f t="shared" ca="1" si="371"/>
        <v>0</v>
      </c>
      <c r="X1119" s="10">
        <f t="shared" ca="1" si="372"/>
        <v>0</v>
      </c>
      <c r="Y1119" s="10">
        <f t="shared" ca="1" si="373"/>
        <v>0</v>
      </c>
      <c r="Z1119" s="10">
        <f t="shared" ca="1" si="374"/>
        <v>1</v>
      </c>
      <c r="AA1119" s="10">
        <f t="shared" ca="1" si="375"/>
        <v>0</v>
      </c>
      <c r="AB1119" s="10">
        <f t="shared" ca="1" si="376"/>
        <v>1</v>
      </c>
      <c r="AC1119" s="10">
        <f t="shared" ca="1" si="377"/>
        <v>1</v>
      </c>
      <c r="AF1119" s="16">
        <f t="shared" ca="1" si="378"/>
        <v>0</v>
      </c>
    </row>
    <row r="1120" spans="1:32" x14ac:dyDescent="0.25">
      <c r="A1120" s="7" t="s">
        <v>331</v>
      </c>
      <c r="B1120" s="7" t="s">
        <v>1369</v>
      </c>
      <c r="C1120" s="10">
        <f t="shared" ca="1" si="379"/>
        <v>0</v>
      </c>
      <c r="D1120" s="4">
        <v>60.9</v>
      </c>
      <c r="E1120" s="4">
        <v>58.9</v>
      </c>
      <c r="F1120" s="4">
        <v>16.7</v>
      </c>
      <c r="G1120" s="4">
        <v>6.5</v>
      </c>
      <c r="H1120" s="5" t="s">
        <v>332</v>
      </c>
      <c r="I1120" s="5" t="s">
        <v>1371</v>
      </c>
      <c r="J1120" s="3">
        <v>46000</v>
      </c>
      <c r="K1120" s="3">
        <v>15000</v>
      </c>
      <c r="L1120" s="3">
        <v>1755</v>
      </c>
      <c r="M1120" s="2">
        <f t="shared" si="361"/>
        <v>21.97</v>
      </c>
      <c r="N1120" s="3">
        <f t="shared" si="362"/>
        <v>100</v>
      </c>
      <c r="O1120" s="4">
        <f t="shared" si="363"/>
        <v>28.1</v>
      </c>
      <c r="P1120" s="2">
        <f t="shared" si="364"/>
        <v>1.8</v>
      </c>
      <c r="Q1120" s="2">
        <f t="shared" si="365"/>
        <v>1.1499999999999999</v>
      </c>
      <c r="R1120" s="2">
        <f t="shared" si="366"/>
        <v>3.65</v>
      </c>
      <c r="S1120" s="64">
        <f t="shared" si="367"/>
        <v>0.11947000000000001</v>
      </c>
      <c r="T1120" s="2">
        <f t="shared" si="368"/>
        <v>10.28</v>
      </c>
      <c r="U1120" s="4">
        <f t="shared" si="369"/>
        <v>3.5</v>
      </c>
      <c r="V1120" s="79">
        <f t="shared" si="370"/>
        <v>4.8600000000000003</v>
      </c>
      <c r="W1120" s="10">
        <f t="shared" ca="1" si="371"/>
        <v>0</v>
      </c>
      <c r="X1120" s="10">
        <f t="shared" ca="1" si="372"/>
        <v>0.86399999999999999</v>
      </c>
      <c r="Y1120" s="10">
        <f t="shared" ca="1" si="373"/>
        <v>0</v>
      </c>
      <c r="Z1120" s="10">
        <f t="shared" ca="1" si="374"/>
        <v>1</v>
      </c>
      <c r="AA1120" s="10">
        <f t="shared" ca="1" si="375"/>
        <v>0</v>
      </c>
      <c r="AB1120" s="10">
        <f t="shared" ca="1" si="376"/>
        <v>0</v>
      </c>
      <c r="AC1120" s="10">
        <f t="shared" ca="1" si="377"/>
        <v>1</v>
      </c>
      <c r="AF1120" s="16">
        <f t="shared" ca="1" si="378"/>
        <v>0</v>
      </c>
    </row>
    <row r="1121" spans="1:32" x14ac:dyDescent="0.25">
      <c r="A1121" s="7" t="s">
        <v>333</v>
      </c>
      <c r="B1121" s="7" t="s">
        <v>334</v>
      </c>
      <c r="C1121" s="10">
        <f t="shared" ca="1" si="379"/>
        <v>0</v>
      </c>
      <c r="D1121" s="4">
        <v>22.5</v>
      </c>
      <c r="E1121" s="4">
        <v>19.899999999999999</v>
      </c>
      <c r="F1121" s="4">
        <v>7.9</v>
      </c>
      <c r="G1121" s="4">
        <v>3.5</v>
      </c>
      <c r="I1121" s="5" t="s">
        <v>1374</v>
      </c>
      <c r="J1121" s="3">
        <v>2900</v>
      </c>
      <c r="K1121" s="3">
        <v>1250</v>
      </c>
      <c r="L1121" s="3">
        <v>222</v>
      </c>
      <c r="M1121" s="2">
        <f t="shared" si="361"/>
        <v>17.510000000000002</v>
      </c>
      <c r="N1121" s="3">
        <f t="shared" si="362"/>
        <v>164</v>
      </c>
      <c r="O1121" s="4">
        <f t="shared" si="363"/>
        <v>13.8</v>
      </c>
      <c r="P1121" s="2">
        <f t="shared" si="364"/>
        <v>2.14</v>
      </c>
      <c r="Q1121" s="2">
        <f t="shared" si="365"/>
        <v>1.1599999999999999</v>
      </c>
      <c r="R1121" s="2">
        <f t="shared" si="366"/>
        <v>2.85</v>
      </c>
      <c r="S1121" s="64">
        <f t="shared" si="367"/>
        <v>0.18113000000000001</v>
      </c>
      <c r="T1121" s="2">
        <f t="shared" si="368"/>
        <v>5.98</v>
      </c>
      <c r="U1121" s="4">
        <f t="shared" si="369"/>
        <v>1.7</v>
      </c>
      <c r="V1121" s="79">
        <f t="shared" si="370"/>
        <v>3.43</v>
      </c>
      <c r="W1121" s="10">
        <f t="shared" ca="1" si="371"/>
        <v>0</v>
      </c>
      <c r="X1121" s="10">
        <f t="shared" ca="1" si="372"/>
        <v>0</v>
      </c>
      <c r="Y1121" s="10">
        <f t="shared" ca="1" si="373"/>
        <v>0.65900000000000003</v>
      </c>
      <c r="Z1121" s="10">
        <f t="shared" ca="1" si="374"/>
        <v>1</v>
      </c>
      <c r="AA1121" s="10">
        <f t="shared" ca="1" si="375"/>
        <v>0</v>
      </c>
      <c r="AB1121" s="10">
        <f t="shared" ca="1" si="376"/>
        <v>0</v>
      </c>
      <c r="AC1121" s="10">
        <f t="shared" ca="1" si="377"/>
        <v>1</v>
      </c>
      <c r="AF1121" s="16">
        <f t="shared" ca="1" si="378"/>
        <v>0</v>
      </c>
    </row>
    <row r="1122" spans="1:32" x14ac:dyDescent="0.25">
      <c r="A1122" s="7" t="s">
        <v>883</v>
      </c>
      <c r="C1122" s="10">
        <f t="shared" ca="1" si="379"/>
        <v>0</v>
      </c>
      <c r="D1122" s="4">
        <v>54</v>
      </c>
      <c r="E1122" s="4">
        <v>37.5</v>
      </c>
      <c r="F1122" s="4">
        <v>14</v>
      </c>
      <c r="G1122" s="4">
        <v>8</v>
      </c>
      <c r="J1122" s="3">
        <v>44000</v>
      </c>
      <c r="K1122" s="3">
        <v>19800</v>
      </c>
      <c r="L1122" s="3">
        <v>1250</v>
      </c>
      <c r="M1122" s="2">
        <f t="shared" si="361"/>
        <v>16.12</v>
      </c>
      <c r="N1122" s="3">
        <f t="shared" si="362"/>
        <v>372</v>
      </c>
      <c r="O1122" s="4">
        <f t="shared" si="363"/>
        <v>47.7</v>
      </c>
      <c r="P1122" s="2">
        <f t="shared" si="364"/>
        <v>1.53</v>
      </c>
      <c r="Q1122" s="2">
        <f t="shared" si="365"/>
        <v>1.04</v>
      </c>
      <c r="R1122" s="2">
        <f t="shared" si="366"/>
        <v>3.86</v>
      </c>
      <c r="S1122" s="64">
        <f t="shared" si="367"/>
        <v>3.8850000000000003E-2</v>
      </c>
      <c r="T1122" s="2">
        <f t="shared" si="368"/>
        <v>8.2100000000000009</v>
      </c>
      <c r="U1122" s="4">
        <f t="shared" si="369"/>
        <v>5.5</v>
      </c>
      <c r="V1122" s="79">
        <f t="shared" si="370"/>
        <v>8.34</v>
      </c>
      <c r="W1122" s="10">
        <f t="shared" ca="1" si="371"/>
        <v>0</v>
      </c>
      <c r="X1122" s="10">
        <f t="shared" ca="1" si="372"/>
        <v>0</v>
      </c>
      <c r="Y1122" s="10">
        <f t="shared" ca="1" si="373"/>
        <v>0</v>
      </c>
      <c r="Z1122" s="10">
        <f t="shared" ca="1" si="374"/>
        <v>1</v>
      </c>
      <c r="AA1122" s="10">
        <f t="shared" ca="1" si="375"/>
        <v>0</v>
      </c>
      <c r="AB1122" s="10">
        <f t="shared" ca="1" si="376"/>
        <v>0</v>
      </c>
      <c r="AC1122" s="10">
        <f t="shared" ca="1" si="377"/>
        <v>1</v>
      </c>
      <c r="AF1122" s="16">
        <f t="shared" ca="1" si="378"/>
        <v>0</v>
      </c>
    </row>
    <row r="1123" spans="1:32" x14ac:dyDescent="0.25">
      <c r="A1123" s="7" t="s">
        <v>335</v>
      </c>
      <c r="B1123" s="7" t="s">
        <v>336</v>
      </c>
      <c r="C1123" s="10">
        <f t="shared" ca="1" si="379"/>
        <v>0</v>
      </c>
      <c r="D1123" s="4">
        <v>26.5</v>
      </c>
      <c r="E1123" s="4">
        <v>21.8</v>
      </c>
      <c r="F1123" s="4">
        <v>8.9</v>
      </c>
      <c r="G1123" s="4">
        <v>5</v>
      </c>
      <c r="H1123" s="2"/>
      <c r="I1123" s="2" t="s">
        <v>1374</v>
      </c>
      <c r="J1123" s="3">
        <v>3900</v>
      </c>
      <c r="L1123" s="3">
        <v>362</v>
      </c>
      <c r="M1123" s="2">
        <f t="shared" si="361"/>
        <v>23.44</v>
      </c>
      <c r="N1123" s="3">
        <f t="shared" si="362"/>
        <v>168</v>
      </c>
      <c r="O1123" s="4">
        <f t="shared" si="363"/>
        <v>14.1</v>
      </c>
      <c r="P1123" s="2">
        <f t="shared" si="364"/>
        <v>2.19</v>
      </c>
      <c r="Q1123" s="2">
        <f t="shared" si="365"/>
        <v>1.26</v>
      </c>
      <c r="R1123" s="2">
        <f t="shared" si="366"/>
        <v>2.98</v>
      </c>
      <c r="S1123" s="64">
        <f t="shared" si="367"/>
        <v>0.21809000000000001</v>
      </c>
      <c r="T1123" s="2">
        <f t="shared" si="368"/>
        <v>6.26</v>
      </c>
      <c r="U1123" s="4">
        <f t="shared" si="369"/>
        <v>1.7</v>
      </c>
      <c r="V1123" s="79">
        <f t="shared" si="370"/>
        <v>3.23</v>
      </c>
      <c r="W1123" s="10">
        <f t="shared" ca="1" si="371"/>
        <v>0</v>
      </c>
      <c r="X1123" s="10">
        <f t="shared" ca="1" si="372"/>
        <v>0</v>
      </c>
      <c r="Y1123" s="10">
        <f t="shared" ca="1" si="373"/>
        <v>0.59099999999999997</v>
      </c>
      <c r="Z1123" s="10">
        <f t="shared" ca="1" si="374"/>
        <v>1</v>
      </c>
      <c r="AA1123" s="10">
        <f t="shared" ca="1" si="375"/>
        <v>0</v>
      </c>
      <c r="AB1123" s="10">
        <f t="shared" ca="1" si="376"/>
        <v>0.111</v>
      </c>
      <c r="AC1123" s="10">
        <f t="shared" ca="1" si="377"/>
        <v>1</v>
      </c>
      <c r="AF1123" s="16">
        <f t="shared" ca="1" si="378"/>
        <v>0</v>
      </c>
    </row>
    <row r="1124" spans="1:32" x14ac:dyDescent="0.25">
      <c r="A1124" s="7" t="s">
        <v>929</v>
      </c>
      <c r="B1124" s="7" t="s">
        <v>1549</v>
      </c>
      <c r="C1124" s="10">
        <f t="shared" ca="1" si="379"/>
        <v>0</v>
      </c>
      <c r="D1124" s="4">
        <v>30</v>
      </c>
      <c r="E1124" s="4">
        <v>25.3</v>
      </c>
      <c r="F1124" s="4">
        <v>10.1</v>
      </c>
      <c r="G1124" s="4">
        <v>5.2</v>
      </c>
      <c r="H1124" s="5" t="s">
        <v>1456</v>
      </c>
      <c r="I1124" s="5" t="s">
        <v>1374</v>
      </c>
      <c r="J1124" s="3">
        <v>7950</v>
      </c>
      <c r="K1124" s="3">
        <v>3830</v>
      </c>
      <c r="L1124" s="3">
        <v>441</v>
      </c>
      <c r="M1124" s="2">
        <f t="shared" si="361"/>
        <v>17.77</v>
      </c>
      <c r="N1124" s="3">
        <f t="shared" si="362"/>
        <v>219</v>
      </c>
      <c r="O1124" s="4">
        <f t="shared" si="363"/>
        <v>21.1</v>
      </c>
      <c r="P1124" s="2">
        <f t="shared" si="364"/>
        <v>1.96</v>
      </c>
      <c r="Q1124" s="2">
        <f t="shared" si="365"/>
        <v>1.1299999999999999</v>
      </c>
      <c r="R1124" s="2">
        <f t="shared" si="366"/>
        <v>2.97</v>
      </c>
      <c r="S1124" s="64">
        <f t="shared" si="367"/>
        <v>0.13167999999999999</v>
      </c>
      <c r="T1124" s="2">
        <f t="shared" si="368"/>
        <v>6.74</v>
      </c>
      <c r="U1124" s="4">
        <f t="shared" si="369"/>
        <v>2.4</v>
      </c>
      <c r="V1124" s="79">
        <f t="shared" si="370"/>
        <v>4.29</v>
      </c>
      <c r="W1124" s="10">
        <f t="shared" ca="1" si="371"/>
        <v>0</v>
      </c>
      <c r="X1124" s="10">
        <f t="shared" ca="1" si="372"/>
        <v>0</v>
      </c>
      <c r="Y1124" s="10">
        <f t="shared" ca="1" si="373"/>
        <v>0</v>
      </c>
      <c r="Z1124" s="10">
        <f t="shared" ca="1" si="374"/>
        <v>1</v>
      </c>
      <c r="AA1124" s="10">
        <f t="shared" ca="1" si="375"/>
        <v>0</v>
      </c>
      <c r="AB1124" s="10">
        <f t="shared" ca="1" si="376"/>
        <v>5.6000000000000001E-2</v>
      </c>
      <c r="AC1124" s="10">
        <f t="shared" ca="1" si="377"/>
        <v>1</v>
      </c>
      <c r="AF1124" s="16">
        <f t="shared" ca="1" si="378"/>
        <v>0</v>
      </c>
    </row>
    <row r="1125" spans="1:32" x14ac:dyDescent="0.25">
      <c r="A1125" s="7" t="s">
        <v>337</v>
      </c>
      <c r="B1125" s="7" t="s">
        <v>1549</v>
      </c>
      <c r="C1125" s="10">
        <f t="shared" ca="1" si="379"/>
        <v>0</v>
      </c>
      <c r="D1125" s="4">
        <v>31.3</v>
      </c>
      <c r="E1125" s="4">
        <v>26</v>
      </c>
      <c r="F1125" s="4">
        <v>10.9</v>
      </c>
      <c r="G1125" s="4">
        <v>6</v>
      </c>
      <c r="I1125" s="5" t="s">
        <v>1374</v>
      </c>
      <c r="J1125" s="3">
        <v>9030</v>
      </c>
      <c r="K1125" s="3">
        <v>3600</v>
      </c>
      <c r="L1125" s="3">
        <v>506</v>
      </c>
      <c r="M1125" s="2">
        <f t="shared" si="361"/>
        <v>18.73</v>
      </c>
      <c r="N1125" s="3">
        <f t="shared" si="362"/>
        <v>229</v>
      </c>
      <c r="O1125" s="4">
        <f t="shared" si="363"/>
        <v>21</v>
      </c>
      <c r="P1125" s="2">
        <f t="shared" si="364"/>
        <v>2.02</v>
      </c>
      <c r="Q1125" s="2">
        <f t="shared" si="365"/>
        <v>1.1399999999999999</v>
      </c>
      <c r="R1125" s="2">
        <f t="shared" si="366"/>
        <v>2.87</v>
      </c>
      <c r="S1125" s="64">
        <f t="shared" si="367"/>
        <v>0.14652000000000001</v>
      </c>
      <c r="T1125" s="2">
        <f t="shared" si="368"/>
        <v>6.83</v>
      </c>
      <c r="U1125" s="4">
        <f t="shared" si="369"/>
        <v>2.4</v>
      </c>
      <c r="V1125" s="79">
        <f t="shared" si="370"/>
        <v>4.13</v>
      </c>
      <c r="W1125" s="10">
        <f t="shared" ca="1" si="371"/>
        <v>0</v>
      </c>
      <c r="X1125" s="10">
        <f t="shared" ca="1" si="372"/>
        <v>0</v>
      </c>
      <c r="Y1125" s="10">
        <f t="shared" ca="1" si="373"/>
        <v>0</v>
      </c>
      <c r="Z1125" s="10">
        <f t="shared" ca="1" si="374"/>
        <v>1</v>
      </c>
      <c r="AA1125" s="10">
        <f t="shared" ca="1" si="375"/>
        <v>0</v>
      </c>
      <c r="AB1125" s="10">
        <f t="shared" ca="1" si="376"/>
        <v>0</v>
      </c>
      <c r="AC1125" s="10">
        <f t="shared" ca="1" si="377"/>
        <v>1</v>
      </c>
      <c r="AF1125" s="16">
        <f t="shared" ca="1" si="378"/>
        <v>0</v>
      </c>
    </row>
    <row r="1126" spans="1:32" x14ac:dyDescent="0.25">
      <c r="A1126" s="7" t="s">
        <v>338</v>
      </c>
      <c r="B1126" s="7" t="s">
        <v>1463</v>
      </c>
      <c r="C1126" s="10">
        <f t="shared" ca="1" si="379"/>
        <v>0</v>
      </c>
      <c r="D1126" s="4">
        <v>34.4</v>
      </c>
      <c r="E1126" s="4">
        <v>29.9</v>
      </c>
      <c r="F1126" s="4">
        <v>10.9</v>
      </c>
      <c r="G1126" s="4">
        <v>6.2</v>
      </c>
      <c r="H1126" s="2"/>
      <c r="I1126" s="2" t="s">
        <v>1374</v>
      </c>
      <c r="J1126" s="3">
        <v>11000</v>
      </c>
      <c r="K1126" s="3">
        <v>4400</v>
      </c>
      <c r="L1126" s="3">
        <v>536</v>
      </c>
      <c r="M1126" s="2">
        <f t="shared" si="361"/>
        <v>17.399999999999999</v>
      </c>
      <c r="N1126" s="3">
        <f t="shared" si="362"/>
        <v>184</v>
      </c>
      <c r="O1126" s="4">
        <f t="shared" si="363"/>
        <v>22.6</v>
      </c>
      <c r="P1126" s="2">
        <f t="shared" si="364"/>
        <v>1.9</v>
      </c>
      <c r="Q1126" s="2">
        <f t="shared" si="365"/>
        <v>1.1100000000000001</v>
      </c>
      <c r="R1126" s="2">
        <f t="shared" si="366"/>
        <v>3.16</v>
      </c>
      <c r="S1126" s="64">
        <f t="shared" si="367"/>
        <v>0.11577</v>
      </c>
      <c r="T1126" s="2">
        <f t="shared" si="368"/>
        <v>7.33</v>
      </c>
      <c r="U1126" s="4">
        <f t="shared" si="369"/>
        <v>2.7</v>
      </c>
      <c r="V1126" s="79">
        <f t="shared" si="370"/>
        <v>4.6399999999999997</v>
      </c>
      <c r="W1126" s="10">
        <f t="shared" ca="1" si="371"/>
        <v>0</v>
      </c>
      <c r="X1126" s="10">
        <f t="shared" ca="1" si="372"/>
        <v>0</v>
      </c>
      <c r="Y1126" s="10">
        <f t="shared" ca="1" si="373"/>
        <v>0</v>
      </c>
      <c r="Z1126" s="10">
        <f t="shared" ca="1" si="374"/>
        <v>1</v>
      </c>
      <c r="AA1126" s="10">
        <f t="shared" ca="1" si="375"/>
        <v>0</v>
      </c>
      <c r="AB1126" s="10">
        <f t="shared" ca="1" si="376"/>
        <v>1</v>
      </c>
      <c r="AC1126" s="10">
        <f t="shared" ca="1" si="377"/>
        <v>1</v>
      </c>
      <c r="AF1126" s="16">
        <f t="shared" ca="1" si="378"/>
        <v>0</v>
      </c>
    </row>
    <row r="1127" spans="1:32" x14ac:dyDescent="0.25">
      <c r="A1127" s="7" t="s">
        <v>339</v>
      </c>
      <c r="B1127" s="7" t="s">
        <v>1549</v>
      </c>
      <c r="C1127" s="10">
        <f t="shared" ca="1" si="379"/>
        <v>0</v>
      </c>
      <c r="D1127" s="4">
        <v>35.200000000000003</v>
      </c>
      <c r="E1127" s="4">
        <v>30</v>
      </c>
      <c r="F1127" s="4">
        <v>11.9</v>
      </c>
      <c r="G1127" s="4">
        <v>6.5</v>
      </c>
      <c r="I1127" s="5" t="s">
        <v>1374</v>
      </c>
      <c r="J1127" s="3">
        <v>12877</v>
      </c>
      <c r="K1127" s="3">
        <v>4500</v>
      </c>
      <c r="L1127" s="5">
        <v>615</v>
      </c>
      <c r="M1127" s="2">
        <f t="shared" si="361"/>
        <v>17.97</v>
      </c>
      <c r="N1127" s="3">
        <f t="shared" si="362"/>
        <v>213</v>
      </c>
      <c r="O1127" s="4">
        <f t="shared" si="363"/>
        <v>23.3</v>
      </c>
      <c r="P1127" s="2">
        <f t="shared" si="364"/>
        <v>1.96</v>
      </c>
      <c r="Q1127" s="2">
        <f t="shared" si="365"/>
        <v>1.1200000000000001</v>
      </c>
      <c r="R1127" s="2">
        <f t="shared" si="366"/>
        <v>2.96</v>
      </c>
      <c r="S1127" s="64">
        <f t="shared" si="367"/>
        <v>0.13042000000000001</v>
      </c>
      <c r="T1127" s="2">
        <f t="shared" si="368"/>
        <v>7.34</v>
      </c>
      <c r="U1127" s="4">
        <f t="shared" si="369"/>
        <v>2.7</v>
      </c>
      <c r="V1127" s="79">
        <f t="shared" si="370"/>
        <v>4.4400000000000004</v>
      </c>
      <c r="W1127" s="10">
        <f t="shared" ca="1" si="371"/>
        <v>0</v>
      </c>
      <c r="X1127" s="10">
        <f t="shared" ca="1" si="372"/>
        <v>0</v>
      </c>
      <c r="Y1127" s="10">
        <f t="shared" ca="1" si="373"/>
        <v>0</v>
      </c>
      <c r="Z1127" s="10">
        <f t="shared" ca="1" si="374"/>
        <v>1</v>
      </c>
      <c r="AA1127" s="10">
        <f t="shared" ca="1" si="375"/>
        <v>0</v>
      </c>
      <c r="AB1127" s="10">
        <f t="shared" ca="1" si="376"/>
        <v>0</v>
      </c>
      <c r="AC1127" s="10">
        <f t="shared" ca="1" si="377"/>
        <v>1</v>
      </c>
      <c r="AF1127" s="16">
        <f t="shared" ca="1" si="378"/>
        <v>0</v>
      </c>
    </row>
    <row r="1128" spans="1:32" x14ac:dyDescent="0.25">
      <c r="A1128" s="7" t="s">
        <v>340</v>
      </c>
      <c r="B1128" s="7" t="s">
        <v>1463</v>
      </c>
      <c r="C1128" s="10">
        <f t="shared" ca="1" si="379"/>
        <v>0</v>
      </c>
      <c r="D1128" s="4">
        <v>37.299999999999997</v>
      </c>
      <c r="E1128" s="4">
        <v>29.5</v>
      </c>
      <c r="F1128" s="4">
        <v>11.8</v>
      </c>
      <c r="G1128" s="4">
        <v>4.2</v>
      </c>
      <c r="H1128" s="5" t="s">
        <v>1399</v>
      </c>
      <c r="I1128" s="5" t="s">
        <v>1374</v>
      </c>
      <c r="J1128" s="3">
        <v>15500</v>
      </c>
      <c r="K1128" s="3">
        <v>7500</v>
      </c>
      <c r="L1128" s="3">
        <v>625</v>
      </c>
      <c r="M1128" s="2">
        <f t="shared" si="361"/>
        <v>16.14</v>
      </c>
      <c r="N1128" s="3">
        <f t="shared" si="362"/>
        <v>270</v>
      </c>
      <c r="O1128" s="4">
        <f t="shared" si="363"/>
        <v>28.1</v>
      </c>
      <c r="P1128" s="2">
        <f t="shared" si="364"/>
        <v>1.83</v>
      </c>
      <c r="Q1128" s="2">
        <f t="shared" si="365"/>
        <v>1.07</v>
      </c>
      <c r="R1128" s="2">
        <f t="shared" si="366"/>
        <v>3.16</v>
      </c>
      <c r="S1128" s="64">
        <f t="shared" si="367"/>
        <v>9.1810000000000003E-2</v>
      </c>
      <c r="T1128" s="2">
        <f t="shared" si="368"/>
        <v>7.28</v>
      </c>
      <c r="U1128" s="4">
        <f t="shared" si="369"/>
        <v>3.2</v>
      </c>
      <c r="V1128" s="79">
        <f t="shared" si="370"/>
        <v>5.29</v>
      </c>
      <c r="W1128" s="10">
        <f t="shared" ca="1" si="371"/>
        <v>0</v>
      </c>
      <c r="X1128" s="10">
        <f t="shared" ca="1" si="372"/>
        <v>0</v>
      </c>
      <c r="Y1128" s="10">
        <f t="shared" ca="1" si="373"/>
        <v>0</v>
      </c>
      <c r="Z1128" s="10">
        <f t="shared" ca="1" si="374"/>
        <v>1</v>
      </c>
      <c r="AA1128" s="10">
        <f t="shared" ca="1" si="375"/>
        <v>0</v>
      </c>
      <c r="AB1128" s="10">
        <f t="shared" ca="1" si="376"/>
        <v>1</v>
      </c>
      <c r="AC1128" s="10">
        <f t="shared" ca="1" si="377"/>
        <v>1</v>
      </c>
      <c r="AF1128" s="16">
        <f t="shared" ca="1" si="378"/>
        <v>0</v>
      </c>
    </row>
    <row r="1129" spans="1:32" x14ac:dyDescent="0.25">
      <c r="A1129" s="7" t="s">
        <v>674</v>
      </c>
      <c r="C1129" s="10">
        <f t="shared" ca="1" si="379"/>
        <v>0</v>
      </c>
      <c r="D1129" s="4">
        <v>37</v>
      </c>
      <c r="E1129" s="4">
        <v>32.5</v>
      </c>
      <c r="F1129" s="4">
        <v>12.7</v>
      </c>
      <c r="G1129" s="4">
        <v>7.3</v>
      </c>
      <c r="H1129" s="5" t="s">
        <v>1456</v>
      </c>
      <c r="I1129" s="5" t="s">
        <v>1374</v>
      </c>
      <c r="J1129" s="3">
        <v>15950</v>
      </c>
      <c r="L1129" s="3">
        <v>720</v>
      </c>
      <c r="M1129" s="2">
        <f t="shared" si="361"/>
        <v>18.25</v>
      </c>
      <c r="N1129" s="3">
        <f t="shared" si="362"/>
        <v>207</v>
      </c>
      <c r="O1129" s="4">
        <f t="shared" si="363"/>
        <v>24.7</v>
      </c>
      <c r="P1129" s="2">
        <f t="shared" si="364"/>
        <v>1.95</v>
      </c>
      <c r="Q1129" s="2">
        <f t="shared" si="365"/>
        <v>1.1200000000000001</v>
      </c>
      <c r="R1129" s="2">
        <f t="shared" si="366"/>
        <v>2.91</v>
      </c>
      <c r="S1129" s="64">
        <f t="shared" si="367"/>
        <v>0.13217000000000001</v>
      </c>
      <c r="T1129" s="2">
        <f t="shared" si="368"/>
        <v>7.64</v>
      </c>
      <c r="U1129" s="4">
        <f t="shared" si="369"/>
        <v>2.8</v>
      </c>
      <c r="V1129" s="79">
        <f t="shared" si="370"/>
        <v>4.46</v>
      </c>
      <c r="W1129" s="10">
        <f t="shared" ca="1" si="371"/>
        <v>0</v>
      </c>
      <c r="X1129" s="10">
        <f t="shared" ca="1" si="372"/>
        <v>0</v>
      </c>
      <c r="Y1129" s="10">
        <f t="shared" ca="1" si="373"/>
        <v>0</v>
      </c>
      <c r="Z1129" s="10">
        <f t="shared" ca="1" si="374"/>
        <v>1</v>
      </c>
      <c r="AA1129" s="10">
        <f t="shared" ca="1" si="375"/>
        <v>0</v>
      </c>
      <c r="AB1129" s="10">
        <f t="shared" ca="1" si="376"/>
        <v>0</v>
      </c>
      <c r="AC1129" s="10">
        <f t="shared" ca="1" si="377"/>
        <v>1</v>
      </c>
      <c r="AF1129" s="16">
        <f t="shared" ca="1" si="378"/>
        <v>0</v>
      </c>
    </row>
    <row r="1130" spans="1:32" x14ac:dyDescent="0.25">
      <c r="A1130" s="7" t="s">
        <v>341</v>
      </c>
      <c r="B1130" s="7" t="s">
        <v>1549</v>
      </c>
      <c r="C1130" s="10">
        <f t="shared" ca="1" si="379"/>
        <v>0</v>
      </c>
      <c r="D1130" s="4">
        <v>38</v>
      </c>
      <c r="E1130" s="4">
        <v>31</v>
      </c>
      <c r="F1130" s="4">
        <v>12.4</v>
      </c>
      <c r="G1130" s="4">
        <v>6.9</v>
      </c>
      <c r="I1130" s="5" t="s">
        <v>1374</v>
      </c>
      <c r="J1130" s="3">
        <v>16000</v>
      </c>
      <c r="K1130" s="3">
        <v>6500</v>
      </c>
      <c r="L1130" s="3">
        <v>672</v>
      </c>
      <c r="M1130" s="2">
        <f t="shared" si="361"/>
        <v>17</v>
      </c>
      <c r="N1130" s="3">
        <f t="shared" si="362"/>
        <v>240</v>
      </c>
      <c r="O1130" s="4">
        <f t="shared" si="363"/>
        <v>26.1</v>
      </c>
      <c r="P1130" s="2">
        <f t="shared" si="364"/>
        <v>1.9</v>
      </c>
      <c r="Q1130" s="2">
        <f t="shared" si="365"/>
        <v>1.0900000000000001</v>
      </c>
      <c r="R1130" s="2">
        <f t="shared" si="366"/>
        <v>3.06</v>
      </c>
      <c r="S1130" s="64">
        <f t="shared" si="367"/>
        <v>0.11158</v>
      </c>
      <c r="T1130" s="2">
        <f t="shared" si="368"/>
        <v>7.46</v>
      </c>
      <c r="U1130" s="4">
        <f t="shared" si="369"/>
        <v>3</v>
      </c>
      <c r="V1130" s="79">
        <f t="shared" si="370"/>
        <v>4.83</v>
      </c>
      <c r="W1130" s="10">
        <f t="shared" ca="1" si="371"/>
        <v>0</v>
      </c>
      <c r="X1130" s="10">
        <f t="shared" ca="1" si="372"/>
        <v>0</v>
      </c>
      <c r="Y1130" s="10">
        <f t="shared" ca="1" si="373"/>
        <v>0</v>
      </c>
      <c r="Z1130" s="10">
        <f t="shared" ca="1" si="374"/>
        <v>1</v>
      </c>
      <c r="AA1130" s="10">
        <f t="shared" ca="1" si="375"/>
        <v>0</v>
      </c>
      <c r="AB1130" s="10">
        <f t="shared" ca="1" si="376"/>
        <v>0.55600000000000005</v>
      </c>
      <c r="AC1130" s="10">
        <f t="shared" ca="1" si="377"/>
        <v>1</v>
      </c>
      <c r="AF1130" s="16">
        <f t="shared" ca="1" si="378"/>
        <v>0</v>
      </c>
    </row>
    <row r="1131" spans="1:32" x14ac:dyDescent="0.25">
      <c r="A1131" s="7" t="s">
        <v>342</v>
      </c>
      <c r="B1131" s="7" t="s">
        <v>1549</v>
      </c>
      <c r="C1131" s="10">
        <f t="shared" ca="1" si="379"/>
        <v>0</v>
      </c>
      <c r="D1131" s="4">
        <v>41.2</v>
      </c>
      <c r="E1131" s="4">
        <v>35.799999999999997</v>
      </c>
      <c r="F1131" s="4">
        <v>13.5</v>
      </c>
      <c r="G1131" s="4">
        <v>7</v>
      </c>
      <c r="H1131" s="5" t="s">
        <v>1407</v>
      </c>
      <c r="I1131" s="5" t="s">
        <v>1374</v>
      </c>
      <c r="J1131" s="3">
        <v>19000</v>
      </c>
      <c r="K1131" s="3">
        <v>6400</v>
      </c>
      <c r="L1131" s="3">
        <v>810</v>
      </c>
      <c r="M1131" s="2">
        <f t="shared" si="361"/>
        <v>18.27</v>
      </c>
      <c r="N1131" s="3">
        <f t="shared" si="362"/>
        <v>185</v>
      </c>
      <c r="O1131" s="4">
        <f t="shared" si="363"/>
        <v>24.5</v>
      </c>
      <c r="P1131" s="2">
        <f t="shared" si="364"/>
        <v>1.96</v>
      </c>
      <c r="Q1131" s="2">
        <f t="shared" si="365"/>
        <v>1.1100000000000001</v>
      </c>
      <c r="R1131" s="2">
        <f t="shared" si="366"/>
        <v>3.05</v>
      </c>
      <c r="S1131" s="64">
        <f t="shared" si="367"/>
        <v>0.14308000000000001</v>
      </c>
      <c r="T1131" s="2">
        <f t="shared" si="368"/>
        <v>8.02</v>
      </c>
      <c r="U1131" s="4">
        <f t="shared" si="369"/>
        <v>2.8</v>
      </c>
      <c r="V1131" s="79">
        <f t="shared" si="370"/>
        <v>4.32</v>
      </c>
      <c r="W1131" s="10">
        <f t="shared" ca="1" si="371"/>
        <v>0</v>
      </c>
      <c r="X1131" s="10">
        <f t="shared" ca="1" si="372"/>
        <v>0</v>
      </c>
      <c r="Y1131" s="10">
        <f t="shared" ca="1" si="373"/>
        <v>0</v>
      </c>
      <c r="Z1131" s="10">
        <f t="shared" ca="1" si="374"/>
        <v>1</v>
      </c>
      <c r="AA1131" s="10">
        <f t="shared" ca="1" si="375"/>
        <v>0</v>
      </c>
      <c r="AB1131" s="10">
        <f t="shared" ca="1" si="376"/>
        <v>0.5</v>
      </c>
      <c r="AC1131" s="10">
        <f t="shared" ca="1" si="377"/>
        <v>1</v>
      </c>
      <c r="AF1131" s="16">
        <f t="shared" ca="1" si="378"/>
        <v>0</v>
      </c>
    </row>
    <row r="1132" spans="1:32" x14ac:dyDescent="0.25">
      <c r="A1132" s="7" t="s">
        <v>343</v>
      </c>
      <c r="B1132" s="7" t="s">
        <v>1549</v>
      </c>
      <c r="C1132" s="10">
        <f t="shared" ca="1" si="379"/>
        <v>0</v>
      </c>
      <c r="D1132" s="4">
        <v>42</v>
      </c>
      <c r="E1132" s="4">
        <v>32</v>
      </c>
      <c r="F1132" s="4">
        <v>12.3</v>
      </c>
      <c r="G1132" s="4">
        <v>5</v>
      </c>
      <c r="H1132" s="5" t="s">
        <v>344</v>
      </c>
      <c r="I1132" s="5" t="s">
        <v>1374</v>
      </c>
      <c r="J1132" s="3">
        <v>22000</v>
      </c>
      <c r="K1132" s="3">
        <v>9200</v>
      </c>
      <c r="L1132" s="3">
        <v>759</v>
      </c>
      <c r="M1132" s="2">
        <f t="shared" si="361"/>
        <v>15.53</v>
      </c>
      <c r="N1132" s="3">
        <f t="shared" si="362"/>
        <v>300</v>
      </c>
      <c r="O1132" s="4">
        <f t="shared" si="363"/>
        <v>34.299999999999997</v>
      </c>
      <c r="P1132" s="2">
        <f t="shared" si="364"/>
        <v>1.7</v>
      </c>
      <c r="Q1132" s="2">
        <f t="shared" si="365"/>
        <v>1.05</v>
      </c>
      <c r="R1132" s="2">
        <f t="shared" si="366"/>
        <v>3.41</v>
      </c>
      <c r="S1132" s="64">
        <f t="shared" si="367"/>
        <v>6.5320000000000003E-2</v>
      </c>
      <c r="T1132" s="2">
        <f t="shared" si="368"/>
        <v>7.58</v>
      </c>
      <c r="U1132" s="4">
        <f t="shared" si="369"/>
        <v>3.9</v>
      </c>
      <c r="V1132" s="79">
        <f t="shared" si="370"/>
        <v>6.31</v>
      </c>
      <c r="W1132" s="10">
        <f t="shared" ca="1" si="371"/>
        <v>0</v>
      </c>
      <c r="X1132" s="10">
        <f t="shared" ca="1" si="372"/>
        <v>0</v>
      </c>
      <c r="Y1132" s="10">
        <f t="shared" ca="1" si="373"/>
        <v>0</v>
      </c>
      <c r="Z1132" s="10">
        <f t="shared" ca="1" si="374"/>
        <v>1</v>
      </c>
      <c r="AA1132" s="10">
        <f t="shared" ca="1" si="375"/>
        <v>0</v>
      </c>
      <c r="AB1132" s="10">
        <f t="shared" ca="1" si="376"/>
        <v>0.5</v>
      </c>
      <c r="AC1132" s="10">
        <f t="shared" ca="1" si="377"/>
        <v>1</v>
      </c>
      <c r="AF1132" s="16">
        <f t="shared" ca="1" si="378"/>
        <v>0</v>
      </c>
    </row>
    <row r="1133" spans="1:32" x14ac:dyDescent="0.25">
      <c r="A1133" s="7" t="s">
        <v>345</v>
      </c>
      <c r="B1133" s="7" t="s">
        <v>1549</v>
      </c>
      <c r="C1133" s="10">
        <f t="shared" ca="1" si="379"/>
        <v>0</v>
      </c>
      <c r="D1133" s="4">
        <v>46.1</v>
      </c>
      <c r="E1133" s="4">
        <v>39.6</v>
      </c>
      <c r="F1133" s="4">
        <v>14.3</v>
      </c>
      <c r="G1133" s="4">
        <v>8.9</v>
      </c>
      <c r="I1133" s="5" t="s">
        <v>1374</v>
      </c>
      <c r="J1133" s="3">
        <v>24000</v>
      </c>
      <c r="K1133" s="3">
        <v>8500</v>
      </c>
      <c r="L1133" s="5">
        <v>1014</v>
      </c>
      <c r="M1133" s="2">
        <f t="shared" si="361"/>
        <v>19.579999999999998</v>
      </c>
      <c r="N1133" s="3">
        <f t="shared" si="362"/>
        <v>173</v>
      </c>
      <c r="O1133" s="4">
        <f t="shared" si="363"/>
        <v>25.8</v>
      </c>
      <c r="P1133" s="2">
        <f t="shared" si="364"/>
        <v>1.92</v>
      </c>
      <c r="Q1133" s="2">
        <f t="shared" si="365"/>
        <v>1.1299999999999999</v>
      </c>
      <c r="R1133" s="2">
        <f t="shared" si="366"/>
        <v>3.22</v>
      </c>
      <c r="S1133" s="64">
        <f t="shared" si="367"/>
        <v>0.13413</v>
      </c>
      <c r="T1133" s="2">
        <f t="shared" si="368"/>
        <v>8.43</v>
      </c>
      <c r="U1133" s="4">
        <f t="shared" si="369"/>
        <v>3</v>
      </c>
      <c r="V1133" s="79">
        <f t="shared" si="370"/>
        <v>4.5</v>
      </c>
      <c r="W1133" s="10">
        <f t="shared" ca="1" si="371"/>
        <v>0</v>
      </c>
      <c r="X1133" s="10">
        <f t="shared" ca="1" si="372"/>
        <v>0</v>
      </c>
      <c r="Y1133" s="10">
        <f t="shared" ca="1" si="373"/>
        <v>0</v>
      </c>
      <c r="Z1133" s="10">
        <f t="shared" ca="1" si="374"/>
        <v>1</v>
      </c>
      <c r="AA1133" s="10">
        <f t="shared" ca="1" si="375"/>
        <v>0</v>
      </c>
      <c r="AB1133" s="10">
        <f t="shared" ca="1" si="376"/>
        <v>1</v>
      </c>
      <c r="AC1133" s="10">
        <f t="shared" ca="1" si="377"/>
        <v>1</v>
      </c>
      <c r="AF1133" s="16">
        <f t="shared" ca="1" si="378"/>
        <v>0</v>
      </c>
    </row>
    <row r="1134" spans="1:32" x14ac:dyDescent="0.25">
      <c r="A1134" s="7" t="s">
        <v>346</v>
      </c>
      <c r="B1134" s="7" t="s">
        <v>1549</v>
      </c>
      <c r="C1134" s="10">
        <f t="shared" ca="1" si="379"/>
        <v>0</v>
      </c>
      <c r="D1134" s="4">
        <v>46.1</v>
      </c>
      <c r="E1134" s="4">
        <v>39.6</v>
      </c>
      <c r="F1134" s="4">
        <v>14.3</v>
      </c>
      <c r="G1134" s="4">
        <v>8.9</v>
      </c>
      <c r="H1134" s="5" t="s">
        <v>1407</v>
      </c>
      <c r="I1134" s="5" t="s">
        <v>1374</v>
      </c>
      <c r="J1134" s="3">
        <v>24000</v>
      </c>
      <c r="K1134" s="3">
        <v>8500</v>
      </c>
      <c r="L1134" s="3">
        <v>1014</v>
      </c>
      <c r="M1134" s="2">
        <f t="shared" si="361"/>
        <v>19.579999999999998</v>
      </c>
      <c r="N1134" s="3">
        <f t="shared" si="362"/>
        <v>173</v>
      </c>
      <c r="O1134" s="4">
        <f t="shared" si="363"/>
        <v>25.8</v>
      </c>
      <c r="P1134" s="2">
        <f t="shared" si="364"/>
        <v>1.92</v>
      </c>
      <c r="Q1134" s="2">
        <f t="shared" si="365"/>
        <v>1.1299999999999999</v>
      </c>
      <c r="R1134" s="2">
        <f t="shared" si="366"/>
        <v>3.22</v>
      </c>
      <c r="S1134" s="64">
        <f t="shared" si="367"/>
        <v>0.13413</v>
      </c>
      <c r="T1134" s="2">
        <f t="shared" si="368"/>
        <v>8.43</v>
      </c>
      <c r="U1134" s="4">
        <f t="shared" si="369"/>
        <v>3</v>
      </c>
      <c r="V1134" s="79">
        <f t="shared" si="370"/>
        <v>4.5</v>
      </c>
      <c r="W1134" s="10">
        <f t="shared" ca="1" si="371"/>
        <v>0</v>
      </c>
      <c r="X1134" s="10">
        <f t="shared" ca="1" si="372"/>
        <v>0</v>
      </c>
      <c r="Y1134" s="10">
        <f t="shared" ca="1" si="373"/>
        <v>0</v>
      </c>
      <c r="Z1134" s="10">
        <f t="shared" ca="1" si="374"/>
        <v>1</v>
      </c>
      <c r="AA1134" s="10">
        <f t="shared" ca="1" si="375"/>
        <v>0</v>
      </c>
      <c r="AB1134" s="10">
        <f t="shared" ca="1" si="376"/>
        <v>1</v>
      </c>
      <c r="AC1134" s="10">
        <f t="shared" ca="1" si="377"/>
        <v>1</v>
      </c>
      <c r="AF1134" s="16">
        <f t="shared" ca="1" si="378"/>
        <v>0</v>
      </c>
    </row>
    <row r="1135" spans="1:32" x14ac:dyDescent="0.25">
      <c r="A1135" s="7" t="s">
        <v>1285</v>
      </c>
      <c r="B1135" s="7" t="s">
        <v>1463</v>
      </c>
      <c r="C1135" s="10">
        <f t="shared" ca="1" si="379"/>
        <v>0</v>
      </c>
      <c r="D1135" s="4">
        <v>33</v>
      </c>
      <c r="E1135" s="4">
        <v>27</v>
      </c>
      <c r="F1135" s="4">
        <v>9.1999999999999993</v>
      </c>
      <c r="G1135" s="4">
        <v>5</v>
      </c>
      <c r="H1135" s="5" t="s">
        <v>1407</v>
      </c>
      <c r="I1135" s="5" t="s">
        <v>1374</v>
      </c>
      <c r="J1135" s="3">
        <v>7100</v>
      </c>
      <c r="K1135" s="3">
        <v>3340</v>
      </c>
      <c r="L1135" s="3">
        <v>486</v>
      </c>
      <c r="M1135" s="2">
        <f t="shared" si="361"/>
        <v>21.12</v>
      </c>
      <c r="N1135" s="3">
        <f t="shared" si="362"/>
        <v>161</v>
      </c>
      <c r="O1135" s="4">
        <f t="shared" si="363"/>
        <v>19.8</v>
      </c>
      <c r="P1135" s="2">
        <f t="shared" si="364"/>
        <v>1.85</v>
      </c>
      <c r="Q1135" s="2">
        <f t="shared" si="365"/>
        <v>1.2</v>
      </c>
      <c r="R1135" s="2">
        <f t="shared" si="366"/>
        <v>3.59</v>
      </c>
      <c r="S1135" s="64">
        <f t="shared" si="367"/>
        <v>0.10596999999999999</v>
      </c>
      <c r="T1135" s="2">
        <f t="shared" si="368"/>
        <v>6.96</v>
      </c>
      <c r="U1135" s="4">
        <f t="shared" si="369"/>
        <v>2.5</v>
      </c>
      <c r="V1135" s="79">
        <f t="shared" si="370"/>
        <v>4.68</v>
      </c>
      <c r="W1135" s="10">
        <f t="shared" ca="1" si="371"/>
        <v>0</v>
      </c>
      <c r="X1135" s="10">
        <f t="shared" ca="1" si="372"/>
        <v>0</v>
      </c>
      <c r="Y1135" s="10">
        <f t="shared" ca="1" si="373"/>
        <v>0</v>
      </c>
      <c r="Z1135" s="10">
        <f t="shared" ca="1" si="374"/>
        <v>1</v>
      </c>
      <c r="AA1135" s="10">
        <f t="shared" ca="1" si="375"/>
        <v>0</v>
      </c>
      <c r="AB1135" s="10">
        <f t="shared" ca="1" si="376"/>
        <v>0</v>
      </c>
      <c r="AC1135" s="10">
        <f t="shared" ca="1" si="377"/>
        <v>1</v>
      </c>
      <c r="AF1135" s="16">
        <f t="shared" ca="1" si="378"/>
        <v>0</v>
      </c>
    </row>
    <row r="1136" spans="1:32" x14ac:dyDescent="0.25">
      <c r="A1136" s="7" t="s">
        <v>347</v>
      </c>
      <c r="B1136" s="7" t="s">
        <v>1377</v>
      </c>
      <c r="C1136" s="10">
        <f t="shared" ca="1" si="379"/>
        <v>0</v>
      </c>
      <c r="D1136" s="4">
        <v>39.9</v>
      </c>
      <c r="E1136" s="4">
        <v>34.5</v>
      </c>
      <c r="F1136" s="4">
        <v>12.9</v>
      </c>
      <c r="G1136" s="4">
        <v>6</v>
      </c>
      <c r="I1136" s="5" t="s">
        <v>1371</v>
      </c>
      <c r="J1136" s="3">
        <v>29000</v>
      </c>
      <c r="K1136" s="3">
        <v>10000</v>
      </c>
      <c r="L1136" s="3">
        <v>865</v>
      </c>
      <c r="M1136" s="2">
        <f t="shared" si="361"/>
        <v>14.72</v>
      </c>
      <c r="N1136" s="3">
        <f t="shared" si="362"/>
        <v>315</v>
      </c>
      <c r="O1136" s="4">
        <f t="shared" si="363"/>
        <v>41.2</v>
      </c>
      <c r="P1136" s="2">
        <f t="shared" si="364"/>
        <v>1.62</v>
      </c>
      <c r="Q1136" s="2">
        <f t="shared" si="365"/>
        <v>1.02</v>
      </c>
      <c r="R1136" s="2">
        <f t="shared" si="366"/>
        <v>3.09</v>
      </c>
      <c r="S1136" s="64">
        <f t="shared" si="367"/>
        <v>5.2229999999999999E-2</v>
      </c>
      <c r="T1136" s="2">
        <f t="shared" si="368"/>
        <v>7.87</v>
      </c>
      <c r="U1136" s="4">
        <f t="shared" si="369"/>
        <v>4.5</v>
      </c>
      <c r="V1136" s="79">
        <f t="shared" si="370"/>
        <v>7.11</v>
      </c>
      <c r="W1136" s="10">
        <f t="shared" ca="1" si="371"/>
        <v>0</v>
      </c>
      <c r="X1136" s="10">
        <f t="shared" ca="1" si="372"/>
        <v>0</v>
      </c>
      <c r="Y1136" s="10">
        <f t="shared" ca="1" si="373"/>
        <v>0</v>
      </c>
      <c r="Z1136" s="10">
        <f t="shared" ca="1" si="374"/>
        <v>1</v>
      </c>
      <c r="AA1136" s="10">
        <f t="shared" ca="1" si="375"/>
        <v>0</v>
      </c>
      <c r="AB1136" s="10">
        <f t="shared" ca="1" si="376"/>
        <v>0.72199999999999998</v>
      </c>
      <c r="AC1136" s="10">
        <f t="shared" ca="1" si="377"/>
        <v>1</v>
      </c>
      <c r="AF1136" s="16">
        <f t="shared" ca="1" si="378"/>
        <v>0</v>
      </c>
    </row>
    <row r="1137" spans="1:32" x14ac:dyDescent="0.25">
      <c r="A1137" s="7" t="s">
        <v>348</v>
      </c>
      <c r="B1137" s="7" t="s">
        <v>1723</v>
      </c>
      <c r="C1137" s="10">
        <f t="shared" ca="1" si="379"/>
        <v>0</v>
      </c>
      <c r="D1137" s="4">
        <v>43.9</v>
      </c>
      <c r="E1137" s="4">
        <v>35.299999999999997</v>
      </c>
      <c r="F1137" s="4">
        <v>13.7</v>
      </c>
      <c r="G1137" s="4">
        <v>6.3</v>
      </c>
      <c r="H1137" s="5" t="s">
        <v>1456</v>
      </c>
      <c r="I1137" s="5" t="s">
        <v>1371</v>
      </c>
      <c r="J1137" s="3">
        <v>23000</v>
      </c>
      <c r="K1137" s="3">
        <v>9600</v>
      </c>
      <c r="L1137" s="3">
        <v>859</v>
      </c>
      <c r="M1137" s="2">
        <f t="shared" si="361"/>
        <v>17.059999999999999</v>
      </c>
      <c r="N1137" s="3">
        <f t="shared" si="362"/>
        <v>233</v>
      </c>
      <c r="O1137" s="4">
        <f t="shared" si="363"/>
        <v>28.7</v>
      </c>
      <c r="P1137" s="2">
        <f t="shared" si="364"/>
        <v>1.86</v>
      </c>
      <c r="Q1137" s="2">
        <f t="shared" si="365"/>
        <v>1.08</v>
      </c>
      <c r="R1137" s="2">
        <f t="shared" si="366"/>
        <v>3.2</v>
      </c>
      <c r="S1137" s="64">
        <f t="shared" si="367"/>
        <v>0.10496999999999999</v>
      </c>
      <c r="T1137" s="2">
        <f t="shared" si="368"/>
        <v>7.96</v>
      </c>
      <c r="U1137" s="4">
        <f t="shared" si="369"/>
        <v>3.3</v>
      </c>
      <c r="V1137" s="79">
        <f t="shared" si="370"/>
        <v>5.0599999999999996</v>
      </c>
      <c r="W1137" s="10">
        <f t="shared" ca="1" si="371"/>
        <v>0</v>
      </c>
      <c r="X1137" s="10">
        <f t="shared" ca="1" si="372"/>
        <v>0</v>
      </c>
      <c r="Y1137" s="10">
        <f t="shared" ca="1" si="373"/>
        <v>0</v>
      </c>
      <c r="Z1137" s="10">
        <f t="shared" ca="1" si="374"/>
        <v>1</v>
      </c>
      <c r="AA1137" s="10">
        <f t="shared" ca="1" si="375"/>
        <v>0</v>
      </c>
      <c r="AB1137" s="10">
        <f t="shared" ca="1" si="376"/>
        <v>1</v>
      </c>
      <c r="AC1137" s="10">
        <f t="shared" ca="1" si="377"/>
        <v>1</v>
      </c>
      <c r="AF1137" s="16">
        <f t="shared" ca="1" si="378"/>
        <v>0</v>
      </c>
    </row>
    <row r="1138" spans="1:32" x14ac:dyDescent="0.25">
      <c r="A1138" s="7" t="s">
        <v>1286</v>
      </c>
      <c r="B1138" s="7" t="s">
        <v>1723</v>
      </c>
      <c r="C1138" s="10">
        <f t="shared" ca="1" si="379"/>
        <v>0</v>
      </c>
      <c r="D1138" s="4">
        <v>44</v>
      </c>
      <c r="E1138" s="4">
        <v>35.299999999999997</v>
      </c>
      <c r="F1138" s="4">
        <v>13.7</v>
      </c>
      <c r="G1138" s="4">
        <v>6.2</v>
      </c>
      <c r="H1138" s="5" t="s">
        <v>1407</v>
      </c>
      <c r="I1138" s="5" t="s">
        <v>1374</v>
      </c>
      <c r="J1138" s="3">
        <v>29000</v>
      </c>
      <c r="K1138" s="3">
        <v>9600</v>
      </c>
      <c r="L1138" s="3">
        <v>859</v>
      </c>
      <c r="M1138" s="2">
        <f t="shared" si="361"/>
        <v>14.62</v>
      </c>
      <c r="N1138" s="3">
        <f t="shared" si="362"/>
        <v>294</v>
      </c>
      <c r="O1138" s="4">
        <f t="shared" si="363"/>
        <v>36.200000000000003</v>
      </c>
      <c r="P1138" s="2">
        <f t="shared" si="364"/>
        <v>1.73</v>
      </c>
      <c r="Q1138" s="2">
        <f t="shared" si="365"/>
        <v>1.02</v>
      </c>
      <c r="R1138" s="2">
        <f t="shared" si="366"/>
        <v>3.21</v>
      </c>
      <c r="S1138" s="64">
        <f t="shared" si="367"/>
        <v>7.1440000000000003E-2</v>
      </c>
      <c r="T1138" s="2">
        <f t="shared" si="368"/>
        <v>7.96</v>
      </c>
      <c r="U1138" s="4">
        <f t="shared" si="369"/>
        <v>4</v>
      </c>
      <c r="V1138" s="79">
        <f t="shared" si="370"/>
        <v>6.13</v>
      </c>
      <c r="W1138" s="10">
        <f t="shared" ca="1" si="371"/>
        <v>0</v>
      </c>
      <c r="X1138" s="10">
        <f t="shared" ca="1" si="372"/>
        <v>0</v>
      </c>
      <c r="Y1138" s="10">
        <f t="shared" ca="1" si="373"/>
        <v>0</v>
      </c>
      <c r="Z1138" s="10">
        <f t="shared" ca="1" si="374"/>
        <v>1</v>
      </c>
      <c r="AA1138" s="10">
        <f t="shared" ca="1" si="375"/>
        <v>0</v>
      </c>
      <c r="AB1138" s="10">
        <f t="shared" ca="1" si="376"/>
        <v>1</v>
      </c>
      <c r="AC1138" s="10">
        <f t="shared" ca="1" si="377"/>
        <v>1</v>
      </c>
      <c r="AF1138" s="16">
        <f t="shared" ca="1" si="378"/>
        <v>0</v>
      </c>
    </row>
    <row r="1139" spans="1:32" x14ac:dyDescent="0.25">
      <c r="A1139" s="7" t="s">
        <v>349</v>
      </c>
      <c r="B1139" s="7" t="s">
        <v>1723</v>
      </c>
      <c r="C1139" s="10">
        <f t="shared" ca="1" si="379"/>
        <v>0</v>
      </c>
      <c r="D1139" s="4">
        <v>48.9</v>
      </c>
      <c r="E1139" s="4">
        <v>40.799999999999997</v>
      </c>
      <c r="F1139" s="4">
        <v>15</v>
      </c>
      <c r="G1139" s="4">
        <v>6.8</v>
      </c>
      <c r="H1139" s="5" t="s">
        <v>1456</v>
      </c>
      <c r="I1139" s="5" t="s">
        <v>1371</v>
      </c>
      <c r="J1139" s="3">
        <v>32500</v>
      </c>
      <c r="K1139" s="3">
        <v>13000</v>
      </c>
      <c r="L1139" s="5">
        <v>1064</v>
      </c>
      <c r="M1139" s="2">
        <f t="shared" si="361"/>
        <v>16.79</v>
      </c>
      <c r="N1139" s="3">
        <f t="shared" si="362"/>
        <v>214</v>
      </c>
      <c r="O1139" s="4">
        <f t="shared" si="363"/>
        <v>31.5</v>
      </c>
      <c r="P1139" s="2">
        <f t="shared" si="364"/>
        <v>1.82</v>
      </c>
      <c r="Q1139" s="2">
        <f t="shared" si="365"/>
        <v>1.06</v>
      </c>
      <c r="R1139" s="2">
        <f t="shared" si="366"/>
        <v>3.26</v>
      </c>
      <c r="S1139" s="64">
        <f t="shared" si="367"/>
        <v>9.8919999999999994E-2</v>
      </c>
      <c r="T1139" s="2">
        <f t="shared" si="368"/>
        <v>8.56</v>
      </c>
      <c r="U1139" s="4">
        <f t="shared" si="369"/>
        <v>3.6</v>
      </c>
      <c r="V1139" s="79">
        <f t="shared" si="370"/>
        <v>5.27</v>
      </c>
      <c r="W1139" s="10">
        <f t="shared" ca="1" si="371"/>
        <v>0</v>
      </c>
      <c r="X1139" s="10">
        <f t="shared" ca="1" si="372"/>
        <v>0</v>
      </c>
      <c r="Y1139" s="10">
        <f t="shared" ca="1" si="373"/>
        <v>0</v>
      </c>
      <c r="Z1139" s="10">
        <f t="shared" ca="1" si="374"/>
        <v>1</v>
      </c>
      <c r="AA1139" s="10">
        <f t="shared" ca="1" si="375"/>
        <v>0</v>
      </c>
      <c r="AB1139" s="10">
        <f t="shared" ca="1" si="376"/>
        <v>1</v>
      </c>
      <c r="AC1139" s="10">
        <f t="shared" ca="1" si="377"/>
        <v>1</v>
      </c>
      <c r="AF1139" s="16">
        <f t="shared" ca="1" si="378"/>
        <v>0</v>
      </c>
    </row>
    <row r="1140" spans="1:32" x14ac:dyDescent="0.25">
      <c r="A1140" s="7" t="s">
        <v>1287</v>
      </c>
      <c r="C1140" s="10">
        <f t="shared" ca="1" si="379"/>
        <v>0</v>
      </c>
      <c r="D1140" s="4">
        <v>50.1</v>
      </c>
      <c r="E1140" s="4">
        <v>41.1</v>
      </c>
      <c r="F1140" s="4">
        <v>15</v>
      </c>
      <c r="G1140" s="4">
        <v>7</v>
      </c>
      <c r="H1140" s="5" t="s">
        <v>1407</v>
      </c>
      <c r="I1140" s="5" t="s">
        <v>1374</v>
      </c>
      <c r="J1140" s="3">
        <v>40000</v>
      </c>
      <c r="K1140" s="3">
        <v>0</v>
      </c>
      <c r="L1140" s="3">
        <v>1064</v>
      </c>
      <c r="M1140" s="2">
        <f t="shared" si="361"/>
        <v>14.62</v>
      </c>
      <c r="N1140" s="3">
        <f t="shared" si="362"/>
        <v>257</v>
      </c>
      <c r="O1140" s="4">
        <f t="shared" si="363"/>
        <v>38.299999999999997</v>
      </c>
      <c r="P1140" s="2">
        <f t="shared" si="364"/>
        <v>1.7</v>
      </c>
      <c r="Q1140" s="2">
        <f t="shared" si="365"/>
        <v>1.01</v>
      </c>
      <c r="R1140" s="2">
        <f t="shared" si="366"/>
        <v>3.34</v>
      </c>
      <c r="S1140" s="64">
        <f t="shared" si="367"/>
        <v>6.9330000000000003E-2</v>
      </c>
      <c r="T1140" s="2">
        <f t="shared" si="368"/>
        <v>8.59</v>
      </c>
      <c r="U1140" s="4">
        <f t="shared" si="369"/>
        <v>4.3</v>
      </c>
      <c r="V1140" s="79">
        <f t="shared" si="370"/>
        <v>6.3</v>
      </c>
      <c r="W1140" s="10">
        <f t="shared" ca="1" si="371"/>
        <v>0</v>
      </c>
      <c r="X1140" s="10">
        <f t="shared" ca="1" si="372"/>
        <v>0</v>
      </c>
      <c r="Y1140" s="10">
        <f t="shared" ca="1" si="373"/>
        <v>0</v>
      </c>
      <c r="Z1140" s="10">
        <f t="shared" ca="1" si="374"/>
        <v>1</v>
      </c>
      <c r="AA1140" s="10">
        <f t="shared" ca="1" si="375"/>
        <v>0</v>
      </c>
      <c r="AB1140" s="10">
        <f t="shared" ca="1" si="376"/>
        <v>0.88900000000000001</v>
      </c>
      <c r="AC1140" s="10">
        <f t="shared" ca="1" si="377"/>
        <v>1</v>
      </c>
      <c r="AF1140" s="16">
        <f t="shared" ca="1" si="378"/>
        <v>0</v>
      </c>
    </row>
    <row r="1141" spans="1:32" x14ac:dyDescent="0.25">
      <c r="A1141" s="7" t="s">
        <v>1288</v>
      </c>
      <c r="C1141" s="10">
        <f t="shared" ca="1" si="379"/>
        <v>0</v>
      </c>
      <c r="D1141" s="4">
        <v>50.1</v>
      </c>
      <c r="E1141" s="4">
        <v>40.799999999999997</v>
      </c>
      <c r="F1141" s="4">
        <v>15</v>
      </c>
      <c r="G1141" s="4">
        <v>6.8</v>
      </c>
      <c r="H1141" s="5" t="s">
        <v>1407</v>
      </c>
      <c r="I1141" s="5" t="s">
        <v>1374</v>
      </c>
      <c r="J1141" s="3">
        <v>32500</v>
      </c>
      <c r="K1141" s="3">
        <v>13000</v>
      </c>
      <c r="L1141" s="3">
        <v>1064</v>
      </c>
      <c r="M1141" s="2">
        <f t="shared" si="361"/>
        <v>16.79</v>
      </c>
      <c r="N1141" s="3">
        <f t="shared" si="362"/>
        <v>214</v>
      </c>
      <c r="O1141" s="4">
        <f t="shared" si="363"/>
        <v>31.3</v>
      </c>
      <c r="P1141" s="2">
        <f t="shared" si="364"/>
        <v>1.82</v>
      </c>
      <c r="Q1141" s="2">
        <f t="shared" si="365"/>
        <v>1.06</v>
      </c>
      <c r="R1141" s="2">
        <f t="shared" si="366"/>
        <v>3.34</v>
      </c>
      <c r="S1141" s="64">
        <f t="shared" si="367"/>
        <v>9.8919999999999994E-2</v>
      </c>
      <c r="T1141" s="2">
        <f t="shared" si="368"/>
        <v>8.56</v>
      </c>
      <c r="U1141" s="4">
        <f t="shared" si="369"/>
        <v>3.6</v>
      </c>
      <c r="V1141" s="79">
        <f t="shared" si="370"/>
        <v>5.27</v>
      </c>
      <c r="W1141" s="10">
        <f t="shared" ca="1" si="371"/>
        <v>0</v>
      </c>
      <c r="X1141" s="10">
        <f t="shared" ca="1" si="372"/>
        <v>0</v>
      </c>
      <c r="Y1141" s="10">
        <f t="shared" ca="1" si="373"/>
        <v>0</v>
      </c>
      <c r="Z1141" s="10">
        <f t="shared" ca="1" si="374"/>
        <v>1</v>
      </c>
      <c r="AA1141" s="10">
        <f t="shared" ca="1" si="375"/>
        <v>0</v>
      </c>
      <c r="AB1141" s="10">
        <f t="shared" ca="1" si="376"/>
        <v>0.88900000000000001</v>
      </c>
      <c r="AC1141" s="10">
        <f t="shared" ca="1" si="377"/>
        <v>1</v>
      </c>
      <c r="AF1141" s="16">
        <f t="shared" ca="1" si="378"/>
        <v>0</v>
      </c>
    </row>
    <row r="1142" spans="1:32" x14ac:dyDescent="0.25">
      <c r="A1142" s="7" t="s">
        <v>1289</v>
      </c>
      <c r="B1142" s="7" t="s">
        <v>1723</v>
      </c>
      <c r="C1142" s="10">
        <f t="shared" ca="1" si="379"/>
        <v>0</v>
      </c>
      <c r="D1142" s="4">
        <v>55</v>
      </c>
      <c r="E1142" s="4">
        <v>46.8</v>
      </c>
      <c r="F1142" s="4">
        <v>16.5</v>
      </c>
      <c r="G1142" s="4">
        <v>7.5</v>
      </c>
      <c r="H1142" s="5" t="s">
        <v>1407</v>
      </c>
      <c r="I1142" s="5" t="s">
        <v>1374</v>
      </c>
      <c r="J1142" s="3">
        <v>48500</v>
      </c>
      <c r="K1142" s="3">
        <v>17750</v>
      </c>
      <c r="L1142" s="3">
        <v>1389</v>
      </c>
      <c r="M1142" s="2">
        <f t="shared" si="361"/>
        <v>16.78</v>
      </c>
      <c r="N1142" s="3">
        <f t="shared" si="362"/>
        <v>211</v>
      </c>
      <c r="O1142" s="4">
        <f t="shared" si="363"/>
        <v>36.4</v>
      </c>
      <c r="P1142" s="2">
        <f t="shared" si="364"/>
        <v>1.75</v>
      </c>
      <c r="Q1142" s="2">
        <f t="shared" si="365"/>
        <v>1.05</v>
      </c>
      <c r="R1142" s="2">
        <f t="shared" si="366"/>
        <v>3.33</v>
      </c>
      <c r="S1142" s="64">
        <f t="shared" si="367"/>
        <v>8.1759999999999999E-2</v>
      </c>
      <c r="T1142" s="2">
        <f t="shared" si="368"/>
        <v>9.17</v>
      </c>
      <c r="U1142" s="4">
        <f t="shared" si="369"/>
        <v>4.2</v>
      </c>
      <c r="V1142" s="79">
        <f t="shared" si="370"/>
        <v>5.87</v>
      </c>
      <c r="W1142" s="10">
        <f t="shared" ca="1" si="371"/>
        <v>0</v>
      </c>
      <c r="X1142" s="10">
        <f t="shared" ca="1" si="372"/>
        <v>0</v>
      </c>
      <c r="Y1142" s="10">
        <f t="shared" ca="1" si="373"/>
        <v>0</v>
      </c>
      <c r="Z1142" s="10">
        <f t="shared" ca="1" si="374"/>
        <v>1</v>
      </c>
      <c r="AA1142" s="10">
        <f t="shared" ca="1" si="375"/>
        <v>0</v>
      </c>
      <c r="AB1142" s="10">
        <f t="shared" ca="1" si="376"/>
        <v>0.94399999999999995</v>
      </c>
      <c r="AC1142" s="10">
        <f t="shared" ca="1" si="377"/>
        <v>1</v>
      </c>
      <c r="AF1142" s="16">
        <f t="shared" ca="1" si="378"/>
        <v>0</v>
      </c>
    </row>
    <row r="1143" spans="1:32" x14ac:dyDescent="0.25">
      <c r="A1143" s="7" t="s">
        <v>350</v>
      </c>
      <c r="B1143" s="7" t="s">
        <v>1723</v>
      </c>
      <c r="C1143" s="10">
        <f t="shared" ca="1" si="379"/>
        <v>0</v>
      </c>
      <c r="D1143" s="4">
        <v>58</v>
      </c>
      <c r="E1143" s="4">
        <v>47.9</v>
      </c>
      <c r="F1143" s="4">
        <v>16.5</v>
      </c>
      <c r="G1143" s="4">
        <v>6.3</v>
      </c>
      <c r="H1143" s="5" t="s">
        <v>351</v>
      </c>
      <c r="I1143" s="5" t="s">
        <v>1371</v>
      </c>
      <c r="J1143" s="3">
        <v>65000</v>
      </c>
      <c r="K1143" s="3">
        <v>19600</v>
      </c>
      <c r="L1143" s="3">
        <v>1411</v>
      </c>
      <c r="M1143" s="2">
        <f t="shared" si="361"/>
        <v>14.03</v>
      </c>
      <c r="N1143" s="3">
        <f t="shared" si="362"/>
        <v>264</v>
      </c>
      <c r="O1143" s="4">
        <f t="shared" si="363"/>
        <v>47.2</v>
      </c>
      <c r="P1143" s="2">
        <f t="shared" si="364"/>
        <v>1.59</v>
      </c>
      <c r="Q1143" s="2">
        <f t="shared" si="365"/>
        <v>0.98</v>
      </c>
      <c r="R1143" s="2">
        <f t="shared" si="366"/>
        <v>3.52</v>
      </c>
      <c r="S1143" s="64">
        <f t="shared" si="367"/>
        <v>5.1339999999999997E-2</v>
      </c>
      <c r="T1143" s="2">
        <f t="shared" si="368"/>
        <v>9.27</v>
      </c>
      <c r="U1143" s="4">
        <f t="shared" si="369"/>
        <v>5.3</v>
      </c>
      <c r="V1143" s="79">
        <f t="shared" si="370"/>
        <v>7.4</v>
      </c>
      <c r="W1143" s="10">
        <f t="shared" ca="1" si="371"/>
        <v>0</v>
      </c>
      <c r="X1143" s="10">
        <f t="shared" ca="1" si="372"/>
        <v>0</v>
      </c>
      <c r="Y1143" s="10">
        <f t="shared" ca="1" si="373"/>
        <v>0</v>
      </c>
      <c r="Z1143" s="10">
        <f t="shared" ca="1" si="374"/>
        <v>1</v>
      </c>
      <c r="AA1143" s="10">
        <f t="shared" ca="1" si="375"/>
        <v>0</v>
      </c>
      <c r="AB1143" s="10">
        <f t="shared" ca="1" si="376"/>
        <v>0</v>
      </c>
      <c r="AC1143" s="10">
        <f t="shared" ca="1" si="377"/>
        <v>1</v>
      </c>
      <c r="AF1143" s="16">
        <f t="shared" ca="1" si="378"/>
        <v>0</v>
      </c>
    </row>
    <row r="1144" spans="1:32" x14ac:dyDescent="0.25">
      <c r="A1144" s="7" t="s">
        <v>1290</v>
      </c>
      <c r="C1144" s="10">
        <f t="shared" ca="1" si="379"/>
        <v>0</v>
      </c>
      <c r="D1144" s="4">
        <v>58</v>
      </c>
      <c r="E1144" s="4">
        <v>47.1</v>
      </c>
      <c r="F1144" s="4">
        <v>16.5</v>
      </c>
      <c r="G1144" s="4">
        <v>7.8</v>
      </c>
      <c r="H1144" s="5" t="s">
        <v>1407</v>
      </c>
      <c r="I1144" s="5" t="s">
        <v>1374</v>
      </c>
      <c r="J1144" s="3">
        <v>63000</v>
      </c>
      <c r="K1144" s="3">
        <v>19600</v>
      </c>
      <c r="L1144" s="3">
        <v>1528</v>
      </c>
      <c r="M1144" s="2">
        <f t="shared" si="361"/>
        <v>15.51</v>
      </c>
      <c r="N1144" s="3">
        <f t="shared" si="362"/>
        <v>269</v>
      </c>
      <c r="O1144" s="4">
        <f t="shared" si="363"/>
        <v>46.2</v>
      </c>
      <c r="P1144" s="2">
        <f t="shared" si="364"/>
        <v>1.61</v>
      </c>
      <c r="Q1144" s="2">
        <f t="shared" si="365"/>
        <v>1.02</v>
      </c>
      <c r="R1144" s="2">
        <f t="shared" si="366"/>
        <v>3.52</v>
      </c>
      <c r="S1144" s="64">
        <f t="shared" si="367"/>
        <v>5.3339999999999999E-2</v>
      </c>
      <c r="T1144" s="2">
        <f t="shared" si="368"/>
        <v>9.1999999999999993</v>
      </c>
      <c r="U1144" s="4">
        <f t="shared" si="369"/>
        <v>5.2</v>
      </c>
      <c r="V1144" s="79">
        <f t="shared" si="370"/>
        <v>7.26</v>
      </c>
      <c r="W1144" s="10">
        <f t="shared" ca="1" si="371"/>
        <v>0</v>
      </c>
      <c r="X1144" s="10">
        <f t="shared" ca="1" si="372"/>
        <v>0</v>
      </c>
      <c r="Y1144" s="10">
        <f t="shared" ca="1" si="373"/>
        <v>0</v>
      </c>
      <c r="Z1144" s="10">
        <f t="shared" ca="1" si="374"/>
        <v>1</v>
      </c>
      <c r="AA1144" s="10">
        <f t="shared" ca="1" si="375"/>
        <v>0</v>
      </c>
      <c r="AB1144" s="10">
        <f t="shared" ca="1" si="376"/>
        <v>0</v>
      </c>
      <c r="AC1144" s="10">
        <f t="shared" ca="1" si="377"/>
        <v>1</v>
      </c>
      <c r="AF1144" s="16">
        <f t="shared" ca="1" si="378"/>
        <v>0</v>
      </c>
    </row>
    <row r="1145" spans="1:32" x14ac:dyDescent="0.25">
      <c r="A1145" s="7" t="s">
        <v>1291</v>
      </c>
      <c r="B1145" s="7" t="s">
        <v>1292</v>
      </c>
      <c r="C1145" s="10">
        <f t="shared" ca="1" si="379"/>
        <v>0</v>
      </c>
      <c r="D1145" s="4">
        <v>72</v>
      </c>
      <c r="E1145" s="4">
        <v>60</v>
      </c>
      <c r="F1145" s="4">
        <v>20</v>
      </c>
      <c r="G1145" s="4">
        <v>8.5</v>
      </c>
      <c r="H1145" s="5" t="s">
        <v>1061</v>
      </c>
      <c r="I1145" s="5" t="s">
        <v>1374</v>
      </c>
      <c r="J1145" s="3">
        <v>96100</v>
      </c>
      <c r="K1145" s="3">
        <v>25000</v>
      </c>
      <c r="L1145" s="3">
        <v>2748</v>
      </c>
      <c r="M1145" s="2">
        <f t="shared" si="361"/>
        <v>21.06</v>
      </c>
      <c r="N1145" s="3">
        <f t="shared" si="362"/>
        <v>199</v>
      </c>
      <c r="O1145" s="4">
        <f t="shared" si="363"/>
        <v>43.2</v>
      </c>
      <c r="P1145" s="2">
        <f t="shared" si="364"/>
        <v>1.69</v>
      </c>
      <c r="Q1145" s="2">
        <f t="shared" si="365"/>
        <v>1.1100000000000001</v>
      </c>
      <c r="R1145" s="2">
        <f t="shared" si="366"/>
        <v>3.6</v>
      </c>
      <c r="S1145" s="64">
        <f t="shared" si="367"/>
        <v>7.2639999999999996E-2</v>
      </c>
      <c r="T1145" s="2">
        <f t="shared" si="368"/>
        <v>10.38</v>
      </c>
      <c r="U1145" s="4">
        <f t="shared" si="369"/>
        <v>5</v>
      </c>
      <c r="V1145" s="79">
        <f t="shared" si="370"/>
        <v>6.34</v>
      </c>
      <c r="W1145" s="10">
        <f t="shared" ca="1" si="371"/>
        <v>0</v>
      </c>
      <c r="X1145" s="10">
        <f t="shared" ca="1" si="372"/>
        <v>0</v>
      </c>
      <c r="Y1145" s="10">
        <f t="shared" ca="1" si="373"/>
        <v>0</v>
      </c>
      <c r="Z1145" s="10">
        <f t="shared" ca="1" si="374"/>
        <v>1</v>
      </c>
      <c r="AA1145" s="10">
        <f t="shared" ca="1" si="375"/>
        <v>0</v>
      </c>
      <c r="AB1145" s="10">
        <f t="shared" ca="1" si="376"/>
        <v>0</v>
      </c>
      <c r="AC1145" s="10">
        <f t="shared" ca="1" si="377"/>
        <v>1</v>
      </c>
      <c r="AF1145" s="16">
        <f t="shared" ca="1" si="378"/>
        <v>0</v>
      </c>
    </row>
    <row r="1146" spans="1:32" x14ac:dyDescent="0.25">
      <c r="A1146" s="7" t="s">
        <v>884</v>
      </c>
      <c r="C1146" s="10">
        <f t="shared" ca="1" si="379"/>
        <v>0</v>
      </c>
      <c r="D1146" s="4">
        <v>50.6</v>
      </c>
      <c r="E1146" s="4">
        <v>42.1</v>
      </c>
      <c r="F1146" s="4">
        <v>15.4</v>
      </c>
      <c r="G1146" s="4">
        <v>6.3</v>
      </c>
      <c r="J1146" s="3">
        <v>44000</v>
      </c>
      <c r="K1146" s="3">
        <v>14000</v>
      </c>
      <c r="L1146" s="3">
        <v>1240</v>
      </c>
      <c r="M1146" s="2">
        <f t="shared" si="361"/>
        <v>15.99</v>
      </c>
      <c r="N1146" s="3">
        <f t="shared" si="362"/>
        <v>263</v>
      </c>
      <c r="O1146" s="4">
        <f t="shared" si="363"/>
        <v>39.9</v>
      </c>
      <c r="P1146" s="2">
        <f t="shared" si="364"/>
        <v>1.69</v>
      </c>
      <c r="Q1146" s="2">
        <f t="shared" si="365"/>
        <v>1.04</v>
      </c>
      <c r="R1146" s="2">
        <f t="shared" si="366"/>
        <v>3.29</v>
      </c>
      <c r="S1146" s="64">
        <f t="shared" si="367"/>
        <v>6.5420000000000006E-2</v>
      </c>
      <c r="T1146" s="2">
        <f t="shared" si="368"/>
        <v>8.69</v>
      </c>
      <c r="U1146" s="4">
        <f t="shared" si="369"/>
        <v>4.5</v>
      </c>
      <c r="V1146" s="79">
        <f t="shared" si="370"/>
        <v>6.51</v>
      </c>
      <c r="W1146" s="10">
        <f t="shared" ca="1" si="371"/>
        <v>0</v>
      </c>
      <c r="X1146" s="10">
        <f t="shared" ca="1" si="372"/>
        <v>0</v>
      </c>
      <c r="Y1146" s="10">
        <f t="shared" ca="1" si="373"/>
        <v>0</v>
      </c>
      <c r="Z1146" s="10">
        <f t="shared" ca="1" si="374"/>
        <v>1</v>
      </c>
      <c r="AA1146" s="10">
        <f t="shared" ca="1" si="375"/>
        <v>0</v>
      </c>
      <c r="AB1146" s="10">
        <f t="shared" ca="1" si="376"/>
        <v>1</v>
      </c>
      <c r="AC1146" s="10">
        <f t="shared" ca="1" si="377"/>
        <v>1</v>
      </c>
      <c r="AF1146" s="16">
        <f t="shared" ca="1" si="378"/>
        <v>0</v>
      </c>
    </row>
    <row r="1147" spans="1:32" x14ac:dyDescent="0.25">
      <c r="A1147" s="7" t="s">
        <v>352</v>
      </c>
      <c r="B1147" s="7" t="s">
        <v>1377</v>
      </c>
      <c r="C1147" s="10">
        <f t="shared" ca="1" si="379"/>
        <v>0</v>
      </c>
      <c r="D1147" s="4">
        <v>36.700000000000003</v>
      </c>
      <c r="E1147" s="4">
        <v>31</v>
      </c>
      <c r="F1147" s="4">
        <v>11.5</v>
      </c>
      <c r="G1147" s="4">
        <v>5.7</v>
      </c>
      <c r="I1147" s="5" t="s">
        <v>1371</v>
      </c>
      <c r="J1147" s="3">
        <v>24000</v>
      </c>
      <c r="K1147" s="3">
        <v>7340</v>
      </c>
      <c r="L1147" s="3">
        <v>861</v>
      </c>
      <c r="M1147" s="2">
        <f t="shared" si="361"/>
        <v>16.62</v>
      </c>
      <c r="N1147" s="3">
        <f t="shared" si="362"/>
        <v>360</v>
      </c>
      <c r="O1147" s="4">
        <f t="shared" si="363"/>
        <v>43.8</v>
      </c>
      <c r="P1147" s="2">
        <f t="shared" si="364"/>
        <v>1.54</v>
      </c>
      <c r="Q1147" s="2">
        <f t="shared" si="365"/>
        <v>1.07</v>
      </c>
      <c r="R1147" s="2">
        <f t="shared" si="366"/>
        <v>3.19</v>
      </c>
      <c r="S1147" s="64">
        <f t="shared" si="367"/>
        <v>3.9410000000000001E-2</v>
      </c>
      <c r="T1147" s="2">
        <f t="shared" si="368"/>
        <v>7.46</v>
      </c>
      <c r="U1147" s="4">
        <f t="shared" si="369"/>
        <v>4.8</v>
      </c>
      <c r="V1147" s="79">
        <f t="shared" si="370"/>
        <v>8.0299999999999994</v>
      </c>
      <c r="W1147" s="10">
        <f t="shared" ca="1" si="371"/>
        <v>0</v>
      </c>
      <c r="X1147" s="10">
        <f t="shared" ca="1" si="372"/>
        <v>0</v>
      </c>
      <c r="Y1147" s="10">
        <f t="shared" ca="1" si="373"/>
        <v>0</v>
      </c>
      <c r="Z1147" s="10">
        <f t="shared" ca="1" si="374"/>
        <v>1</v>
      </c>
      <c r="AA1147" s="10">
        <f t="shared" ca="1" si="375"/>
        <v>0</v>
      </c>
      <c r="AB1147" s="10">
        <f t="shared" ca="1" si="376"/>
        <v>1</v>
      </c>
      <c r="AC1147" s="10">
        <f t="shared" ca="1" si="377"/>
        <v>1</v>
      </c>
      <c r="AF1147" s="16">
        <f t="shared" ca="1" si="378"/>
        <v>0</v>
      </c>
    </row>
    <row r="1148" spans="1:32" ht="13.5" customHeight="1" x14ac:dyDescent="0.25">
      <c r="A1148" s="7" t="s">
        <v>353</v>
      </c>
      <c r="B1148" s="7" t="s">
        <v>354</v>
      </c>
      <c r="C1148" s="10">
        <f t="shared" ca="1" si="379"/>
        <v>0</v>
      </c>
      <c r="D1148" s="4">
        <v>41.8</v>
      </c>
      <c r="E1148" s="4">
        <v>33</v>
      </c>
      <c r="F1148" s="4">
        <v>12.5</v>
      </c>
      <c r="G1148" s="4">
        <v>5.9</v>
      </c>
      <c r="I1148" s="5" t="s">
        <v>1371</v>
      </c>
      <c r="J1148" s="3">
        <v>29157</v>
      </c>
      <c r="K1148" s="3">
        <v>11800</v>
      </c>
      <c r="L1148" s="3">
        <v>942</v>
      </c>
      <c r="M1148" s="2">
        <f t="shared" si="361"/>
        <v>15.98</v>
      </c>
      <c r="N1148" s="3">
        <f t="shared" si="362"/>
        <v>362</v>
      </c>
      <c r="O1148" s="4">
        <f t="shared" si="363"/>
        <v>43.8</v>
      </c>
      <c r="P1148" s="2">
        <f t="shared" si="364"/>
        <v>1.57</v>
      </c>
      <c r="Q1148" s="2">
        <f t="shared" si="365"/>
        <v>1.05</v>
      </c>
      <c r="R1148" s="2">
        <f t="shared" si="366"/>
        <v>3.34</v>
      </c>
      <c r="S1148" s="64">
        <f t="shared" si="367"/>
        <v>4.4049999999999999E-2</v>
      </c>
      <c r="T1148" s="2">
        <f t="shared" si="368"/>
        <v>7.7</v>
      </c>
      <c r="U1148" s="4">
        <f t="shared" si="369"/>
        <v>4.8</v>
      </c>
      <c r="V1148" s="79">
        <f t="shared" si="370"/>
        <v>7.7</v>
      </c>
      <c r="W1148" s="10">
        <f t="shared" ca="1" si="371"/>
        <v>0</v>
      </c>
      <c r="X1148" s="10">
        <f t="shared" ca="1" si="372"/>
        <v>0</v>
      </c>
      <c r="Y1148" s="10">
        <f t="shared" ca="1" si="373"/>
        <v>0</v>
      </c>
      <c r="Z1148" s="10">
        <f t="shared" ca="1" si="374"/>
        <v>1</v>
      </c>
      <c r="AA1148" s="10">
        <f t="shared" ca="1" si="375"/>
        <v>0</v>
      </c>
      <c r="AB1148" s="10">
        <f t="shared" ca="1" si="376"/>
        <v>0.88900000000000001</v>
      </c>
      <c r="AC1148" s="10">
        <f t="shared" ca="1" si="377"/>
        <v>1</v>
      </c>
      <c r="AF1148" s="16">
        <f t="shared" ca="1" si="378"/>
        <v>0</v>
      </c>
    </row>
    <row r="1149" spans="1:32" x14ac:dyDescent="0.25">
      <c r="A1149" s="7" t="s">
        <v>355</v>
      </c>
      <c r="B1149" s="7" t="s">
        <v>1377</v>
      </c>
      <c r="C1149" s="10">
        <f t="shared" ca="1" si="379"/>
        <v>0</v>
      </c>
      <c r="D1149" s="4">
        <v>47</v>
      </c>
      <c r="E1149" s="4">
        <v>40.200000000000003</v>
      </c>
      <c r="F1149" s="4">
        <v>14.5</v>
      </c>
      <c r="G1149" s="4">
        <v>6</v>
      </c>
      <c r="H1149" s="2"/>
      <c r="I1149" s="2" t="s">
        <v>1371</v>
      </c>
      <c r="J1149" s="3">
        <v>35000</v>
      </c>
      <c r="K1149" s="3">
        <v>11675</v>
      </c>
      <c r="L1149" s="3">
        <v>995</v>
      </c>
      <c r="M1149" s="2">
        <f t="shared" si="361"/>
        <v>14.94</v>
      </c>
      <c r="N1149" s="3">
        <f t="shared" si="362"/>
        <v>241</v>
      </c>
      <c r="O1149" s="4">
        <f t="shared" si="363"/>
        <v>36.4</v>
      </c>
      <c r="P1149" s="2">
        <f t="shared" si="364"/>
        <v>1.72</v>
      </c>
      <c r="Q1149" s="2">
        <f t="shared" si="365"/>
        <v>1.02</v>
      </c>
      <c r="R1149" s="2">
        <f t="shared" si="366"/>
        <v>3.24</v>
      </c>
      <c r="S1149" s="64">
        <f t="shared" si="367"/>
        <v>7.3080000000000006E-2</v>
      </c>
      <c r="T1149" s="2">
        <f t="shared" si="368"/>
        <v>8.5</v>
      </c>
      <c r="U1149" s="4">
        <f t="shared" si="369"/>
        <v>4.0999999999999996</v>
      </c>
      <c r="V1149" s="79">
        <f t="shared" si="370"/>
        <v>6.11</v>
      </c>
      <c r="W1149" s="10">
        <f t="shared" ca="1" si="371"/>
        <v>0</v>
      </c>
      <c r="X1149" s="10">
        <f t="shared" ca="1" si="372"/>
        <v>0</v>
      </c>
      <c r="Y1149" s="10">
        <f t="shared" ca="1" si="373"/>
        <v>0</v>
      </c>
      <c r="Z1149" s="10">
        <f t="shared" ca="1" si="374"/>
        <v>1</v>
      </c>
      <c r="AA1149" s="10">
        <f t="shared" ca="1" si="375"/>
        <v>0</v>
      </c>
      <c r="AB1149" s="10">
        <f t="shared" ca="1" si="376"/>
        <v>1</v>
      </c>
      <c r="AC1149" s="10">
        <f t="shared" ca="1" si="377"/>
        <v>1</v>
      </c>
      <c r="AF1149" s="16">
        <f t="shared" ca="1" si="378"/>
        <v>0</v>
      </c>
    </row>
    <row r="1150" spans="1:32" x14ac:dyDescent="0.25">
      <c r="A1150" s="7" t="s">
        <v>356</v>
      </c>
      <c r="B1150" s="7" t="s">
        <v>1377</v>
      </c>
      <c r="C1150" s="10">
        <f t="shared" ca="1" si="379"/>
        <v>0</v>
      </c>
      <c r="D1150" s="4">
        <v>48.1</v>
      </c>
      <c r="E1150" s="4">
        <v>40.200000000000003</v>
      </c>
      <c r="F1150" s="4">
        <v>14.5</v>
      </c>
      <c r="G1150" s="4">
        <v>6</v>
      </c>
      <c r="I1150" s="5" t="s">
        <v>1371</v>
      </c>
      <c r="J1150" s="3">
        <v>35000</v>
      </c>
      <c r="K1150" s="3">
        <v>11675</v>
      </c>
      <c r="L1150" s="3">
        <v>1048</v>
      </c>
      <c r="M1150" s="2">
        <f t="shared" si="361"/>
        <v>15.74</v>
      </c>
      <c r="N1150" s="3">
        <f t="shared" si="362"/>
        <v>241</v>
      </c>
      <c r="O1150" s="4">
        <f t="shared" si="363"/>
        <v>36.1</v>
      </c>
      <c r="P1150" s="2">
        <f t="shared" si="364"/>
        <v>1.72</v>
      </c>
      <c r="Q1150" s="2">
        <f t="shared" si="365"/>
        <v>1.04</v>
      </c>
      <c r="R1150" s="2">
        <f t="shared" si="366"/>
        <v>3.32</v>
      </c>
      <c r="S1150" s="64">
        <f t="shared" si="367"/>
        <v>7.3080000000000006E-2</v>
      </c>
      <c r="T1150" s="2">
        <f t="shared" si="368"/>
        <v>8.5</v>
      </c>
      <c r="U1150" s="4">
        <f t="shared" si="369"/>
        <v>4.0999999999999996</v>
      </c>
      <c r="V1150" s="79">
        <f t="shared" si="370"/>
        <v>6.11</v>
      </c>
      <c r="W1150" s="10">
        <f t="shared" ca="1" si="371"/>
        <v>0</v>
      </c>
      <c r="X1150" s="10">
        <f t="shared" ca="1" si="372"/>
        <v>0</v>
      </c>
      <c r="Y1150" s="10">
        <f t="shared" ca="1" si="373"/>
        <v>0</v>
      </c>
      <c r="Z1150" s="10">
        <f t="shared" ca="1" si="374"/>
        <v>1</v>
      </c>
      <c r="AA1150" s="10">
        <f t="shared" ca="1" si="375"/>
        <v>0</v>
      </c>
      <c r="AB1150" s="10">
        <f t="shared" ca="1" si="376"/>
        <v>1</v>
      </c>
      <c r="AC1150" s="10">
        <f t="shared" ca="1" si="377"/>
        <v>1</v>
      </c>
      <c r="AF1150" s="16">
        <f t="shared" ca="1" si="378"/>
        <v>0</v>
      </c>
    </row>
    <row r="1151" spans="1:32" x14ac:dyDescent="0.25">
      <c r="A1151" s="7" t="s">
        <v>357</v>
      </c>
      <c r="B1151" s="7" t="s">
        <v>1377</v>
      </c>
      <c r="C1151" s="10">
        <f t="shared" ca="1" si="379"/>
        <v>0</v>
      </c>
      <c r="D1151" s="4">
        <v>52.5</v>
      </c>
      <c r="E1151" s="4">
        <v>42.1</v>
      </c>
      <c r="F1151" s="4">
        <v>15</v>
      </c>
      <c r="G1151" s="4">
        <v>6.5</v>
      </c>
      <c r="I1151" s="5" t="s">
        <v>1371</v>
      </c>
      <c r="J1151" s="3">
        <v>38570</v>
      </c>
      <c r="K1151" s="3">
        <v>14800</v>
      </c>
      <c r="L1151" s="3">
        <v>1156</v>
      </c>
      <c r="M1151" s="2">
        <f t="shared" si="361"/>
        <v>16.27</v>
      </c>
      <c r="N1151" s="3">
        <f t="shared" si="362"/>
        <v>231</v>
      </c>
      <c r="O1151" s="4">
        <f t="shared" si="363"/>
        <v>35.799999999999997</v>
      </c>
      <c r="P1151" s="2">
        <f t="shared" si="364"/>
        <v>1.72</v>
      </c>
      <c r="Q1151" s="2">
        <f t="shared" si="365"/>
        <v>1.05</v>
      </c>
      <c r="R1151" s="2">
        <f t="shared" si="366"/>
        <v>3.5</v>
      </c>
      <c r="S1151" s="64">
        <f t="shared" si="367"/>
        <v>7.6259999999999994E-2</v>
      </c>
      <c r="T1151" s="2">
        <f t="shared" si="368"/>
        <v>8.69</v>
      </c>
      <c r="U1151" s="4">
        <f t="shared" si="369"/>
        <v>4.0999999999999996</v>
      </c>
      <c r="V1151" s="79">
        <f t="shared" si="370"/>
        <v>6.01</v>
      </c>
      <c r="W1151" s="10">
        <f t="shared" ca="1" si="371"/>
        <v>0</v>
      </c>
      <c r="X1151" s="10">
        <f t="shared" ca="1" si="372"/>
        <v>0</v>
      </c>
      <c r="Y1151" s="10">
        <f t="shared" ca="1" si="373"/>
        <v>0</v>
      </c>
      <c r="Z1151" s="10">
        <f t="shared" ca="1" si="374"/>
        <v>1</v>
      </c>
      <c r="AA1151" s="10">
        <f t="shared" ca="1" si="375"/>
        <v>0</v>
      </c>
      <c r="AB1151" s="10">
        <f t="shared" ca="1" si="376"/>
        <v>0</v>
      </c>
      <c r="AC1151" s="10">
        <f t="shared" ca="1" si="377"/>
        <v>1</v>
      </c>
      <c r="AF1151" s="16">
        <f t="shared" ca="1" si="378"/>
        <v>0</v>
      </c>
    </row>
    <row r="1152" spans="1:32" x14ac:dyDescent="0.25">
      <c r="A1152" s="7" t="s">
        <v>358</v>
      </c>
      <c r="B1152" s="7" t="s">
        <v>1377</v>
      </c>
      <c r="C1152" s="10">
        <f t="shared" ca="1" si="379"/>
        <v>0</v>
      </c>
      <c r="D1152" s="4">
        <v>55</v>
      </c>
      <c r="E1152" s="4">
        <v>46</v>
      </c>
      <c r="F1152" s="4">
        <v>16.100000000000001</v>
      </c>
      <c r="G1152" s="4">
        <v>7.2</v>
      </c>
      <c r="I1152" s="5" t="s">
        <v>1371</v>
      </c>
      <c r="J1152" s="3">
        <v>48400</v>
      </c>
      <c r="K1152" s="3">
        <v>17600</v>
      </c>
      <c r="L1152" s="3">
        <v>1635</v>
      </c>
      <c r="M1152" s="2">
        <f t="shared" si="361"/>
        <v>19.78</v>
      </c>
      <c r="N1152" s="3">
        <f t="shared" si="362"/>
        <v>222</v>
      </c>
      <c r="O1152" s="4">
        <f t="shared" si="363"/>
        <v>38</v>
      </c>
      <c r="P1152" s="2">
        <f t="shared" si="364"/>
        <v>1.71</v>
      </c>
      <c r="Q1152" s="2">
        <f t="shared" si="365"/>
        <v>1.1100000000000001</v>
      </c>
      <c r="R1152" s="2">
        <f t="shared" si="366"/>
        <v>3.42</v>
      </c>
      <c r="S1152" s="64">
        <f t="shared" si="367"/>
        <v>7.5689999999999993E-2</v>
      </c>
      <c r="T1152" s="2">
        <f t="shared" si="368"/>
        <v>9.09</v>
      </c>
      <c r="U1152" s="4">
        <f t="shared" si="369"/>
        <v>4.3</v>
      </c>
      <c r="V1152" s="79">
        <f t="shared" si="370"/>
        <v>6.08</v>
      </c>
      <c r="W1152" s="10">
        <f t="shared" ca="1" si="371"/>
        <v>0</v>
      </c>
      <c r="X1152" s="10">
        <f t="shared" ca="1" si="372"/>
        <v>0</v>
      </c>
      <c r="Y1152" s="10">
        <f t="shared" ca="1" si="373"/>
        <v>0</v>
      </c>
      <c r="Z1152" s="10">
        <f t="shared" ca="1" si="374"/>
        <v>1</v>
      </c>
      <c r="AA1152" s="10">
        <f t="shared" ca="1" si="375"/>
        <v>0</v>
      </c>
      <c r="AB1152" s="10">
        <f t="shared" ca="1" si="376"/>
        <v>0.44400000000000001</v>
      </c>
      <c r="AC1152" s="10">
        <f t="shared" ca="1" si="377"/>
        <v>1</v>
      </c>
      <c r="AF1152" s="16">
        <f t="shared" ca="1" si="378"/>
        <v>0</v>
      </c>
    </row>
    <row r="1153" spans="1:32" x14ac:dyDescent="0.25">
      <c r="A1153" s="7" t="s">
        <v>359</v>
      </c>
      <c r="B1153" s="7" t="s">
        <v>1377</v>
      </c>
      <c r="C1153" s="10">
        <f t="shared" ca="1" si="379"/>
        <v>0</v>
      </c>
      <c r="D1153" s="4">
        <v>57.5</v>
      </c>
      <c r="E1153" s="4">
        <v>45.9</v>
      </c>
      <c r="F1153" s="4">
        <v>16.100000000000001</v>
      </c>
      <c r="G1153" s="4">
        <v>7.2</v>
      </c>
      <c r="I1153" s="5" t="s">
        <v>1371</v>
      </c>
      <c r="J1153" s="3">
        <v>49500</v>
      </c>
      <c r="K1153" s="3">
        <v>17600</v>
      </c>
      <c r="L1153" s="3">
        <v>1635</v>
      </c>
      <c r="M1153" s="2">
        <f t="shared" si="361"/>
        <v>19.489999999999998</v>
      </c>
      <c r="N1153" s="3">
        <f t="shared" si="362"/>
        <v>229</v>
      </c>
      <c r="O1153" s="4">
        <f t="shared" si="363"/>
        <v>38.299999999999997</v>
      </c>
      <c r="P1153" s="2">
        <f t="shared" si="364"/>
        <v>1.7</v>
      </c>
      <c r="Q1153" s="2">
        <f t="shared" si="365"/>
        <v>1.1100000000000001</v>
      </c>
      <c r="R1153" s="2">
        <f t="shared" si="366"/>
        <v>3.57</v>
      </c>
      <c r="S1153" s="64">
        <f t="shared" si="367"/>
        <v>7.2289999999999993E-2</v>
      </c>
      <c r="T1153" s="2">
        <f t="shared" si="368"/>
        <v>9.08</v>
      </c>
      <c r="U1153" s="4">
        <f t="shared" si="369"/>
        <v>4.4000000000000004</v>
      </c>
      <c r="V1153" s="79">
        <f t="shared" si="370"/>
        <v>6.22</v>
      </c>
      <c r="W1153" s="10">
        <f t="shared" ca="1" si="371"/>
        <v>0</v>
      </c>
      <c r="X1153" s="10">
        <f t="shared" ca="1" si="372"/>
        <v>0</v>
      </c>
      <c r="Y1153" s="10">
        <f t="shared" ca="1" si="373"/>
        <v>0</v>
      </c>
      <c r="Z1153" s="10">
        <f t="shared" ca="1" si="374"/>
        <v>1</v>
      </c>
      <c r="AA1153" s="10">
        <f t="shared" ca="1" si="375"/>
        <v>0</v>
      </c>
      <c r="AB1153" s="10">
        <f t="shared" ca="1" si="376"/>
        <v>0</v>
      </c>
      <c r="AC1153" s="10">
        <f t="shared" ca="1" si="377"/>
        <v>1</v>
      </c>
      <c r="AF1153" s="16">
        <f t="shared" ca="1" si="378"/>
        <v>0</v>
      </c>
    </row>
    <row r="1154" spans="1:32" x14ac:dyDescent="0.25">
      <c r="A1154" s="7" t="s">
        <v>360</v>
      </c>
      <c r="B1154" s="7" t="s">
        <v>1377</v>
      </c>
      <c r="C1154" s="10">
        <f t="shared" ca="1" si="379"/>
        <v>0</v>
      </c>
      <c r="D1154" s="4">
        <v>64.900000000000006</v>
      </c>
      <c r="E1154" s="4">
        <v>52.1</v>
      </c>
      <c r="F1154" s="4">
        <v>17.8</v>
      </c>
      <c r="G1154" s="4">
        <v>7.5</v>
      </c>
      <c r="I1154" s="5" t="s">
        <v>1371</v>
      </c>
      <c r="J1154" s="3">
        <v>74000</v>
      </c>
      <c r="K1154" s="3">
        <v>30000</v>
      </c>
      <c r="L1154" s="3">
        <v>1909</v>
      </c>
      <c r="M1154" s="2">
        <f t="shared" si="361"/>
        <v>17.41</v>
      </c>
      <c r="N1154" s="3">
        <f t="shared" si="362"/>
        <v>234</v>
      </c>
      <c r="O1154" s="4">
        <f t="shared" si="363"/>
        <v>44.2</v>
      </c>
      <c r="P1154" s="2">
        <f t="shared" si="364"/>
        <v>1.64</v>
      </c>
      <c r="Q1154" s="2">
        <f t="shared" si="365"/>
        <v>1.05</v>
      </c>
      <c r="R1154" s="2">
        <f t="shared" si="366"/>
        <v>3.65</v>
      </c>
      <c r="S1154" s="64">
        <f t="shared" si="367"/>
        <v>6.0789999999999997E-2</v>
      </c>
      <c r="T1154" s="2">
        <f t="shared" si="368"/>
        <v>9.67</v>
      </c>
      <c r="U1154" s="4">
        <f t="shared" si="369"/>
        <v>5.0999999999999996</v>
      </c>
      <c r="V1154" s="79">
        <f t="shared" si="370"/>
        <v>6.86</v>
      </c>
      <c r="W1154" s="10">
        <f t="shared" ca="1" si="371"/>
        <v>0</v>
      </c>
      <c r="X1154" s="10">
        <f t="shared" ca="1" si="372"/>
        <v>0</v>
      </c>
      <c r="Y1154" s="10">
        <f t="shared" ca="1" si="373"/>
        <v>0</v>
      </c>
      <c r="Z1154" s="10">
        <f t="shared" ca="1" si="374"/>
        <v>1</v>
      </c>
      <c r="AA1154" s="10">
        <f t="shared" ca="1" si="375"/>
        <v>0</v>
      </c>
      <c r="AB1154" s="10">
        <f t="shared" ca="1" si="376"/>
        <v>0</v>
      </c>
      <c r="AC1154" s="10">
        <f t="shared" ca="1" si="377"/>
        <v>1</v>
      </c>
      <c r="AF1154" s="16">
        <f t="shared" ca="1" si="378"/>
        <v>0</v>
      </c>
    </row>
    <row r="1155" spans="1:32" x14ac:dyDescent="0.25">
      <c r="A1155" s="7" t="s">
        <v>1293</v>
      </c>
      <c r="B1155" s="7" t="s">
        <v>1645</v>
      </c>
      <c r="C1155" s="10">
        <f t="shared" ca="1" si="379"/>
        <v>0</v>
      </c>
      <c r="D1155" s="4">
        <v>40</v>
      </c>
      <c r="E1155" s="4">
        <v>33.5</v>
      </c>
      <c r="F1155" s="4">
        <v>11.5</v>
      </c>
      <c r="G1155" s="4">
        <v>8.3000000000000007</v>
      </c>
      <c r="H1155" s="5" t="s">
        <v>1407</v>
      </c>
      <c r="I1155" s="5" t="s">
        <v>1374</v>
      </c>
      <c r="J1155" s="3">
        <v>11260</v>
      </c>
      <c r="K1155" s="3">
        <v>6750</v>
      </c>
      <c r="L1155" s="3">
        <v>904</v>
      </c>
      <c r="M1155" s="2">
        <f t="shared" si="361"/>
        <v>28.89</v>
      </c>
      <c r="N1155" s="3">
        <f t="shared" si="362"/>
        <v>134</v>
      </c>
      <c r="O1155" s="4">
        <f t="shared" si="363"/>
        <v>19</v>
      </c>
      <c r="P1155" s="2">
        <f t="shared" si="364"/>
        <v>1.98</v>
      </c>
      <c r="Q1155" s="2">
        <f t="shared" si="365"/>
        <v>1.31</v>
      </c>
      <c r="R1155" s="2">
        <f t="shared" si="366"/>
        <v>3.48</v>
      </c>
      <c r="S1155" s="64">
        <f t="shared" si="367"/>
        <v>0.15765000000000001</v>
      </c>
      <c r="T1155" s="2">
        <f t="shared" si="368"/>
        <v>7.76</v>
      </c>
      <c r="U1155" s="4">
        <f t="shared" si="369"/>
        <v>2.4</v>
      </c>
      <c r="V1155" s="79">
        <f t="shared" si="370"/>
        <v>4.0199999999999996</v>
      </c>
      <c r="W1155" s="10">
        <f t="shared" ca="1" si="371"/>
        <v>0</v>
      </c>
      <c r="X1155" s="10">
        <f t="shared" ca="1" si="372"/>
        <v>0</v>
      </c>
      <c r="Y1155" s="10">
        <f t="shared" ca="1" si="373"/>
        <v>0</v>
      </c>
      <c r="Z1155" s="10">
        <f t="shared" ca="1" si="374"/>
        <v>1</v>
      </c>
      <c r="AA1155" s="10">
        <f t="shared" ca="1" si="375"/>
        <v>1</v>
      </c>
      <c r="AB1155" s="10">
        <f t="shared" ca="1" si="376"/>
        <v>0.111</v>
      </c>
      <c r="AC1155" s="10">
        <f t="shared" ca="1" si="377"/>
        <v>1</v>
      </c>
      <c r="AF1155" s="16">
        <f t="shared" ca="1" si="378"/>
        <v>0</v>
      </c>
    </row>
    <row r="1156" spans="1:32" x14ac:dyDescent="0.25">
      <c r="A1156" s="7" t="s">
        <v>574</v>
      </c>
      <c r="B1156" s="7" t="s">
        <v>1645</v>
      </c>
      <c r="C1156" s="10">
        <f t="shared" ca="1" si="379"/>
        <v>0</v>
      </c>
      <c r="D1156" s="4">
        <v>43.6</v>
      </c>
      <c r="E1156" s="4">
        <v>38.4</v>
      </c>
      <c r="F1156" s="4">
        <v>12.7</v>
      </c>
      <c r="G1156" s="4">
        <v>9.4</v>
      </c>
      <c r="H1156" s="5" t="s">
        <v>1407</v>
      </c>
      <c r="I1156" s="5" t="s">
        <v>575</v>
      </c>
      <c r="J1156" s="3">
        <v>13500</v>
      </c>
      <c r="K1156" s="3">
        <v>8300</v>
      </c>
      <c r="L1156" s="3">
        <v>1006</v>
      </c>
      <c r="M1156" s="2">
        <f t="shared" si="361"/>
        <v>28.49</v>
      </c>
      <c r="N1156" s="3">
        <f t="shared" si="362"/>
        <v>106</v>
      </c>
      <c r="O1156" s="4">
        <f t="shared" si="363"/>
        <v>17.7</v>
      </c>
      <c r="P1156" s="2">
        <f t="shared" si="364"/>
        <v>2.06</v>
      </c>
      <c r="Q1156" s="2">
        <f t="shared" si="365"/>
        <v>1.3</v>
      </c>
      <c r="R1156" s="2">
        <f t="shared" si="366"/>
        <v>3.43</v>
      </c>
      <c r="S1156" s="64">
        <f t="shared" si="367"/>
        <v>0.21410000000000001</v>
      </c>
      <c r="T1156" s="2">
        <f t="shared" si="368"/>
        <v>8.3000000000000007</v>
      </c>
      <c r="U1156" s="4">
        <f t="shared" si="369"/>
        <v>2.2000000000000002</v>
      </c>
      <c r="V1156" s="79">
        <f t="shared" si="370"/>
        <v>3.5</v>
      </c>
      <c r="W1156" s="10">
        <f t="shared" ca="1" si="371"/>
        <v>0</v>
      </c>
      <c r="X1156" s="10">
        <f t="shared" ca="1" si="372"/>
        <v>0.69799999999999995</v>
      </c>
      <c r="Y1156" s="10">
        <f t="shared" ca="1" si="373"/>
        <v>0</v>
      </c>
      <c r="Z1156" s="10">
        <f t="shared" ca="1" si="374"/>
        <v>1</v>
      </c>
      <c r="AA1156" s="10">
        <f t="shared" ca="1" si="375"/>
        <v>1</v>
      </c>
      <c r="AB1156" s="10">
        <f t="shared" ca="1" si="376"/>
        <v>0.38900000000000001</v>
      </c>
      <c r="AC1156" s="10">
        <f t="shared" ca="1" si="377"/>
        <v>1</v>
      </c>
      <c r="AF1156" s="16">
        <f t="shared" ca="1" si="378"/>
        <v>0</v>
      </c>
    </row>
    <row r="1157" spans="1:32" x14ac:dyDescent="0.25">
      <c r="A1157" s="7" t="s">
        <v>1294</v>
      </c>
      <c r="B1157" s="7" t="s">
        <v>1382</v>
      </c>
      <c r="C1157" s="10">
        <f t="shared" ca="1" si="379"/>
        <v>0</v>
      </c>
      <c r="D1157" s="4">
        <v>51.1</v>
      </c>
      <c r="E1157" s="4">
        <v>40.799999999999997</v>
      </c>
      <c r="F1157" s="4">
        <v>15.2</v>
      </c>
      <c r="G1157" s="4">
        <v>6</v>
      </c>
      <c r="H1157" s="5" t="s">
        <v>1058</v>
      </c>
      <c r="J1157" s="3">
        <v>50000</v>
      </c>
      <c r="K1157" s="3">
        <v>21000</v>
      </c>
      <c r="L1157" s="3">
        <v>1302</v>
      </c>
      <c r="M1157" s="2">
        <f t="shared" si="361"/>
        <v>15.42</v>
      </c>
      <c r="N1157" s="3">
        <f t="shared" si="362"/>
        <v>329</v>
      </c>
      <c r="O1157" s="4">
        <f t="shared" si="363"/>
        <v>47</v>
      </c>
      <c r="P1157" s="2">
        <f t="shared" si="364"/>
        <v>1.6</v>
      </c>
      <c r="Q1157" s="2">
        <f t="shared" si="365"/>
        <v>1.02</v>
      </c>
      <c r="R1157" s="2">
        <f t="shared" si="366"/>
        <v>3.36</v>
      </c>
      <c r="S1157" s="64">
        <f t="shared" si="367"/>
        <v>4.82E-2</v>
      </c>
      <c r="T1157" s="2">
        <f t="shared" si="368"/>
        <v>8.56</v>
      </c>
      <c r="U1157" s="4">
        <f t="shared" si="369"/>
        <v>5.2</v>
      </c>
      <c r="V1157" s="79">
        <f t="shared" si="370"/>
        <v>7.57</v>
      </c>
      <c r="W1157" s="10">
        <f t="shared" ca="1" si="371"/>
        <v>0</v>
      </c>
      <c r="X1157" s="10">
        <f t="shared" ca="1" si="372"/>
        <v>0</v>
      </c>
      <c r="Y1157" s="10">
        <f t="shared" ca="1" si="373"/>
        <v>0</v>
      </c>
      <c r="Z1157" s="10">
        <f t="shared" ca="1" si="374"/>
        <v>1</v>
      </c>
      <c r="AA1157" s="10">
        <f t="shared" ca="1" si="375"/>
        <v>0</v>
      </c>
      <c r="AB1157" s="10">
        <f t="shared" ca="1" si="376"/>
        <v>0.77800000000000002</v>
      </c>
      <c r="AC1157" s="10">
        <f t="shared" ca="1" si="377"/>
        <v>1</v>
      </c>
      <c r="AF1157" s="16">
        <f t="shared" ca="1" si="378"/>
        <v>0</v>
      </c>
    </row>
    <row r="1158" spans="1:32" x14ac:dyDescent="0.25">
      <c r="A1158" s="7" t="s">
        <v>885</v>
      </c>
      <c r="B1158" s="7" t="s">
        <v>1382</v>
      </c>
      <c r="C1158" s="10">
        <f t="shared" ca="1" si="379"/>
        <v>0</v>
      </c>
      <c r="D1158" s="4">
        <v>51.9</v>
      </c>
      <c r="E1158" s="4">
        <v>40.799999999999997</v>
      </c>
      <c r="F1158" s="4">
        <v>15.2</v>
      </c>
      <c r="G1158" s="4">
        <v>5.9</v>
      </c>
      <c r="J1158" s="3">
        <v>49400</v>
      </c>
      <c r="K1158" s="3">
        <v>21000</v>
      </c>
      <c r="L1158" s="3">
        <v>1302</v>
      </c>
      <c r="M1158" s="2">
        <f t="shared" si="361"/>
        <v>15.54</v>
      </c>
      <c r="N1158" s="3">
        <f t="shared" si="362"/>
        <v>325</v>
      </c>
      <c r="O1158" s="4">
        <f t="shared" si="363"/>
        <v>46.2</v>
      </c>
      <c r="P1158" s="2">
        <f t="shared" si="364"/>
        <v>1.6</v>
      </c>
      <c r="Q1158" s="2">
        <f t="shared" si="365"/>
        <v>1.03</v>
      </c>
      <c r="R1158" s="2">
        <f t="shared" si="366"/>
        <v>3.41</v>
      </c>
      <c r="S1158" s="64">
        <f t="shared" si="367"/>
        <v>5.0110000000000002E-2</v>
      </c>
      <c r="T1158" s="2">
        <f t="shared" si="368"/>
        <v>8.56</v>
      </c>
      <c r="U1158" s="4">
        <f t="shared" si="369"/>
        <v>5.0999999999999996</v>
      </c>
      <c r="V1158" s="79">
        <f t="shared" si="370"/>
        <v>7.42</v>
      </c>
      <c r="W1158" s="10">
        <f t="shared" ca="1" si="371"/>
        <v>0</v>
      </c>
      <c r="X1158" s="10">
        <f t="shared" ca="1" si="372"/>
        <v>0</v>
      </c>
      <c r="Y1158" s="10">
        <f t="shared" ca="1" si="373"/>
        <v>0</v>
      </c>
      <c r="Z1158" s="10">
        <f t="shared" ca="1" si="374"/>
        <v>1</v>
      </c>
      <c r="AA1158" s="10">
        <f t="shared" ca="1" si="375"/>
        <v>0</v>
      </c>
      <c r="AB1158" s="10">
        <f t="shared" ca="1" si="376"/>
        <v>0.5</v>
      </c>
      <c r="AC1158" s="10">
        <f t="shared" ca="1" si="377"/>
        <v>1</v>
      </c>
      <c r="AF1158" s="16">
        <f t="shared" ca="1" si="378"/>
        <v>0</v>
      </c>
    </row>
    <row r="1159" spans="1:32" x14ac:dyDescent="0.25">
      <c r="A1159" s="7" t="s">
        <v>1295</v>
      </c>
      <c r="B1159" s="7" t="s">
        <v>1373</v>
      </c>
      <c r="C1159" s="10">
        <f t="shared" ca="1" si="379"/>
        <v>0</v>
      </c>
      <c r="D1159" s="4">
        <v>76.3</v>
      </c>
      <c r="E1159" s="4">
        <v>53.1</v>
      </c>
      <c r="F1159" s="4">
        <v>16.100000000000001</v>
      </c>
      <c r="G1159" s="4">
        <v>11</v>
      </c>
      <c r="H1159" s="5" t="s">
        <v>1407</v>
      </c>
      <c r="I1159" s="5" t="s">
        <v>1374</v>
      </c>
      <c r="J1159" s="3">
        <v>52900</v>
      </c>
      <c r="K1159" s="3">
        <v>0</v>
      </c>
      <c r="L1159" s="3">
        <v>2239</v>
      </c>
      <c r="M1159" s="2">
        <f t="shared" si="361"/>
        <v>25.54</v>
      </c>
      <c r="N1159" s="3">
        <f t="shared" si="362"/>
        <v>158</v>
      </c>
      <c r="O1159" s="4">
        <f t="shared" si="363"/>
        <v>33.6</v>
      </c>
      <c r="P1159" s="2">
        <f t="shared" si="364"/>
        <v>1.66</v>
      </c>
      <c r="Q1159" s="2">
        <f t="shared" si="365"/>
        <v>1.21</v>
      </c>
      <c r="R1159" s="2">
        <f t="shared" si="366"/>
        <v>4.74</v>
      </c>
      <c r="S1159" s="64">
        <f t="shared" si="367"/>
        <v>7.2289999999999993E-2</v>
      </c>
      <c r="T1159" s="2">
        <f t="shared" si="368"/>
        <v>9.76</v>
      </c>
      <c r="U1159" s="4">
        <f t="shared" si="369"/>
        <v>4.4000000000000004</v>
      </c>
      <c r="V1159" s="79">
        <f t="shared" si="370"/>
        <v>6.22</v>
      </c>
      <c r="W1159" s="10">
        <f t="shared" ca="1" si="371"/>
        <v>0.89300000000000002</v>
      </c>
      <c r="X1159" s="10">
        <f t="shared" ca="1" si="372"/>
        <v>0</v>
      </c>
      <c r="Y1159" s="10">
        <f t="shared" ca="1" si="373"/>
        <v>0</v>
      </c>
      <c r="Z1159" s="10">
        <f t="shared" ca="1" si="374"/>
        <v>1</v>
      </c>
      <c r="AA1159" s="10">
        <f t="shared" ca="1" si="375"/>
        <v>0</v>
      </c>
      <c r="AB1159" s="10">
        <f t="shared" ca="1" si="376"/>
        <v>0</v>
      </c>
      <c r="AC1159" s="10">
        <f t="shared" ca="1" si="377"/>
        <v>1</v>
      </c>
      <c r="AF1159" s="16">
        <f t="shared" ca="1" si="378"/>
        <v>0</v>
      </c>
    </row>
    <row r="1160" spans="1:32" x14ac:dyDescent="0.25">
      <c r="A1160" s="7" t="s">
        <v>1296</v>
      </c>
      <c r="B1160" s="7" t="s">
        <v>1252</v>
      </c>
      <c r="C1160" s="10">
        <f t="shared" ca="1" si="379"/>
        <v>0</v>
      </c>
      <c r="D1160" s="4">
        <v>35.4</v>
      </c>
      <c r="E1160" s="4">
        <v>30</v>
      </c>
      <c r="F1160" s="4">
        <v>11.5</v>
      </c>
      <c r="G1160" s="4">
        <v>6</v>
      </c>
      <c r="H1160" s="5" t="s">
        <v>1407</v>
      </c>
      <c r="I1160" s="5" t="s">
        <v>1374</v>
      </c>
      <c r="J1160" s="3">
        <v>9800</v>
      </c>
      <c r="K1160" s="3">
        <v>4450</v>
      </c>
      <c r="L1160" s="3">
        <v>702</v>
      </c>
      <c r="M1160" s="2">
        <f t="shared" ref="M1160:M1223" si="380">L1160/(J1160/64)^0.666</f>
        <v>24.61</v>
      </c>
      <c r="N1160" s="3">
        <f t="shared" ref="N1160:N1223" si="381">(J1160/2240)/(0.01*E1160)^3</f>
        <v>162</v>
      </c>
      <c r="O1160" s="4">
        <f t="shared" ref="O1160:O1223" si="382">J1160/(0.65*(0.7*E1160+0.3*D1160)*F1160^1.33)</f>
        <v>18.5</v>
      </c>
      <c r="P1160" s="2">
        <f t="shared" ref="P1160:P1223" si="383">F1160/(J1160/(0.9*64))^0.333</f>
        <v>2.08</v>
      </c>
      <c r="Q1160" s="2">
        <f t="shared" ref="Q1160:Q1223" si="384">(1.88*E1160^0.5*L1160^0.333/J1160^0.25)/T1160</f>
        <v>1.25</v>
      </c>
      <c r="R1160" s="2">
        <f t="shared" ref="R1160:R1223" si="385">D1160/F1160</f>
        <v>3.08</v>
      </c>
      <c r="S1160" s="64">
        <f t="shared" ref="S1160:S1223" si="386">(((2*3.14)/U1160)^2*((F1160/2)-1.5)*(10*3.14/180)/32.2)</f>
        <v>0.18761</v>
      </c>
      <c r="T1160" s="2">
        <f t="shared" ref="T1160:T1223" si="387">1.34*(E1160^0.5)</f>
        <v>7.34</v>
      </c>
      <c r="U1160" s="4">
        <f t="shared" ref="U1160:U1223" si="388">2*PI()*(((J1160^1.744/35.5)/(0.04*32.2*E1160*64*(0.82*F1160)^3))^0.5)</f>
        <v>2.2000000000000002</v>
      </c>
      <c r="V1160" s="79">
        <f t="shared" ref="V1160:V1223" si="389">U1160*(32.2/F1160)^0.5</f>
        <v>3.68</v>
      </c>
      <c r="W1160" s="10">
        <f t="shared" ref="W1160:W1218" ca="1" si="390">sddoc(M1160,AJ$15,AJ$16,AJ$17,AJ$18)</f>
        <v>0</v>
      </c>
      <c r="X1160" s="10">
        <f t="shared" ref="X1160:X1218" ca="1" si="391">dldoc(N1160,AJ$36,AJ$37,AJ$38,AJ$39)</f>
        <v>0</v>
      </c>
      <c r="Y1160" s="10">
        <f t="shared" ref="Y1160:Y1218" ca="1" si="392">cfdoc(O1160,AJ$29,AJ$30,AJ$31,AJ$32)</f>
        <v>0</v>
      </c>
      <c r="Z1160" s="10">
        <f t="shared" ref="Z1160:Z1218" ca="1" si="393">crdoc(P1160,AJ$24,AJ$25)</f>
        <v>1</v>
      </c>
      <c r="AA1160" s="10">
        <f t="shared" ref="AA1160:AA1218" ca="1" si="394">vmvhdoc(Q1160,AJ$43,AJ$44,AJ$45,AJ$46)</f>
        <v>0</v>
      </c>
      <c r="AB1160" s="10">
        <f t="shared" ref="AB1160:AB1218" ca="1" si="395">lbdoc(R1160,AJ$57,AJ$58,AJ$59,AJ$60)</f>
        <v>0.66700000000000004</v>
      </c>
      <c r="AC1160" s="10">
        <f t="shared" ref="AC1160:AC1218" ca="1" si="396">aceldoc(S1160,AJ$52,AJ$53)</f>
        <v>1</v>
      </c>
      <c r="AF1160" s="16">
        <f t="shared" ref="AF1160:AF1178" ca="1" si="397">C1160</f>
        <v>0</v>
      </c>
    </row>
    <row r="1161" spans="1:32" x14ac:dyDescent="0.25">
      <c r="A1161" s="7" t="s">
        <v>1297</v>
      </c>
      <c r="B1161" s="7" t="s">
        <v>1298</v>
      </c>
      <c r="C1161" s="10">
        <f t="shared" ref="C1161:C1192" ca="1" si="398">MIN(W1161,Z1161,Y1161,X1161,AA1161,AC1161,AB1161)</f>
        <v>0</v>
      </c>
      <c r="D1161" s="4">
        <v>26</v>
      </c>
      <c r="E1161" s="4">
        <v>20.2</v>
      </c>
      <c r="F1161" s="4">
        <v>7.5</v>
      </c>
      <c r="G1161" s="4">
        <v>4</v>
      </c>
      <c r="H1161" s="5" t="s">
        <v>1407</v>
      </c>
      <c r="I1161" s="5" t="s">
        <v>1374</v>
      </c>
      <c r="J1161" s="3">
        <v>3650</v>
      </c>
      <c r="K1161" s="3">
        <v>1530</v>
      </c>
      <c r="L1161" s="3">
        <v>308</v>
      </c>
      <c r="M1161" s="2">
        <f t="shared" si="380"/>
        <v>20.84</v>
      </c>
      <c r="N1161" s="3">
        <f t="shared" si="381"/>
        <v>198</v>
      </c>
      <c r="O1161" s="4">
        <f t="shared" si="382"/>
        <v>17.600000000000001</v>
      </c>
      <c r="P1161" s="2">
        <f t="shared" si="383"/>
        <v>1.88</v>
      </c>
      <c r="Q1161" s="2">
        <f t="shared" si="384"/>
        <v>1.22</v>
      </c>
      <c r="R1161" s="2">
        <f t="shared" si="385"/>
        <v>3.47</v>
      </c>
      <c r="S1161" s="64">
        <f t="shared" si="386"/>
        <v>9.9320000000000006E-2</v>
      </c>
      <c r="T1161" s="2">
        <f t="shared" si="387"/>
        <v>6.02</v>
      </c>
      <c r="U1161" s="4">
        <f t="shared" si="388"/>
        <v>2.2000000000000002</v>
      </c>
      <c r="V1161" s="79">
        <f t="shared" si="389"/>
        <v>4.5599999999999996</v>
      </c>
      <c r="W1161" s="10">
        <f t="shared" ca="1" si="390"/>
        <v>0</v>
      </c>
      <c r="X1161" s="10">
        <f t="shared" ca="1" si="391"/>
        <v>0</v>
      </c>
      <c r="Y1161" s="10">
        <f t="shared" ca="1" si="392"/>
        <v>0</v>
      </c>
      <c r="Z1161" s="10">
        <f t="shared" ca="1" si="393"/>
        <v>1</v>
      </c>
      <c r="AA1161" s="10">
        <f t="shared" ca="1" si="394"/>
        <v>0</v>
      </c>
      <c r="AB1161" s="10">
        <f t="shared" ca="1" si="395"/>
        <v>0.16700000000000001</v>
      </c>
      <c r="AC1161" s="10">
        <f t="shared" ca="1" si="396"/>
        <v>1</v>
      </c>
      <c r="AF1161" s="16">
        <f t="shared" ca="1" si="397"/>
        <v>0</v>
      </c>
    </row>
    <row r="1162" spans="1:32" x14ac:dyDescent="0.25">
      <c r="A1162" s="7" t="s">
        <v>361</v>
      </c>
      <c r="B1162" s="7" t="s">
        <v>1463</v>
      </c>
      <c r="C1162" s="10">
        <f t="shared" ca="1" si="398"/>
        <v>0</v>
      </c>
      <c r="D1162" s="4">
        <v>58.3</v>
      </c>
      <c r="E1162" s="4">
        <v>44</v>
      </c>
      <c r="F1162" s="4">
        <v>14.9</v>
      </c>
      <c r="G1162" s="4">
        <v>9</v>
      </c>
      <c r="H1162" s="5" t="s">
        <v>362</v>
      </c>
      <c r="I1162" s="5" t="s">
        <v>1383</v>
      </c>
      <c r="J1162" s="3">
        <v>50000</v>
      </c>
      <c r="K1162" s="3">
        <v>20800</v>
      </c>
      <c r="L1162" s="3">
        <v>1368</v>
      </c>
      <c r="M1162" s="2">
        <f t="shared" si="380"/>
        <v>16.2</v>
      </c>
      <c r="N1162" s="3">
        <f t="shared" si="381"/>
        <v>262</v>
      </c>
      <c r="O1162" s="4">
        <f t="shared" si="382"/>
        <v>43.8</v>
      </c>
      <c r="P1162" s="2">
        <f t="shared" si="383"/>
        <v>1.57</v>
      </c>
      <c r="Q1162" s="2">
        <f t="shared" si="384"/>
        <v>1.04</v>
      </c>
      <c r="R1162" s="2">
        <f t="shared" si="385"/>
        <v>3.91</v>
      </c>
      <c r="S1162" s="64">
        <f t="shared" si="386"/>
        <v>4.888E-2</v>
      </c>
      <c r="T1162" s="2">
        <f t="shared" si="387"/>
        <v>8.89</v>
      </c>
      <c r="U1162" s="4">
        <f t="shared" si="388"/>
        <v>5.0999999999999996</v>
      </c>
      <c r="V1162" s="79">
        <f t="shared" si="389"/>
        <v>7.5</v>
      </c>
      <c r="W1162" s="10">
        <f t="shared" ca="1" si="390"/>
        <v>0</v>
      </c>
      <c r="X1162" s="10">
        <f t="shared" ca="1" si="391"/>
        <v>0</v>
      </c>
      <c r="Y1162" s="10">
        <f t="shared" ca="1" si="392"/>
        <v>0</v>
      </c>
      <c r="Z1162" s="10">
        <f t="shared" ca="1" si="393"/>
        <v>1</v>
      </c>
      <c r="AA1162" s="10">
        <f t="shared" ca="1" si="394"/>
        <v>0</v>
      </c>
      <c r="AB1162" s="10">
        <f t="shared" ca="1" si="395"/>
        <v>0</v>
      </c>
      <c r="AC1162" s="10">
        <f t="shared" ca="1" si="396"/>
        <v>1</v>
      </c>
      <c r="AF1162" s="16">
        <f t="shared" ca="1" si="397"/>
        <v>0</v>
      </c>
    </row>
    <row r="1163" spans="1:32" x14ac:dyDescent="0.25">
      <c r="A1163" s="7" t="s">
        <v>1299</v>
      </c>
      <c r="B1163" s="7" t="s">
        <v>0</v>
      </c>
      <c r="C1163" s="10">
        <f t="shared" ca="1" si="398"/>
        <v>0</v>
      </c>
      <c r="D1163" s="4">
        <v>29.1</v>
      </c>
      <c r="E1163" s="4">
        <v>23.8</v>
      </c>
      <c r="F1163" s="4">
        <v>10.3</v>
      </c>
      <c r="G1163" s="4">
        <v>4</v>
      </c>
      <c r="H1163" s="5" t="s">
        <v>1386</v>
      </c>
      <c r="J1163" s="3">
        <v>9000</v>
      </c>
      <c r="K1163" s="3">
        <v>3000</v>
      </c>
      <c r="L1163" s="3">
        <v>474</v>
      </c>
      <c r="M1163" s="2">
        <f t="shared" si="380"/>
        <v>17.59</v>
      </c>
      <c r="N1163" s="3">
        <f t="shared" si="381"/>
        <v>298</v>
      </c>
      <c r="O1163" s="4">
        <f t="shared" si="382"/>
        <v>24.5</v>
      </c>
      <c r="P1163" s="2">
        <f t="shared" si="383"/>
        <v>1.92</v>
      </c>
      <c r="Q1163" s="2">
        <f t="shared" si="384"/>
        <v>1.1200000000000001</v>
      </c>
      <c r="R1163" s="2">
        <f t="shared" si="385"/>
        <v>2.83</v>
      </c>
      <c r="S1163" s="64">
        <f t="shared" si="386"/>
        <v>0.10698000000000001</v>
      </c>
      <c r="T1163" s="2">
        <f t="shared" si="387"/>
        <v>6.54</v>
      </c>
      <c r="U1163" s="4">
        <f t="shared" si="388"/>
        <v>2.7</v>
      </c>
      <c r="V1163" s="79">
        <f t="shared" si="389"/>
        <v>4.7699999999999996</v>
      </c>
      <c r="W1163" s="10">
        <f t="shared" ca="1" si="390"/>
        <v>0</v>
      </c>
      <c r="X1163" s="10">
        <f t="shared" ca="1" si="391"/>
        <v>0</v>
      </c>
      <c r="Y1163" s="10">
        <f t="shared" ca="1" si="392"/>
        <v>0</v>
      </c>
      <c r="Z1163" s="10">
        <f t="shared" ca="1" si="393"/>
        <v>1</v>
      </c>
      <c r="AA1163" s="10">
        <f t="shared" ca="1" si="394"/>
        <v>0</v>
      </c>
      <c r="AB1163" s="10">
        <f t="shared" ca="1" si="395"/>
        <v>0</v>
      </c>
      <c r="AC1163" s="10">
        <f t="shared" ca="1" si="396"/>
        <v>1</v>
      </c>
      <c r="AF1163" s="16">
        <f t="shared" ca="1" si="397"/>
        <v>0</v>
      </c>
    </row>
    <row r="1164" spans="1:32" x14ac:dyDescent="0.25">
      <c r="A1164" s="7" t="s">
        <v>363</v>
      </c>
      <c r="B1164" s="7" t="s">
        <v>1324</v>
      </c>
      <c r="C1164" s="10">
        <f t="shared" ca="1" si="398"/>
        <v>0</v>
      </c>
      <c r="D1164" s="4">
        <v>44</v>
      </c>
      <c r="E1164" s="4">
        <v>37.5</v>
      </c>
      <c r="F1164" s="4">
        <v>13.9</v>
      </c>
      <c r="G1164" s="4">
        <v>5.3</v>
      </c>
      <c r="H1164" s="2"/>
      <c r="I1164" s="2" t="s">
        <v>1371</v>
      </c>
      <c r="J1164" s="3">
        <v>31000</v>
      </c>
      <c r="K1164" s="3">
        <v>11000</v>
      </c>
      <c r="L1164" s="3">
        <v>1055</v>
      </c>
      <c r="M1164" s="2">
        <f t="shared" si="380"/>
        <v>17.18</v>
      </c>
      <c r="N1164" s="3">
        <f t="shared" si="381"/>
        <v>262</v>
      </c>
      <c r="O1164" s="4">
        <f t="shared" si="382"/>
        <v>36.5</v>
      </c>
      <c r="P1164" s="2">
        <f t="shared" si="383"/>
        <v>1.71</v>
      </c>
      <c r="Q1164" s="2">
        <f t="shared" si="384"/>
        <v>1.07</v>
      </c>
      <c r="R1164" s="2">
        <f t="shared" si="385"/>
        <v>3.17</v>
      </c>
      <c r="S1164" s="64">
        <f t="shared" si="386"/>
        <v>6.9269999999999998E-2</v>
      </c>
      <c r="T1164" s="2">
        <f t="shared" si="387"/>
        <v>8.2100000000000009</v>
      </c>
      <c r="U1164" s="4">
        <f t="shared" si="388"/>
        <v>4.0999999999999996</v>
      </c>
      <c r="V1164" s="79">
        <f t="shared" si="389"/>
        <v>6.24</v>
      </c>
      <c r="W1164" s="10">
        <f t="shared" ca="1" si="390"/>
        <v>0</v>
      </c>
      <c r="X1164" s="10">
        <f t="shared" ca="1" si="391"/>
        <v>0</v>
      </c>
      <c r="Y1164" s="10">
        <f t="shared" ca="1" si="392"/>
        <v>0</v>
      </c>
      <c r="Z1164" s="10">
        <f t="shared" ca="1" si="393"/>
        <v>1</v>
      </c>
      <c r="AA1164" s="10">
        <f t="shared" ca="1" si="394"/>
        <v>0</v>
      </c>
      <c r="AB1164" s="10">
        <f t="shared" ca="1" si="395"/>
        <v>1</v>
      </c>
      <c r="AC1164" s="10">
        <f t="shared" ca="1" si="396"/>
        <v>1</v>
      </c>
      <c r="AF1164" s="16">
        <f t="shared" ca="1" si="397"/>
        <v>0</v>
      </c>
    </row>
    <row r="1165" spans="1:32" x14ac:dyDescent="0.25">
      <c r="A1165" s="53" t="s">
        <v>616</v>
      </c>
      <c r="B1165" s="53" t="s">
        <v>617</v>
      </c>
      <c r="C1165" s="10">
        <f t="shared" ca="1" si="398"/>
        <v>0</v>
      </c>
      <c r="D1165" s="4">
        <v>35.9</v>
      </c>
      <c r="E1165" s="4">
        <v>29.5</v>
      </c>
      <c r="F1165" s="4">
        <v>12.7</v>
      </c>
      <c r="G1165" s="4">
        <v>5.3</v>
      </c>
      <c r="H1165" s="5" t="s">
        <v>618</v>
      </c>
      <c r="I1165" s="10" t="s">
        <v>1374</v>
      </c>
      <c r="J1165" s="5">
        <v>13448</v>
      </c>
      <c r="K1165" s="5">
        <v>5291</v>
      </c>
      <c r="L1165" s="5">
        <v>527</v>
      </c>
      <c r="M1165" s="2">
        <f t="shared" si="380"/>
        <v>14.96</v>
      </c>
      <c r="N1165" s="3">
        <f t="shared" si="381"/>
        <v>234</v>
      </c>
      <c r="O1165" s="4">
        <f t="shared" si="382"/>
        <v>22.4</v>
      </c>
      <c r="P1165" s="2">
        <f t="shared" si="383"/>
        <v>2.0699999999999998</v>
      </c>
      <c r="Q1165" s="2">
        <f t="shared" si="384"/>
        <v>1.05</v>
      </c>
      <c r="R1165" s="2">
        <f t="shared" si="385"/>
        <v>2.83</v>
      </c>
      <c r="S1165" s="64">
        <f t="shared" si="386"/>
        <v>0.1658</v>
      </c>
      <c r="T1165" s="2">
        <f t="shared" si="387"/>
        <v>7.28</v>
      </c>
      <c r="U1165" s="4">
        <f t="shared" si="388"/>
        <v>2.5</v>
      </c>
      <c r="V1165" s="79">
        <f t="shared" si="389"/>
        <v>3.98</v>
      </c>
      <c r="W1165" s="10">
        <f t="shared" ca="1" si="390"/>
        <v>0</v>
      </c>
      <c r="X1165" s="10">
        <f t="shared" ca="1" si="391"/>
        <v>0</v>
      </c>
      <c r="Y1165" s="10">
        <f t="shared" ca="1" si="392"/>
        <v>0</v>
      </c>
      <c r="Z1165" s="10">
        <f t="shared" ca="1" si="393"/>
        <v>1</v>
      </c>
      <c r="AA1165" s="10">
        <f t="shared" ca="1" si="394"/>
        <v>0</v>
      </c>
      <c r="AB1165" s="10">
        <f t="shared" ca="1" si="395"/>
        <v>0</v>
      </c>
      <c r="AC1165" s="10">
        <f t="shared" ca="1" si="396"/>
        <v>1</v>
      </c>
      <c r="AF1165" s="16">
        <f t="shared" ca="1" si="397"/>
        <v>0</v>
      </c>
    </row>
    <row r="1166" spans="1:32" x14ac:dyDescent="0.25">
      <c r="A1166" s="53" t="s">
        <v>619</v>
      </c>
      <c r="B1166" s="53" t="s">
        <v>617</v>
      </c>
      <c r="C1166" s="10">
        <f t="shared" ca="1" si="398"/>
        <v>0</v>
      </c>
      <c r="D1166" s="4">
        <v>39</v>
      </c>
      <c r="E1166" s="4">
        <v>29.5</v>
      </c>
      <c r="F1166" s="4">
        <v>12.7</v>
      </c>
      <c r="G1166" s="4">
        <v>5.3</v>
      </c>
      <c r="H1166" s="5" t="s">
        <v>618</v>
      </c>
      <c r="I1166" s="10" t="s">
        <v>1374</v>
      </c>
      <c r="J1166" s="5">
        <v>14500</v>
      </c>
      <c r="K1166" s="5">
        <v>6000</v>
      </c>
      <c r="L1166" s="5">
        <v>527</v>
      </c>
      <c r="M1166" s="2">
        <f t="shared" si="380"/>
        <v>14.23</v>
      </c>
      <c r="N1166" s="3">
        <f t="shared" si="381"/>
        <v>252</v>
      </c>
      <c r="O1166" s="4">
        <f t="shared" si="382"/>
        <v>23.5</v>
      </c>
      <c r="P1166" s="2">
        <f t="shared" si="383"/>
        <v>2.02</v>
      </c>
      <c r="Q1166" s="2">
        <f t="shared" si="384"/>
        <v>1.03</v>
      </c>
      <c r="R1166" s="2">
        <f t="shared" si="385"/>
        <v>3.07</v>
      </c>
      <c r="S1166" s="64">
        <f t="shared" si="386"/>
        <v>0.14215</v>
      </c>
      <c r="T1166" s="2">
        <f t="shared" si="387"/>
        <v>7.28</v>
      </c>
      <c r="U1166" s="4">
        <f t="shared" si="388"/>
        <v>2.7</v>
      </c>
      <c r="V1166" s="79">
        <f t="shared" si="389"/>
        <v>4.3</v>
      </c>
      <c r="W1166" s="10">
        <f t="shared" ca="1" si="390"/>
        <v>0</v>
      </c>
      <c r="X1166" s="10">
        <f t="shared" ca="1" si="391"/>
        <v>0</v>
      </c>
      <c r="Y1166" s="10">
        <f t="shared" ca="1" si="392"/>
        <v>0</v>
      </c>
      <c r="Z1166" s="10">
        <f t="shared" ca="1" si="393"/>
        <v>1</v>
      </c>
      <c r="AA1166" s="10">
        <f t="shared" ca="1" si="394"/>
        <v>0</v>
      </c>
      <c r="AB1166" s="10">
        <f t="shared" ca="1" si="395"/>
        <v>0.61099999999999999</v>
      </c>
      <c r="AC1166" s="10">
        <f t="shared" ca="1" si="396"/>
        <v>1</v>
      </c>
      <c r="AF1166" s="16">
        <f t="shared" ca="1" si="397"/>
        <v>0</v>
      </c>
    </row>
    <row r="1167" spans="1:32" x14ac:dyDescent="0.25">
      <c r="A1167" s="7" t="s">
        <v>1300</v>
      </c>
      <c r="B1167" s="7" t="s">
        <v>1301</v>
      </c>
      <c r="C1167" s="10">
        <f t="shared" ca="1" si="398"/>
        <v>0</v>
      </c>
      <c r="D1167" s="4">
        <v>35</v>
      </c>
      <c r="E1167" s="4">
        <v>30.5</v>
      </c>
      <c r="F1167" s="4">
        <v>7</v>
      </c>
      <c r="G1167" s="4">
        <v>5.2</v>
      </c>
      <c r="H1167" s="5" t="s">
        <v>1407</v>
      </c>
      <c r="I1167" s="5" t="s">
        <v>1374</v>
      </c>
      <c r="J1167" s="3">
        <v>4400</v>
      </c>
      <c r="K1167" s="3">
        <v>2900</v>
      </c>
      <c r="L1167" s="3">
        <v>446</v>
      </c>
      <c r="M1167" s="2">
        <f t="shared" si="380"/>
        <v>26.65</v>
      </c>
      <c r="N1167" s="3">
        <f t="shared" si="381"/>
        <v>69</v>
      </c>
      <c r="O1167" s="4">
        <f t="shared" si="382"/>
        <v>16</v>
      </c>
      <c r="P1167" s="2">
        <f t="shared" si="383"/>
        <v>1.65</v>
      </c>
      <c r="Q1167" s="2">
        <f t="shared" si="384"/>
        <v>1.31</v>
      </c>
      <c r="R1167" s="2">
        <f t="shared" si="385"/>
        <v>5</v>
      </c>
      <c r="S1167" s="64">
        <f t="shared" si="386"/>
        <v>8.0780000000000005E-2</v>
      </c>
      <c r="T1167" s="2">
        <f t="shared" si="387"/>
        <v>7.4</v>
      </c>
      <c r="U1167" s="4">
        <f t="shared" si="388"/>
        <v>2.2999999999999998</v>
      </c>
      <c r="V1167" s="79">
        <f t="shared" si="389"/>
        <v>4.93</v>
      </c>
      <c r="W1167" s="10">
        <f t="shared" ca="1" si="390"/>
        <v>0.64</v>
      </c>
      <c r="X1167" s="10">
        <f t="shared" ca="1" si="391"/>
        <v>1</v>
      </c>
      <c r="Y1167" s="10">
        <f t="shared" ca="1" si="392"/>
        <v>0.159</v>
      </c>
      <c r="Z1167" s="10">
        <f t="shared" ca="1" si="393"/>
        <v>1</v>
      </c>
      <c r="AA1167" s="10">
        <f t="shared" ca="1" si="394"/>
        <v>1</v>
      </c>
      <c r="AB1167" s="10">
        <f t="shared" ca="1" si="395"/>
        <v>0</v>
      </c>
      <c r="AC1167" s="10">
        <f t="shared" ca="1" si="396"/>
        <v>1</v>
      </c>
      <c r="AF1167" s="16">
        <f t="shared" ca="1" si="397"/>
        <v>0</v>
      </c>
    </row>
    <row r="1168" spans="1:32" x14ac:dyDescent="0.25">
      <c r="A1168" s="7" t="s">
        <v>364</v>
      </c>
      <c r="B1168" s="7" t="s">
        <v>365</v>
      </c>
      <c r="C1168" s="10">
        <f t="shared" ca="1" si="398"/>
        <v>0</v>
      </c>
      <c r="D1168" s="4">
        <v>34.799999999999997</v>
      </c>
      <c r="E1168" s="4">
        <v>25.9</v>
      </c>
      <c r="F1168" s="4">
        <v>10.5</v>
      </c>
      <c r="G1168" s="4">
        <v>5.5</v>
      </c>
      <c r="H1168" s="3"/>
      <c r="I1168" s="3" t="s">
        <v>1721</v>
      </c>
      <c r="J1168" s="5">
        <v>19467</v>
      </c>
      <c r="K1168" s="5">
        <v>8400</v>
      </c>
      <c r="L1168" s="3">
        <v>674</v>
      </c>
      <c r="M1168" s="2">
        <f t="shared" si="380"/>
        <v>14.96</v>
      </c>
      <c r="N1168" s="3">
        <f t="shared" si="381"/>
        <v>500</v>
      </c>
      <c r="O1168" s="4">
        <f t="shared" si="382"/>
        <v>46</v>
      </c>
      <c r="P1168" s="2">
        <f t="shared" si="383"/>
        <v>1.51</v>
      </c>
      <c r="Q1168" s="2">
        <f t="shared" si="384"/>
        <v>1.04</v>
      </c>
      <c r="R1168" s="2">
        <f t="shared" si="385"/>
        <v>3.31</v>
      </c>
      <c r="S1168" s="64">
        <f t="shared" si="386"/>
        <v>3.2050000000000002E-2</v>
      </c>
      <c r="T1168" s="2">
        <f t="shared" si="387"/>
        <v>6.82</v>
      </c>
      <c r="U1168" s="4">
        <f t="shared" si="388"/>
        <v>5</v>
      </c>
      <c r="V1168" s="79">
        <f t="shared" si="389"/>
        <v>8.76</v>
      </c>
      <c r="W1168" s="10">
        <f t="shared" ca="1" si="390"/>
        <v>0</v>
      </c>
      <c r="X1168" s="10">
        <f t="shared" ca="1" si="391"/>
        <v>0</v>
      </c>
      <c r="Y1168" s="10">
        <f t="shared" ca="1" si="392"/>
        <v>0</v>
      </c>
      <c r="Z1168" s="10">
        <f t="shared" ca="1" si="393"/>
        <v>1</v>
      </c>
      <c r="AA1168" s="10">
        <f t="shared" ca="1" si="394"/>
        <v>0</v>
      </c>
      <c r="AB1168" s="10">
        <f t="shared" ca="1" si="395"/>
        <v>1</v>
      </c>
      <c r="AC1168" s="10">
        <f t="shared" ca="1" si="396"/>
        <v>1</v>
      </c>
      <c r="AF1168" s="16">
        <f t="shared" ca="1" si="397"/>
        <v>0</v>
      </c>
    </row>
    <row r="1169" spans="1:32" x14ac:dyDescent="0.25">
      <c r="A1169" s="7" t="s">
        <v>886</v>
      </c>
      <c r="C1169" s="10">
        <f t="shared" ca="1" si="398"/>
        <v>0</v>
      </c>
      <c r="D1169" s="4">
        <v>46.3</v>
      </c>
      <c r="E1169" s="4">
        <v>33.799999999999997</v>
      </c>
      <c r="F1169" s="4">
        <v>12</v>
      </c>
      <c r="G1169" s="4">
        <v>7</v>
      </c>
      <c r="J1169" s="3">
        <v>36000</v>
      </c>
      <c r="K1169" s="3">
        <v>0</v>
      </c>
      <c r="L1169" s="3">
        <v>1087</v>
      </c>
      <c r="M1169" s="2">
        <f t="shared" si="380"/>
        <v>16.02</v>
      </c>
      <c r="N1169" s="3">
        <f t="shared" si="381"/>
        <v>416</v>
      </c>
      <c r="O1169" s="4">
        <f t="shared" si="382"/>
        <v>54.1</v>
      </c>
      <c r="P1169" s="2">
        <f t="shared" si="383"/>
        <v>1.41</v>
      </c>
      <c r="Q1169" s="2">
        <f t="shared" si="384"/>
        <v>1.04</v>
      </c>
      <c r="R1169" s="2">
        <f t="shared" si="385"/>
        <v>3.86</v>
      </c>
      <c r="S1169" s="64">
        <f t="shared" si="386"/>
        <v>2.5839999999999998E-2</v>
      </c>
      <c r="T1169" s="2">
        <f t="shared" si="387"/>
        <v>7.79</v>
      </c>
      <c r="U1169" s="4">
        <f t="shared" si="388"/>
        <v>6.1</v>
      </c>
      <c r="V1169" s="79">
        <f t="shared" si="389"/>
        <v>9.99</v>
      </c>
      <c r="W1169" s="10">
        <f t="shared" ca="1" si="390"/>
        <v>0</v>
      </c>
      <c r="X1169" s="10">
        <f t="shared" ca="1" si="391"/>
        <v>0</v>
      </c>
      <c r="Y1169" s="10">
        <f t="shared" ca="1" si="392"/>
        <v>0</v>
      </c>
      <c r="Z1169" s="10">
        <f t="shared" ca="1" si="393"/>
        <v>1</v>
      </c>
      <c r="AA1169" s="10">
        <f t="shared" ca="1" si="394"/>
        <v>0</v>
      </c>
      <c r="AB1169" s="10">
        <f t="shared" ca="1" si="395"/>
        <v>0</v>
      </c>
      <c r="AC1169" s="10">
        <f t="shared" ca="1" si="396"/>
        <v>1</v>
      </c>
      <c r="AF1169" s="16">
        <f t="shared" ca="1" si="397"/>
        <v>0</v>
      </c>
    </row>
    <row r="1170" spans="1:32" x14ac:dyDescent="0.25">
      <c r="A1170" s="7" t="s">
        <v>366</v>
      </c>
      <c r="B1170" s="7" t="s">
        <v>1864</v>
      </c>
      <c r="C1170" s="10">
        <f t="shared" ca="1" si="398"/>
        <v>0</v>
      </c>
      <c r="D1170" s="4">
        <v>47.3</v>
      </c>
      <c r="E1170" s="4">
        <v>37.9</v>
      </c>
      <c r="F1170" s="4">
        <v>14.8</v>
      </c>
      <c r="G1170" s="4">
        <v>6.5</v>
      </c>
      <c r="H1170" s="5" t="s">
        <v>367</v>
      </c>
      <c r="I1170" s="5" t="s">
        <v>1374</v>
      </c>
      <c r="J1170" s="3">
        <v>35840</v>
      </c>
      <c r="K1170" s="3">
        <v>11200</v>
      </c>
      <c r="L1170" s="3">
        <v>1170</v>
      </c>
      <c r="M1170" s="2">
        <f t="shared" si="380"/>
        <v>17.29</v>
      </c>
      <c r="N1170" s="3">
        <f t="shared" si="381"/>
        <v>294</v>
      </c>
      <c r="O1170" s="4">
        <f t="shared" si="382"/>
        <v>37.6</v>
      </c>
      <c r="P1170" s="2">
        <f t="shared" si="383"/>
        <v>1.74</v>
      </c>
      <c r="Q1170" s="2">
        <f t="shared" si="384"/>
        <v>1.07</v>
      </c>
      <c r="R1170" s="2">
        <f t="shared" si="385"/>
        <v>3.2</v>
      </c>
      <c r="S1170" s="64">
        <f t="shared" si="386"/>
        <v>7.1459999999999996E-2</v>
      </c>
      <c r="T1170" s="2">
        <f t="shared" si="387"/>
        <v>8.25</v>
      </c>
      <c r="U1170" s="4">
        <f t="shared" si="388"/>
        <v>4.2</v>
      </c>
      <c r="V1170" s="79">
        <f t="shared" si="389"/>
        <v>6.2</v>
      </c>
      <c r="W1170" s="10">
        <f t="shared" ca="1" si="390"/>
        <v>0</v>
      </c>
      <c r="X1170" s="10">
        <f t="shared" ca="1" si="391"/>
        <v>0</v>
      </c>
      <c r="Y1170" s="10">
        <f t="shared" ca="1" si="392"/>
        <v>0</v>
      </c>
      <c r="Z1170" s="10">
        <f t="shared" ca="1" si="393"/>
        <v>1</v>
      </c>
      <c r="AA1170" s="10">
        <f t="shared" ca="1" si="394"/>
        <v>0</v>
      </c>
      <c r="AB1170" s="10">
        <f t="shared" ca="1" si="395"/>
        <v>1</v>
      </c>
      <c r="AC1170" s="10">
        <f t="shared" ca="1" si="396"/>
        <v>1</v>
      </c>
      <c r="AF1170" s="16">
        <f t="shared" ca="1" si="397"/>
        <v>0</v>
      </c>
    </row>
    <row r="1171" spans="1:32" x14ac:dyDescent="0.25">
      <c r="A1171" s="7" t="s">
        <v>1302</v>
      </c>
      <c r="B1171" s="7" t="s">
        <v>1303</v>
      </c>
      <c r="C1171" s="10">
        <f t="shared" ca="1" si="398"/>
        <v>0</v>
      </c>
      <c r="D1171" s="4">
        <v>41</v>
      </c>
      <c r="E1171" s="4">
        <v>36</v>
      </c>
      <c r="F1171" s="4">
        <v>12.6</v>
      </c>
      <c r="G1171" s="4">
        <v>8.5</v>
      </c>
      <c r="H1171" s="5" t="s">
        <v>1407</v>
      </c>
      <c r="I1171" s="5" t="s">
        <v>1374</v>
      </c>
      <c r="J1171" s="3">
        <v>12350</v>
      </c>
      <c r="K1171" s="3">
        <v>0</v>
      </c>
      <c r="L1171" s="3">
        <v>958</v>
      </c>
      <c r="M1171" s="2">
        <f t="shared" si="380"/>
        <v>28.79</v>
      </c>
      <c r="N1171" s="3">
        <f t="shared" si="381"/>
        <v>118</v>
      </c>
      <c r="O1171" s="4">
        <f t="shared" si="382"/>
        <v>17.399999999999999</v>
      </c>
      <c r="P1171" s="2">
        <f t="shared" si="383"/>
        <v>2.11</v>
      </c>
      <c r="Q1171" s="2">
        <f t="shared" si="384"/>
        <v>1.31</v>
      </c>
      <c r="R1171" s="2">
        <f t="shared" si="385"/>
        <v>3.25</v>
      </c>
      <c r="S1171" s="64">
        <f t="shared" si="386"/>
        <v>0.21189</v>
      </c>
      <c r="T1171" s="2">
        <f t="shared" si="387"/>
        <v>8.0399999999999991</v>
      </c>
      <c r="U1171" s="4">
        <f t="shared" si="388"/>
        <v>2.2000000000000002</v>
      </c>
      <c r="V1171" s="79">
        <f t="shared" si="389"/>
        <v>3.52</v>
      </c>
      <c r="W1171" s="10">
        <f t="shared" ca="1" si="390"/>
        <v>0</v>
      </c>
      <c r="X1171" s="10">
        <f t="shared" ca="1" si="391"/>
        <v>0.36599999999999999</v>
      </c>
      <c r="Y1171" s="10">
        <f t="shared" ca="1" si="392"/>
        <v>0</v>
      </c>
      <c r="Z1171" s="10">
        <f t="shared" ca="1" si="393"/>
        <v>1</v>
      </c>
      <c r="AA1171" s="10">
        <f t="shared" ca="1" si="394"/>
        <v>1</v>
      </c>
      <c r="AB1171" s="10">
        <f t="shared" ca="1" si="395"/>
        <v>1</v>
      </c>
      <c r="AC1171" s="10">
        <f t="shared" ca="1" si="396"/>
        <v>1</v>
      </c>
      <c r="AF1171" s="16">
        <f t="shared" ca="1" si="397"/>
        <v>0</v>
      </c>
    </row>
    <row r="1172" spans="1:32" x14ac:dyDescent="0.25">
      <c r="A1172" s="7" t="s">
        <v>368</v>
      </c>
      <c r="B1172" s="7" t="s">
        <v>1392</v>
      </c>
      <c r="C1172" s="10">
        <f t="shared" ca="1" si="398"/>
        <v>0</v>
      </c>
      <c r="D1172" s="4">
        <v>28.5</v>
      </c>
      <c r="E1172" s="4">
        <v>21.5</v>
      </c>
      <c r="F1172" s="4">
        <v>8.1999999999999993</v>
      </c>
      <c r="G1172" s="4">
        <v>4</v>
      </c>
      <c r="H1172" s="5" t="s">
        <v>1386</v>
      </c>
      <c r="I1172" s="5" t="s">
        <v>1374</v>
      </c>
      <c r="J1172" s="3">
        <v>6930</v>
      </c>
      <c r="K1172" s="3">
        <v>3019</v>
      </c>
      <c r="L1172" s="3">
        <v>371</v>
      </c>
      <c r="M1172" s="2">
        <f t="shared" si="380"/>
        <v>16.38</v>
      </c>
      <c r="N1172" s="3">
        <f t="shared" si="381"/>
        <v>311</v>
      </c>
      <c r="O1172" s="4">
        <f t="shared" si="382"/>
        <v>27.5</v>
      </c>
      <c r="P1172" s="2">
        <f t="shared" si="383"/>
        <v>1.66</v>
      </c>
      <c r="Q1172" s="2">
        <f t="shared" si="384"/>
        <v>1.1000000000000001</v>
      </c>
      <c r="R1172" s="2">
        <f t="shared" si="385"/>
        <v>3.48</v>
      </c>
      <c r="S1172" s="64">
        <f t="shared" si="386"/>
        <v>5.425E-2</v>
      </c>
      <c r="T1172" s="2">
        <f t="shared" si="387"/>
        <v>6.21</v>
      </c>
      <c r="U1172" s="4">
        <f t="shared" si="388"/>
        <v>3.2</v>
      </c>
      <c r="V1172" s="79">
        <f t="shared" si="389"/>
        <v>6.34</v>
      </c>
      <c r="W1172" s="10">
        <f t="shared" ca="1" si="390"/>
        <v>0</v>
      </c>
      <c r="X1172" s="10">
        <f t="shared" ca="1" si="391"/>
        <v>0</v>
      </c>
      <c r="Y1172" s="10">
        <f t="shared" ca="1" si="392"/>
        <v>0</v>
      </c>
      <c r="Z1172" s="10">
        <f t="shared" ca="1" si="393"/>
        <v>1</v>
      </c>
      <c r="AA1172" s="10">
        <f t="shared" ca="1" si="394"/>
        <v>0</v>
      </c>
      <c r="AB1172" s="10">
        <f t="shared" ca="1" si="395"/>
        <v>0.111</v>
      </c>
      <c r="AC1172" s="10">
        <f t="shared" ca="1" si="396"/>
        <v>1</v>
      </c>
      <c r="AF1172" s="16">
        <f t="shared" ca="1" si="397"/>
        <v>0</v>
      </c>
    </row>
    <row r="1173" spans="1:32" x14ac:dyDescent="0.25">
      <c r="A1173" s="7" t="s">
        <v>369</v>
      </c>
      <c r="B1173" s="7" t="s">
        <v>370</v>
      </c>
      <c r="C1173" s="10">
        <f t="shared" ca="1" si="398"/>
        <v>0</v>
      </c>
      <c r="D1173" s="4">
        <v>43.7</v>
      </c>
      <c r="E1173" s="4">
        <v>36.200000000000003</v>
      </c>
      <c r="F1173" s="4">
        <v>13.3</v>
      </c>
      <c r="G1173" s="4">
        <v>6.6</v>
      </c>
      <c r="H1173" s="5" t="s">
        <v>1968</v>
      </c>
      <c r="I1173" s="5" t="s">
        <v>1924</v>
      </c>
      <c r="J1173" s="3">
        <v>29320</v>
      </c>
      <c r="K1173" s="3">
        <v>11728</v>
      </c>
      <c r="L1173" s="3">
        <v>910</v>
      </c>
      <c r="M1173" s="2">
        <f t="shared" si="380"/>
        <v>15.38</v>
      </c>
      <c r="N1173" s="3">
        <f t="shared" si="381"/>
        <v>276</v>
      </c>
      <c r="O1173" s="4">
        <f t="shared" si="382"/>
        <v>37.6</v>
      </c>
      <c r="P1173" s="2">
        <f t="shared" si="383"/>
        <v>1.67</v>
      </c>
      <c r="Q1173" s="2">
        <f t="shared" si="384"/>
        <v>1.04</v>
      </c>
      <c r="R1173" s="2">
        <f t="shared" si="385"/>
        <v>3.29</v>
      </c>
      <c r="S1173" s="64">
        <f t="shared" si="386"/>
        <v>6.2379999999999998E-2</v>
      </c>
      <c r="T1173" s="2">
        <f t="shared" si="387"/>
        <v>8.06</v>
      </c>
      <c r="U1173" s="4">
        <f t="shared" si="388"/>
        <v>4.2</v>
      </c>
      <c r="V1173" s="79">
        <f t="shared" si="389"/>
        <v>6.54</v>
      </c>
      <c r="W1173" s="10">
        <f t="shared" ca="1" si="390"/>
        <v>0</v>
      </c>
      <c r="X1173" s="10">
        <f t="shared" ca="1" si="391"/>
        <v>0</v>
      </c>
      <c r="Y1173" s="10">
        <f t="shared" ca="1" si="392"/>
        <v>0</v>
      </c>
      <c r="Z1173" s="10">
        <f t="shared" ca="1" si="393"/>
        <v>1</v>
      </c>
      <c r="AA1173" s="10">
        <f t="shared" ca="1" si="394"/>
        <v>0</v>
      </c>
      <c r="AB1173" s="10">
        <f t="shared" ca="1" si="395"/>
        <v>1</v>
      </c>
      <c r="AC1173" s="10">
        <f t="shared" ca="1" si="396"/>
        <v>1</v>
      </c>
      <c r="AF1173" s="16">
        <f t="shared" ca="1" si="397"/>
        <v>0</v>
      </c>
    </row>
    <row r="1174" spans="1:32" x14ac:dyDescent="0.25">
      <c r="A1174" s="7" t="s">
        <v>961</v>
      </c>
      <c r="B1174" s="7" t="s">
        <v>422</v>
      </c>
      <c r="C1174" s="10">
        <f t="shared" ca="1" si="398"/>
        <v>0</v>
      </c>
      <c r="D1174" s="4">
        <v>53</v>
      </c>
      <c r="E1174" s="4">
        <v>48.4</v>
      </c>
      <c r="F1174" s="4">
        <v>14.2</v>
      </c>
      <c r="G1174" s="4">
        <v>6.3</v>
      </c>
      <c r="H1174" s="5" t="s">
        <v>816</v>
      </c>
      <c r="I1174" s="5" t="s">
        <v>1374</v>
      </c>
      <c r="J1174" s="3">
        <v>48000</v>
      </c>
      <c r="L1174" s="3">
        <v>1378</v>
      </c>
      <c r="M1174" s="2">
        <f t="shared" si="380"/>
        <v>16.77</v>
      </c>
      <c r="N1174" s="3">
        <f t="shared" si="381"/>
        <v>189</v>
      </c>
      <c r="O1174" s="4">
        <f t="shared" si="382"/>
        <v>43.5</v>
      </c>
      <c r="P1174" s="2">
        <f t="shared" si="383"/>
        <v>1.51</v>
      </c>
      <c r="Q1174" s="2">
        <f t="shared" si="384"/>
        <v>1.05</v>
      </c>
      <c r="R1174" s="2">
        <f t="shared" si="385"/>
        <v>3.73</v>
      </c>
      <c r="S1174" s="64">
        <f t="shared" si="386"/>
        <v>4.5999999999999999E-2</v>
      </c>
      <c r="T1174" s="2">
        <f t="shared" si="387"/>
        <v>9.32</v>
      </c>
      <c r="U1174" s="4">
        <f t="shared" si="388"/>
        <v>5.0999999999999996</v>
      </c>
      <c r="V1174" s="79">
        <f t="shared" si="389"/>
        <v>7.68</v>
      </c>
      <c r="W1174" s="10">
        <f t="shared" ca="1" si="390"/>
        <v>0</v>
      </c>
      <c r="X1174" s="10">
        <f t="shared" ca="1" si="391"/>
        <v>0</v>
      </c>
      <c r="Y1174" s="10">
        <f t="shared" ca="1" si="392"/>
        <v>0</v>
      </c>
      <c r="Z1174" s="10">
        <f t="shared" ca="1" si="393"/>
        <v>1</v>
      </c>
      <c r="AA1174" s="10">
        <f t="shared" ca="1" si="394"/>
        <v>0</v>
      </c>
      <c r="AB1174" s="10">
        <f t="shared" ca="1" si="395"/>
        <v>0</v>
      </c>
      <c r="AC1174" s="10">
        <f t="shared" ca="1" si="396"/>
        <v>1</v>
      </c>
      <c r="AF1174" s="16">
        <f t="shared" ca="1" si="397"/>
        <v>0</v>
      </c>
    </row>
    <row r="1175" spans="1:32" x14ac:dyDescent="0.25">
      <c r="A1175" s="7" t="s">
        <v>967</v>
      </c>
      <c r="B1175" s="7" t="s">
        <v>973</v>
      </c>
      <c r="C1175" s="10">
        <f t="shared" ca="1" si="398"/>
        <v>0</v>
      </c>
      <c r="D1175" s="4">
        <v>30.6</v>
      </c>
      <c r="E1175" s="4">
        <v>27.5</v>
      </c>
      <c r="F1175" s="4">
        <v>9.8000000000000007</v>
      </c>
      <c r="G1175" s="4">
        <v>4.9000000000000004</v>
      </c>
      <c r="H1175" s="5" t="s">
        <v>974</v>
      </c>
      <c r="I1175" s="5" t="s">
        <v>1374</v>
      </c>
      <c r="J1175" s="3">
        <v>12500</v>
      </c>
      <c r="L1175" s="3">
        <v>736</v>
      </c>
      <c r="M1175" s="2">
        <f t="shared" si="380"/>
        <v>21.94</v>
      </c>
      <c r="N1175" s="3">
        <f t="shared" si="381"/>
        <v>268</v>
      </c>
      <c r="O1175" s="4">
        <f t="shared" si="382"/>
        <v>32.5</v>
      </c>
      <c r="P1175" s="2">
        <f t="shared" si="383"/>
        <v>1.63</v>
      </c>
      <c r="Q1175" s="2">
        <f t="shared" si="384"/>
        <v>1.19</v>
      </c>
      <c r="R1175" s="2">
        <f t="shared" si="385"/>
        <v>3.12</v>
      </c>
      <c r="S1175" s="64">
        <f t="shared" si="386"/>
        <v>5.6050000000000003E-2</v>
      </c>
      <c r="T1175" s="2">
        <f t="shared" si="387"/>
        <v>7.03</v>
      </c>
      <c r="U1175" s="4">
        <f t="shared" si="388"/>
        <v>3.6</v>
      </c>
      <c r="V1175" s="79">
        <f t="shared" si="389"/>
        <v>6.53</v>
      </c>
      <c r="W1175" s="10">
        <f t="shared" ca="1" si="390"/>
        <v>0</v>
      </c>
      <c r="X1175" s="10">
        <f t="shared" ca="1" si="391"/>
        <v>0</v>
      </c>
      <c r="Y1175" s="10">
        <f t="shared" ca="1" si="392"/>
        <v>0</v>
      </c>
      <c r="Z1175" s="10">
        <f t="shared" ca="1" si="393"/>
        <v>1</v>
      </c>
      <c r="AA1175" s="10">
        <f t="shared" ca="1" si="394"/>
        <v>0</v>
      </c>
      <c r="AB1175" s="10">
        <f t="shared" ca="1" si="395"/>
        <v>0.88900000000000001</v>
      </c>
      <c r="AC1175" s="10">
        <f t="shared" ca="1" si="396"/>
        <v>1</v>
      </c>
      <c r="AF1175" s="16">
        <f t="shared" ca="1" si="397"/>
        <v>0</v>
      </c>
    </row>
    <row r="1176" spans="1:32" x14ac:dyDescent="0.25">
      <c r="A1176" s="7" t="s">
        <v>788</v>
      </c>
      <c r="B1176" s="7" t="s">
        <v>1517</v>
      </c>
      <c r="C1176" s="10">
        <f t="shared" ca="1" si="398"/>
        <v>0</v>
      </c>
      <c r="D1176" s="4">
        <v>45.1</v>
      </c>
      <c r="E1176" s="4">
        <v>38.299999999999997</v>
      </c>
      <c r="F1176" s="4">
        <v>13.9</v>
      </c>
      <c r="G1176" s="4">
        <v>9</v>
      </c>
      <c r="H1176" s="5" t="s">
        <v>1407</v>
      </c>
      <c r="I1176" s="5" t="s">
        <v>1374</v>
      </c>
      <c r="J1176" s="3">
        <v>18500</v>
      </c>
      <c r="K1176" s="3">
        <v>8500</v>
      </c>
      <c r="L1176" s="3">
        <v>1081</v>
      </c>
      <c r="M1176" s="2">
        <f t="shared" si="380"/>
        <v>24.82</v>
      </c>
      <c r="N1176" s="3">
        <f t="shared" si="381"/>
        <v>147</v>
      </c>
      <c r="O1176" s="4">
        <f t="shared" si="382"/>
        <v>21.3</v>
      </c>
      <c r="P1176" s="2">
        <f t="shared" si="383"/>
        <v>2.0299999999999998</v>
      </c>
      <c r="Q1176" s="2">
        <f t="shared" si="384"/>
        <v>1.23</v>
      </c>
      <c r="R1176" s="2">
        <f t="shared" si="385"/>
        <v>3.24</v>
      </c>
      <c r="S1176" s="64">
        <f t="shared" si="386"/>
        <v>0.17224999999999999</v>
      </c>
      <c r="T1176" s="2">
        <f t="shared" si="387"/>
        <v>8.2899999999999991</v>
      </c>
      <c r="U1176" s="4">
        <f t="shared" si="388"/>
        <v>2.6</v>
      </c>
      <c r="V1176" s="79">
        <f t="shared" si="389"/>
        <v>3.96</v>
      </c>
      <c r="W1176" s="10">
        <f t="shared" ca="1" si="390"/>
        <v>0</v>
      </c>
      <c r="X1176" s="10">
        <f t="shared" ca="1" si="391"/>
        <v>0</v>
      </c>
      <c r="Y1176" s="10">
        <f t="shared" ca="1" si="392"/>
        <v>0</v>
      </c>
      <c r="Z1176" s="10">
        <f t="shared" ca="1" si="393"/>
        <v>1</v>
      </c>
      <c r="AA1176" s="10">
        <f t="shared" ca="1" si="394"/>
        <v>0</v>
      </c>
      <c r="AB1176" s="10">
        <f t="shared" ca="1" si="395"/>
        <v>1</v>
      </c>
      <c r="AC1176" s="10">
        <f t="shared" ca="1" si="396"/>
        <v>1</v>
      </c>
      <c r="AF1176" s="16">
        <f t="shared" ca="1" si="397"/>
        <v>0</v>
      </c>
    </row>
    <row r="1177" spans="1:32" x14ac:dyDescent="0.25">
      <c r="A1177" s="7" t="s">
        <v>1304</v>
      </c>
      <c r="B1177" s="7" t="s">
        <v>328</v>
      </c>
      <c r="C1177" s="10">
        <f t="shared" ca="1" si="398"/>
        <v>0</v>
      </c>
      <c r="D1177" s="4">
        <v>36.200000000000003</v>
      </c>
      <c r="E1177" s="4">
        <v>27.2</v>
      </c>
      <c r="F1177" s="4">
        <v>6.4</v>
      </c>
      <c r="G1177" s="4">
        <v>4.5</v>
      </c>
      <c r="H1177" s="5" t="s">
        <v>1407</v>
      </c>
      <c r="I1177" s="5" t="s">
        <v>1374</v>
      </c>
      <c r="J1177" s="3">
        <v>4600</v>
      </c>
      <c r="K1177" s="3">
        <v>2400</v>
      </c>
      <c r="L1177" s="3">
        <v>235</v>
      </c>
      <c r="M1177" s="2">
        <f t="shared" si="380"/>
        <v>13.63</v>
      </c>
      <c r="N1177" s="3">
        <f t="shared" si="381"/>
        <v>102</v>
      </c>
      <c r="O1177" s="4">
        <f t="shared" si="382"/>
        <v>20</v>
      </c>
      <c r="P1177" s="2">
        <f t="shared" si="383"/>
        <v>1.49</v>
      </c>
      <c r="Q1177" s="2">
        <f t="shared" si="384"/>
        <v>1.05</v>
      </c>
      <c r="R1177" s="2">
        <f t="shared" si="385"/>
        <v>5.66</v>
      </c>
      <c r="S1177" s="64">
        <f t="shared" si="386"/>
        <v>4.3189999999999999E-2</v>
      </c>
      <c r="T1177" s="2">
        <f t="shared" si="387"/>
        <v>6.99</v>
      </c>
      <c r="U1177" s="4">
        <f t="shared" si="388"/>
        <v>2.9</v>
      </c>
      <c r="V1177" s="79">
        <f t="shared" si="389"/>
        <v>6.5</v>
      </c>
      <c r="W1177" s="10">
        <f t="shared" ca="1" si="390"/>
        <v>0</v>
      </c>
      <c r="X1177" s="10">
        <f t="shared" ca="1" si="391"/>
        <v>0.80900000000000005</v>
      </c>
      <c r="Y1177" s="10">
        <f t="shared" ca="1" si="392"/>
        <v>0</v>
      </c>
      <c r="Z1177" s="10">
        <f t="shared" ca="1" si="393"/>
        <v>1</v>
      </c>
      <c r="AA1177" s="10">
        <f t="shared" ca="1" si="394"/>
        <v>0</v>
      </c>
      <c r="AB1177" s="10">
        <f t="shared" ca="1" si="395"/>
        <v>0</v>
      </c>
      <c r="AC1177" s="10">
        <f t="shared" ca="1" si="396"/>
        <v>1</v>
      </c>
      <c r="AF1177" s="16">
        <f t="shared" ca="1" si="397"/>
        <v>0</v>
      </c>
    </row>
    <row r="1178" spans="1:32" x14ac:dyDescent="0.25">
      <c r="A1178" s="7" t="s">
        <v>371</v>
      </c>
      <c r="B1178" s="7" t="s">
        <v>1486</v>
      </c>
      <c r="C1178" s="10">
        <f t="shared" ca="1" si="398"/>
        <v>0</v>
      </c>
      <c r="D1178" s="4">
        <v>78.900000000000006</v>
      </c>
      <c r="E1178" s="4">
        <v>73</v>
      </c>
      <c r="F1178" s="4">
        <v>19.5</v>
      </c>
      <c r="I1178" s="5" t="s">
        <v>1374</v>
      </c>
      <c r="J1178" s="3">
        <v>64374</v>
      </c>
      <c r="L1178" s="5">
        <v>6456</v>
      </c>
      <c r="M1178" s="2">
        <f t="shared" si="380"/>
        <v>64.61</v>
      </c>
      <c r="N1178" s="3">
        <f t="shared" si="381"/>
        <v>74</v>
      </c>
      <c r="O1178" s="4">
        <f t="shared" si="382"/>
        <v>25.5</v>
      </c>
      <c r="P1178" s="2">
        <f t="shared" si="383"/>
        <v>1.88</v>
      </c>
      <c r="Q1178" s="2">
        <f t="shared" si="384"/>
        <v>1.64</v>
      </c>
      <c r="R1178" s="2">
        <f t="shared" si="385"/>
        <v>4.05</v>
      </c>
      <c r="S1178" s="64">
        <f t="shared" si="386"/>
        <v>0.16186</v>
      </c>
      <c r="T1178" s="2">
        <f t="shared" si="387"/>
        <v>11.45</v>
      </c>
      <c r="U1178" s="4">
        <f t="shared" si="388"/>
        <v>3.3</v>
      </c>
      <c r="V1178" s="79">
        <f t="shared" si="389"/>
        <v>4.24</v>
      </c>
      <c r="W1178" s="10">
        <f t="shared" ca="1" si="390"/>
        <v>0</v>
      </c>
      <c r="X1178" s="10">
        <f t="shared" ca="1" si="391"/>
        <v>1</v>
      </c>
      <c r="Y1178" s="10">
        <f t="shared" ca="1" si="392"/>
        <v>0</v>
      </c>
      <c r="Z1178" s="10">
        <f t="shared" ca="1" si="393"/>
        <v>1</v>
      </c>
      <c r="AA1178" s="10">
        <f t="shared" ca="1" si="394"/>
        <v>0</v>
      </c>
      <c r="AB1178" s="10">
        <f t="shared" ca="1" si="395"/>
        <v>0</v>
      </c>
      <c r="AC1178" s="10">
        <f t="shared" ca="1" si="396"/>
        <v>1</v>
      </c>
      <c r="AF1178" s="16">
        <f t="shared" ca="1" si="397"/>
        <v>0</v>
      </c>
    </row>
    <row r="1179" spans="1:32" x14ac:dyDescent="0.25">
      <c r="A1179" s="7" t="s">
        <v>372</v>
      </c>
      <c r="B1179" s="7" t="s">
        <v>373</v>
      </c>
      <c r="C1179" s="10">
        <f t="shared" ca="1" si="398"/>
        <v>0</v>
      </c>
      <c r="D1179" s="4">
        <v>67.900000000000006</v>
      </c>
      <c r="E1179" s="4">
        <v>46.9</v>
      </c>
      <c r="F1179" s="4">
        <v>12</v>
      </c>
      <c r="G1179" s="4">
        <v>8.8000000000000007</v>
      </c>
      <c r="H1179" s="5" t="s">
        <v>374</v>
      </c>
      <c r="I1179" s="5" t="s">
        <v>1374</v>
      </c>
      <c r="J1179" s="3">
        <v>65000</v>
      </c>
      <c r="L1179" s="3">
        <v>1930</v>
      </c>
      <c r="M1179" s="2">
        <f t="shared" si="380"/>
        <v>19.190000000000001</v>
      </c>
      <c r="N1179" s="3">
        <f t="shared" si="381"/>
        <v>281</v>
      </c>
      <c r="O1179" s="4">
        <f t="shared" si="382"/>
        <v>69</v>
      </c>
      <c r="P1179" s="2">
        <f t="shared" si="383"/>
        <v>1.1599999999999999</v>
      </c>
      <c r="Q1179" s="2">
        <f t="shared" si="384"/>
        <v>1.0900000000000001</v>
      </c>
      <c r="R1179" s="2">
        <f t="shared" si="385"/>
        <v>5.66</v>
      </c>
      <c r="S1179" s="64">
        <f t="shared" si="386"/>
        <v>1.2999999999999999E-2</v>
      </c>
      <c r="T1179" s="2">
        <f t="shared" si="387"/>
        <v>9.18</v>
      </c>
      <c r="U1179" s="4">
        <f t="shared" si="388"/>
        <v>8.6</v>
      </c>
      <c r="V1179" s="79">
        <f t="shared" si="389"/>
        <v>14.09</v>
      </c>
      <c r="W1179" s="10">
        <f t="shared" ca="1" si="390"/>
        <v>0</v>
      </c>
      <c r="X1179" s="10">
        <f t="shared" ca="1" si="391"/>
        <v>0</v>
      </c>
      <c r="Y1179" s="10">
        <f t="shared" ca="1" si="392"/>
        <v>0</v>
      </c>
      <c r="Z1179" s="10">
        <f t="shared" ca="1" si="393"/>
        <v>1</v>
      </c>
      <c r="AA1179" s="10">
        <f t="shared" ca="1" si="394"/>
        <v>0</v>
      </c>
      <c r="AB1179" s="10">
        <f t="shared" ca="1" si="395"/>
        <v>0</v>
      </c>
      <c r="AC1179" s="10">
        <f t="shared" ca="1" si="396"/>
        <v>1</v>
      </c>
      <c r="AF1179" s="16"/>
    </row>
    <row r="1180" spans="1:32" x14ac:dyDescent="0.25">
      <c r="A1180" s="7" t="s">
        <v>375</v>
      </c>
      <c r="B1180" s="7" t="s">
        <v>1463</v>
      </c>
      <c r="C1180" s="10">
        <f t="shared" ca="1" si="398"/>
        <v>0</v>
      </c>
      <c r="D1180" s="4">
        <v>70</v>
      </c>
      <c r="E1180" s="4">
        <v>45</v>
      </c>
      <c r="F1180" s="4">
        <v>12</v>
      </c>
      <c r="G1180" s="4">
        <v>8.9</v>
      </c>
      <c r="H1180" s="5" t="s">
        <v>376</v>
      </c>
      <c r="I1180" s="5" t="s">
        <v>1374</v>
      </c>
      <c r="J1180" s="3">
        <v>70000</v>
      </c>
      <c r="L1180" s="3">
        <v>1916</v>
      </c>
      <c r="M1180" s="2">
        <f t="shared" si="380"/>
        <v>18.13</v>
      </c>
      <c r="N1180" s="3">
        <f t="shared" si="381"/>
        <v>343</v>
      </c>
      <c r="O1180" s="4">
        <f t="shared" si="382"/>
        <v>75.3</v>
      </c>
      <c r="P1180" s="2">
        <f t="shared" si="383"/>
        <v>1.1299999999999999</v>
      </c>
      <c r="Q1180" s="2">
        <f t="shared" si="384"/>
        <v>1.07</v>
      </c>
      <c r="R1180" s="2">
        <f t="shared" si="385"/>
        <v>5.83</v>
      </c>
      <c r="S1180" s="64">
        <f t="shared" si="386"/>
        <v>1.0880000000000001E-2</v>
      </c>
      <c r="T1180" s="2">
        <f t="shared" si="387"/>
        <v>8.99</v>
      </c>
      <c r="U1180" s="4">
        <f t="shared" si="388"/>
        <v>9.4</v>
      </c>
      <c r="V1180" s="79">
        <f t="shared" si="389"/>
        <v>15.4</v>
      </c>
      <c r="W1180" s="10">
        <f t="shared" ca="1" si="390"/>
        <v>0</v>
      </c>
      <c r="X1180" s="10">
        <f t="shared" ca="1" si="391"/>
        <v>0</v>
      </c>
      <c r="Y1180" s="10">
        <f t="shared" ca="1" si="392"/>
        <v>0</v>
      </c>
      <c r="Z1180" s="10">
        <f t="shared" ca="1" si="393"/>
        <v>1</v>
      </c>
      <c r="AA1180" s="10">
        <f t="shared" ca="1" si="394"/>
        <v>0</v>
      </c>
      <c r="AB1180" s="10">
        <f t="shared" ca="1" si="395"/>
        <v>0</v>
      </c>
      <c r="AC1180" s="10">
        <f t="shared" ca="1" si="396"/>
        <v>1</v>
      </c>
      <c r="AF1180" s="16"/>
    </row>
    <row r="1181" spans="1:32" x14ac:dyDescent="0.25">
      <c r="A1181" s="7" t="s">
        <v>377</v>
      </c>
      <c r="B1181" s="7" t="s">
        <v>1463</v>
      </c>
      <c r="C1181" s="10">
        <f t="shared" ca="1" si="398"/>
        <v>0</v>
      </c>
      <c r="D1181" s="4">
        <v>69.599999999999994</v>
      </c>
      <c r="E1181" s="4">
        <v>45.1</v>
      </c>
      <c r="F1181" s="4">
        <v>11.9</v>
      </c>
      <c r="G1181" s="4">
        <v>8.9</v>
      </c>
      <c r="H1181" s="5" t="s">
        <v>378</v>
      </c>
      <c r="I1181" s="5" t="s">
        <v>1374</v>
      </c>
      <c r="J1181" s="3">
        <v>56800</v>
      </c>
      <c r="L1181" s="3">
        <v>1985</v>
      </c>
      <c r="M1181" s="2">
        <f t="shared" si="380"/>
        <v>21.59</v>
      </c>
      <c r="N1181" s="3">
        <f t="shared" si="381"/>
        <v>276</v>
      </c>
      <c r="O1181" s="4">
        <f t="shared" si="382"/>
        <v>61.8</v>
      </c>
      <c r="P1181" s="2">
        <f t="shared" si="383"/>
        <v>1.2</v>
      </c>
      <c r="Q1181" s="2">
        <f t="shared" si="384"/>
        <v>1.1399999999999999</v>
      </c>
      <c r="R1181" s="2">
        <f t="shared" si="385"/>
        <v>5.85</v>
      </c>
      <c r="S1181" s="64">
        <f t="shared" si="386"/>
        <v>1.523E-2</v>
      </c>
      <c r="T1181" s="2">
        <f t="shared" si="387"/>
        <v>9</v>
      </c>
      <c r="U1181" s="4">
        <f t="shared" si="388"/>
        <v>7.9</v>
      </c>
      <c r="V1181" s="79">
        <f t="shared" si="389"/>
        <v>13</v>
      </c>
      <c r="W1181" s="10">
        <f t="shared" ca="1" si="390"/>
        <v>0</v>
      </c>
      <c r="X1181" s="10">
        <f t="shared" ca="1" si="391"/>
        <v>0</v>
      </c>
      <c r="Y1181" s="10">
        <f t="shared" ca="1" si="392"/>
        <v>0</v>
      </c>
      <c r="Z1181" s="10">
        <f t="shared" ca="1" si="393"/>
        <v>1</v>
      </c>
      <c r="AA1181" s="10">
        <f t="shared" ca="1" si="394"/>
        <v>0</v>
      </c>
      <c r="AB1181" s="10">
        <f t="shared" ca="1" si="395"/>
        <v>0</v>
      </c>
      <c r="AC1181" s="10">
        <f t="shared" ca="1" si="396"/>
        <v>1</v>
      </c>
      <c r="AF1181" s="16"/>
    </row>
    <row r="1182" spans="1:32" x14ac:dyDescent="0.25">
      <c r="A1182" s="7" t="s">
        <v>379</v>
      </c>
      <c r="B1182" s="7" t="s">
        <v>156</v>
      </c>
      <c r="C1182" s="10">
        <f t="shared" ca="1" si="398"/>
        <v>0</v>
      </c>
      <c r="D1182" s="4">
        <v>69</v>
      </c>
      <c r="E1182" s="4">
        <v>45.5</v>
      </c>
      <c r="F1182" s="4">
        <v>11.8</v>
      </c>
      <c r="G1182" s="4">
        <v>9</v>
      </c>
      <c r="H1182" s="5" t="s">
        <v>378</v>
      </c>
      <c r="I1182" s="5" t="s">
        <v>1374</v>
      </c>
      <c r="J1182" s="3">
        <v>58000</v>
      </c>
      <c r="L1182" s="3">
        <v>1870</v>
      </c>
      <c r="M1182" s="2">
        <f t="shared" si="380"/>
        <v>20.059999999999999</v>
      </c>
      <c r="N1182" s="3">
        <f t="shared" si="381"/>
        <v>275</v>
      </c>
      <c r="O1182" s="4">
        <f t="shared" si="382"/>
        <v>63.7</v>
      </c>
      <c r="P1182" s="2">
        <f t="shared" si="383"/>
        <v>1.18</v>
      </c>
      <c r="Q1182" s="2">
        <f t="shared" si="384"/>
        <v>1.1100000000000001</v>
      </c>
      <c r="R1182" s="2">
        <f t="shared" si="385"/>
        <v>5.85</v>
      </c>
      <c r="S1182" s="64">
        <f t="shared" si="386"/>
        <v>1.3979999999999999E-2</v>
      </c>
      <c r="T1182" s="2">
        <f t="shared" si="387"/>
        <v>9.0399999999999991</v>
      </c>
      <c r="U1182" s="4">
        <f t="shared" si="388"/>
        <v>8.1999999999999993</v>
      </c>
      <c r="V1182" s="79">
        <f t="shared" si="389"/>
        <v>13.55</v>
      </c>
      <c r="W1182" s="10">
        <f t="shared" ca="1" si="390"/>
        <v>0</v>
      </c>
      <c r="X1182" s="10">
        <f t="shared" ca="1" si="391"/>
        <v>0</v>
      </c>
      <c r="Y1182" s="10">
        <f t="shared" ca="1" si="392"/>
        <v>0</v>
      </c>
      <c r="Z1182" s="10">
        <f t="shared" ca="1" si="393"/>
        <v>1</v>
      </c>
      <c r="AA1182" s="10">
        <f t="shared" ca="1" si="394"/>
        <v>0</v>
      </c>
      <c r="AB1182" s="10">
        <f t="shared" ca="1" si="395"/>
        <v>0</v>
      </c>
      <c r="AC1182" s="10">
        <f t="shared" ca="1" si="396"/>
        <v>1</v>
      </c>
      <c r="AF1182" s="16"/>
    </row>
    <row r="1183" spans="1:32" x14ac:dyDescent="0.25">
      <c r="A1183" s="7" t="s">
        <v>380</v>
      </c>
      <c r="B1183" s="7" t="s">
        <v>1637</v>
      </c>
      <c r="C1183" s="10">
        <f t="shared" ca="1" si="398"/>
        <v>0</v>
      </c>
      <c r="D1183" s="4">
        <v>65.5</v>
      </c>
      <c r="E1183" s="4">
        <v>46.7</v>
      </c>
      <c r="F1183" s="4">
        <v>12</v>
      </c>
      <c r="G1183" s="4">
        <v>9</v>
      </c>
      <c r="H1183" s="5" t="s">
        <v>378</v>
      </c>
      <c r="I1183" s="5" t="s">
        <v>1374</v>
      </c>
      <c r="J1183" s="3">
        <v>60000</v>
      </c>
      <c r="L1183" s="3">
        <v>1920</v>
      </c>
      <c r="M1183" s="2">
        <f t="shared" si="380"/>
        <v>20.14</v>
      </c>
      <c r="N1183" s="3">
        <f t="shared" si="381"/>
        <v>263</v>
      </c>
      <c r="O1183" s="4">
        <f t="shared" si="382"/>
        <v>64.7</v>
      </c>
      <c r="P1183" s="2">
        <f t="shared" si="383"/>
        <v>1.19</v>
      </c>
      <c r="Q1183" s="2">
        <f t="shared" si="384"/>
        <v>1.1100000000000001</v>
      </c>
      <c r="R1183" s="2">
        <f t="shared" si="385"/>
        <v>5.46</v>
      </c>
      <c r="S1183" s="64">
        <f t="shared" si="386"/>
        <v>1.465E-2</v>
      </c>
      <c r="T1183" s="2">
        <f t="shared" si="387"/>
        <v>9.16</v>
      </c>
      <c r="U1183" s="4">
        <f t="shared" si="388"/>
        <v>8.1</v>
      </c>
      <c r="V1183" s="79">
        <f t="shared" si="389"/>
        <v>13.27</v>
      </c>
      <c r="W1183" s="10">
        <f t="shared" ca="1" si="390"/>
        <v>0</v>
      </c>
      <c r="X1183" s="10">
        <f t="shared" ca="1" si="391"/>
        <v>0</v>
      </c>
      <c r="Y1183" s="10">
        <f t="shared" ca="1" si="392"/>
        <v>0</v>
      </c>
      <c r="Z1183" s="10">
        <f t="shared" ca="1" si="393"/>
        <v>1</v>
      </c>
      <c r="AA1183" s="10">
        <f t="shared" ca="1" si="394"/>
        <v>0</v>
      </c>
      <c r="AB1183" s="10">
        <f t="shared" ca="1" si="395"/>
        <v>0</v>
      </c>
      <c r="AC1183" s="10">
        <f t="shared" ca="1" si="396"/>
        <v>1</v>
      </c>
    </row>
    <row r="1184" spans="1:32" x14ac:dyDescent="0.25">
      <c r="A1184" s="7" t="s">
        <v>381</v>
      </c>
      <c r="B1184" s="7" t="s">
        <v>1382</v>
      </c>
      <c r="C1184" s="10">
        <f t="shared" ca="1" si="398"/>
        <v>0</v>
      </c>
      <c r="D1184" s="4">
        <v>67.3</v>
      </c>
      <c r="E1184" s="4">
        <v>45.5</v>
      </c>
      <c r="F1184" s="4">
        <v>13.3</v>
      </c>
      <c r="G1184" s="4">
        <v>9</v>
      </c>
      <c r="H1184" s="5" t="s">
        <v>382</v>
      </c>
      <c r="I1184" s="5" t="s">
        <v>1374</v>
      </c>
      <c r="J1184" s="3">
        <v>59500</v>
      </c>
      <c r="L1184" s="3">
        <v>1800</v>
      </c>
      <c r="M1184" s="2">
        <f t="shared" si="380"/>
        <v>18.98</v>
      </c>
      <c r="N1184" s="3">
        <f t="shared" si="381"/>
        <v>282</v>
      </c>
      <c r="O1184" s="4">
        <f t="shared" si="382"/>
        <v>56.3</v>
      </c>
      <c r="P1184" s="2">
        <f t="shared" si="383"/>
        <v>1.32</v>
      </c>
      <c r="Q1184" s="2">
        <f t="shared" si="384"/>
        <v>1.0900000000000001</v>
      </c>
      <c r="R1184" s="2">
        <f t="shared" si="385"/>
        <v>5.0599999999999996</v>
      </c>
      <c r="S1184" s="64">
        <f t="shared" si="386"/>
        <v>2.2460000000000001E-2</v>
      </c>
      <c r="T1184" s="2">
        <f t="shared" si="387"/>
        <v>9.0399999999999991</v>
      </c>
      <c r="U1184" s="4">
        <f t="shared" si="388"/>
        <v>7</v>
      </c>
      <c r="V1184" s="79">
        <f t="shared" si="389"/>
        <v>10.89</v>
      </c>
      <c r="W1184" s="10">
        <f t="shared" ca="1" si="390"/>
        <v>0</v>
      </c>
      <c r="X1184" s="10">
        <f t="shared" ca="1" si="391"/>
        <v>0</v>
      </c>
      <c r="Y1184" s="10">
        <f t="shared" ca="1" si="392"/>
        <v>0</v>
      </c>
      <c r="Z1184" s="10">
        <f t="shared" ca="1" si="393"/>
        <v>1</v>
      </c>
      <c r="AA1184" s="10">
        <f t="shared" ca="1" si="394"/>
        <v>0</v>
      </c>
      <c r="AB1184" s="10">
        <f t="shared" ca="1" si="395"/>
        <v>0</v>
      </c>
      <c r="AC1184" s="10">
        <f t="shared" ca="1" si="396"/>
        <v>1</v>
      </c>
    </row>
    <row r="1185" spans="1:29" x14ac:dyDescent="0.25">
      <c r="A1185" s="7" t="s">
        <v>383</v>
      </c>
      <c r="B1185" s="7" t="s">
        <v>384</v>
      </c>
      <c r="C1185" s="10">
        <f t="shared" ca="1" si="398"/>
        <v>0</v>
      </c>
      <c r="D1185" s="4">
        <v>67.900000000000006</v>
      </c>
      <c r="E1185" s="4">
        <v>46</v>
      </c>
      <c r="F1185" s="4">
        <v>12.5</v>
      </c>
      <c r="G1185" s="4">
        <v>9</v>
      </c>
      <c r="H1185" s="5" t="s">
        <v>385</v>
      </c>
      <c r="I1185" s="5" t="s">
        <v>1374</v>
      </c>
      <c r="J1185" s="3">
        <v>60000</v>
      </c>
      <c r="L1185" s="3">
        <v>1850</v>
      </c>
      <c r="M1185" s="2">
        <f t="shared" si="380"/>
        <v>19.399999999999999</v>
      </c>
      <c r="N1185" s="3">
        <f t="shared" si="381"/>
        <v>275</v>
      </c>
      <c r="O1185" s="4">
        <f t="shared" si="382"/>
        <v>61</v>
      </c>
      <c r="P1185" s="2">
        <f t="shared" si="383"/>
        <v>1.24</v>
      </c>
      <c r="Q1185" s="2">
        <f t="shared" si="384"/>
        <v>1.1000000000000001</v>
      </c>
      <c r="R1185" s="2">
        <f t="shared" si="385"/>
        <v>5.43</v>
      </c>
      <c r="S1185" s="64">
        <f t="shared" si="386"/>
        <v>1.712E-2</v>
      </c>
      <c r="T1185" s="2">
        <f t="shared" si="387"/>
        <v>9.09</v>
      </c>
      <c r="U1185" s="4">
        <f t="shared" si="388"/>
        <v>7.7</v>
      </c>
      <c r="V1185" s="79">
        <f t="shared" si="389"/>
        <v>12.36</v>
      </c>
      <c r="W1185" s="10">
        <f t="shared" ca="1" si="390"/>
        <v>0</v>
      </c>
      <c r="X1185" s="10">
        <f t="shared" ca="1" si="391"/>
        <v>0</v>
      </c>
      <c r="Y1185" s="10">
        <f t="shared" ca="1" si="392"/>
        <v>0</v>
      </c>
      <c r="Z1185" s="10">
        <f t="shared" ca="1" si="393"/>
        <v>1</v>
      </c>
      <c r="AA1185" s="10">
        <f t="shared" ca="1" si="394"/>
        <v>0</v>
      </c>
      <c r="AB1185" s="10">
        <f t="shared" ca="1" si="395"/>
        <v>0</v>
      </c>
      <c r="AC1185" s="10">
        <f t="shared" ca="1" si="396"/>
        <v>1</v>
      </c>
    </row>
    <row r="1186" spans="1:29" x14ac:dyDescent="0.25">
      <c r="A1186" s="7" t="s">
        <v>386</v>
      </c>
      <c r="B1186" s="7" t="s">
        <v>1463</v>
      </c>
      <c r="C1186" s="10">
        <f t="shared" ca="1" si="398"/>
        <v>0</v>
      </c>
      <c r="D1186" s="4">
        <v>64.5</v>
      </c>
      <c r="E1186" s="4">
        <v>46</v>
      </c>
      <c r="F1186" s="4">
        <v>12.9</v>
      </c>
      <c r="G1186" s="4">
        <v>9</v>
      </c>
      <c r="H1186" s="5" t="s">
        <v>387</v>
      </c>
      <c r="I1186" s="5" t="s">
        <v>1374</v>
      </c>
      <c r="J1186" s="3">
        <v>60000</v>
      </c>
      <c r="L1186" s="3">
        <v>1750</v>
      </c>
      <c r="M1186" s="2">
        <f t="shared" si="380"/>
        <v>18.350000000000001</v>
      </c>
      <c r="N1186" s="3">
        <f t="shared" si="381"/>
        <v>275</v>
      </c>
      <c r="O1186" s="4">
        <f t="shared" si="382"/>
        <v>59.7</v>
      </c>
      <c r="P1186" s="2">
        <f t="shared" si="383"/>
        <v>1.28</v>
      </c>
      <c r="Q1186" s="2">
        <f t="shared" si="384"/>
        <v>1.08</v>
      </c>
      <c r="R1186" s="2">
        <f t="shared" si="385"/>
        <v>5</v>
      </c>
      <c r="S1186" s="64">
        <f t="shared" si="386"/>
        <v>1.985E-2</v>
      </c>
      <c r="T1186" s="2">
        <f t="shared" si="387"/>
        <v>9.09</v>
      </c>
      <c r="U1186" s="4">
        <f t="shared" si="388"/>
        <v>7.3</v>
      </c>
      <c r="V1186" s="79">
        <f t="shared" si="389"/>
        <v>11.53</v>
      </c>
      <c r="W1186" s="10">
        <f t="shared" ca="1" si="390"/>
        <v>0</v>
      </c>
      <c r="X1186" s="10">
        <f t="shared" ca="1" si="391"/>
        <v>0</v>
      </c>
      <c r="Y1186" s="10">
        <f t="shared" ca="1" si="392"/>
        <v>0</v>
      </c>
      <c r="Z1186" s="10">
        <f t="shared" ca="1" si="393"/>
        <v>1</v>
      </c>
      <c r="AA1186" s="10">
        <f t="shared" ca="1" si="394"/>
        <v>0</v>
      </c>
      <c r="AB1186" s="10">
        <f t="shared" ca="1" si="395"/>
        <v>0</v>
      </c>
      <c r="AC1186" s="10">
        <f t="shared" ca="1" si="396"/>
        <v>1</v>
      </c>
    </row>
    <row r="1187" spans="1:29" x14ac:dyDescent="0.25">
      <c r="A1187" s="7" t="s">
        <v>388</v>
      </c>
      <c r="B1187" s="7" t="s">
        <v>1664</v>
      </c>
      <c r="C1187" s="10">
        <f t="shared" ca="1" si="398"/>
        <v>0</v>
      </c>
      <c r="D1187" s="4">
        <v>62.5</v>
      </c>
      <c r="E1187" s="4">
        <v>50</v>
      </c>
      <c r="F1187" s="4">
        <v>12.5</v>
      </c>
      <c r="G1187" s="4">
        <v>10.8</v>
      </c>
      <c r="H1187" s="5" t="s">
        <v>389</v>
      </c>
      <c r="I1187" s="5" t="s">
        <v>1374</v>
      </c>
      <c r="J1187" s="3">
        <v>70500</v>
      </c>
      <c r="L1187" s="3">
        <v>1750</v>
      </c>
      <c r="M1187" s="2">
        <f t="shared" si="380"/>
        <v>16.48</v>
      </c>
      <c r="N1187" s="3">
        <f t="shared" si="381"/>
        <v>252</v>
      </c>
      <c r="O1187" s="4">
        <f t="shared" si="382"/>
        <v>70.099999999999994</v>
      </c>
      <c r="P1187" s="2">
        <f t="shared" si="383"/>
        <v>1.17</v>
      </c>
      <c r="Q1187" s="2">
        <f t="shared" si="384"/>
        <v>1.03</v>
      </c>
      <c r="R1187" s="2">
        <f t="shared" si="385"/>
        <v>5</v>
      </c>
      <c r="S1187" s="64">
        <f t="shared" si="386"/>
        <v>1.405E-2</v>
      </c>
      <c r="T1187" s="2">
        <f t="shared" si="387"/>
        <v>9.48</v>
      </c>
      <c r="U1187" s="4">
        <f t="shared" si="388"/>
        <v>8.5</v>
      </c>
      <c r="V1187" s="79">
        <f t="shared" si="389"/>
        <v>13.64</v>
      </c>
      <c r="W1187" s="10">
        <f t="shared" ca="1" si="390"/>
        <v>0</v>
      </c>
      <c r="X1187" s="10">
        <f t="shared" ca="1" si="391"/>
        <v>0</v>
      </c>
      <c r="Y1187" s="10">
        <f t="shared" ca="1" si="392"/>
        <v>0</v>
      </c>
      <c r="Z1187" s="10">
        <f t="shared" ca="1" si="393"/>
        <v>1</v>
      </c>
      <c r="AA1187" s="10">
        <f t="shared" ca="1" si="394"/>
        <v>0</v>
      </c>
      <c r="AB1187" s="10">
        <f t="shared" ca="1" si="395"/>
        <v>0</v>
      </c>
      <c r="AC1187" s="10">
        <f t="shared" ca="1" si="396"/>
        <v>1</v>
      </c>
    </row>
    <row r="1188" spans="1:29" x14ac:dyDescent="0.25">
      <c r="A1188" s="7" t="s">
        <v>390</v>
      </c>
      <c r="B1188" s="7" t="s">
        <v>1463</v>
      </c>
      <c r="C1188" s="10">
        <f t="shared" ca="1" si="398"/>
        <v>0</v>
      </c>
      <c r="D1188" s="4">
        <v>64.5</v>
      </c>
      <c r="E1188" s="4">
        <v>47.9</v>
      </c>
      <c r="F1188" s="4">
        <v>12</v>
      </c>
      <c r="G1188" s="4">
        <v>9.1</v>
      </c>
      <c r="H1188" s="5" t="s">
        <v>389</v>
      </c>
      <c r="I1188" s="5" t="s">
        <v>1374</v>
      </c>
      <c r="J1188" s="3">
        <v>76000</v>
      </c>
      <c r="L1188" s="3">
        <v>1750</v>
      </c>
      <c r="M1188" s="2">
        <f t="shared" si="380"/>
        <v>15.68</v>
      </c>
      <c r="N1188" s="3">
        <f t="shared" si="381"/>
        <v>309</v>
      </c>
      <c r="O1188" s="4">
        <f t="shared" si="382"/>
        <v>81.2</v>
      </c>
      <c r="P1188" s="2">
        <f t="shared" si="383"/>
        <v>1.1000000000000001</v>
      </c>
      <c r="Q1188" s="2">
        <f t="shared" si="384"/>
        <v>1.02</v>
      </c>
      <c r="R1188" s="2">
        <f t="shared" si="385"/>
        <v>5.38</v>
      </c>
      <c r="S1188" s="64">
        <f t="shared" si="386"/>
        <v>1.001E-2</v>
      </c>
      <c r="T1188" s="2">
        <f t="shared" si="387"/>
        <v>9.27</v>
      </c>
      <c r="U1188" s="4">
        <f t="shared" si="388"/>
        <v>9.8000000000000007</v>
      </c>
      <c r="V1188" s="79">
        <f t="shared" si="389"/>
        <v>16.05</v>
      </c>
      <c r="W1188" s="10">
        <f t="shared" ca="1" si="390"/>
        <v>0</v>
      </c>
      <c r="X1188" s="10">
        <f t="shared" ca="1" si="391"/>
        <v>0</v>
      </c>
      <c r="Y1188" s="10">
        <f t="shared" ca="1" si="392"/>
        <v>0</v>
      </c>
      <c r="Z1188" s="10">
        <f t="shared" ca="1" si="393"/>
        <v>1</v>
      </c>
      <c r="AA1188" s="10">
        <f t="shared" ca="1" si="394"/>
        <v>0</v>
      </c>
      <c r="AB1188" s="10">
        <f t="shared" ca="1" si="395"/>
        <v>0</v>
      </c>
      <c r="AC1188" s="10">
        <f t="shared" ca="1" si="396"/>
        <v>1</v>
      </c>
    </row>
    <row r="1189" spans="1:29" x14ac:dyDescent="0.25">
      <c r="A1189" s="7" t="s">
        <v>391</v>
      </c>
      <c r="B1189" s="7" t="s">
        <v>392</v>
      </c>
      <c r="C1189" s="10">
        <f t="shared" ca="1" si="398"/>
        <v>0</v>
      </c>
      <c r="D1189" s="4">
        <v>33</v>
      </c>
      <c r="E1189" s="4">
        <v>31.5</v>
      </c>
      <c r="F1189" s="4">
        <v>8.5</v>
      </c>
      <c r="G1189" s="4">
        <v>3.7</v>
      </c>
      <c r="H1189" s="5" t="s">
        <v>1606</v>
      </c>
      <c r="I1189" s="5" t="s">
        <v>1374</v>
      </c>
      <c r="J1189" s="3">
        <v>14800</v>
      </c>
      <c r="K1189" s="3">
        <v>9900</v>
      </c>
      <c r="L1189" s="3">
        <v>475</v>
      </c>
      <c r="M1189" s="2">
        <f t="shared" si="380"/>
        <v>12.65</v>
      </c>
      <c r="N1189" s="3">
        <f t="shared" si="381"/>
        <v>211</v>
      </c>
      <c r="O1189" s="4">
        <f t="shared" si="382"/>
        <v>41.4</v>
      </c>
      <c r="P1189" s="2">
        <f t="shared" si="383"/>
        <v>1.34</v>
      </c>
      <c r="Q1189" s="2">
        <f t="shared" si="384"/>
        <v>0.99</v>
      </c>
      <c r="R1189" s="2">
        <f t="shared" si="385"/>
        <v>3.88</v>
      </c>
      <c r="S1189" s="64">
        <f t="shared" si="386"/>
        <v>2.4469999999999999E-2</v>
      </c>
      <c r="T1189" s="2">
        <f t="shared" si="387"/>
        <v>7.52</v>
      </c>
      <c r="U1189" s="4">
        <f t="shared" si="388"/>
        <v>4.9000000000000004</v>
      </c>
      <c r="V1189" s="79">
        <f t="shared" si="389"/>
        <v>9.5399999999999991</v>
      </c>
      <c r="W1189" s="10">
        <f t="shared" ca="1" si="390"/>
        <v>0</v>
      </c>
      <c r="X1189" s="10">
        <f t="shared" ca="1" si="391"/>
        <v>0</v>
      </c>
      <c r="Y1189" s="10">
        <f t="shared" ca="1" si="392"/>
        <v>0</v>
      </c>
      <c r="Z1189" s="10">
        <f t="shared" ca="1" si="393"/>
        <v>1</v>
      </c>
      <c r="AA1189" s="10">
        <f t="shared" ca="1" si="394"/>
        <v>0</v>
      </c>
      <c r="AB1189" s="10">
        <f t="shared" ca="1" si="395"/>
        <v>0</v>
      </c>
      <c r="AC1189" s="10">
        <f t="shared" ca="1" si="396"/>
        <v>1</v>
      </c>
    </row>
    <row r="1190" spans="1:29" x14ac:dyDescent="0.25">
      <c r="A1190" s="7" t="s">
        <v>887</v>
      </c>
      <c r="C1190" s="10">
        <f t="shared" ca="1" si="398"/>
        <v>0</v>
      </c>
      <c r="D1190" s="4">
        <v>46.6</v>
      </c>
      <c r="E1190" s="4">
        <v>35.799999999999997</v>
      </c>
      <c r="F1190" s="4">
        <v>13.4</v>
      </c>
      <c r="G1190" s="4">
        <v>5.3</v>
      </c>
      <c r="J1190" s="3">
        <v>40000</v>
      </c>
      <c r="K1190" s="3">
        <v>12000</v>
      </c>
      <c r="L1190" s="3">
        <v>1010</v>
      </c>
      <c r="M1190" s="2">
        <f t="shared" si="380"/>
        <v>13.88</v>
      </c>
      <c r="N1190" s="3">
        <f t="shared" si="381"/>
        <v>389</v>
      </c>
      <c r="O1190" s="4">
        <f t="shared" si="382"/>
        <v>50</v>
      </c>
      <c r="P1190" s="2">
        <f t="shared" si="383"/>
        <v>1.52</v>
      </c>
      <c r="Q1190" s="2">
        <f t="shared" si="384"/>
        <v>0.99</v>
      </c>
      <c r="R1190" s="2">
        <f t="shared" si="385"/>
        <v>3.48</v>
      </c>
      <c r="S1190" s="64">
        <f t="shared" si="386"/>
        <v>3.6729999999999999E-2</v>
      </c>
      <c r="T1190" s="2">
        <f t="shared" si="387"/>
        <v>8.02</v>
      </c>
      <c r="U1190" s="4">
        <f t="shared" si="388"/>
        <v>5.5</v>
      </c>
      <c r="V1190" s="79">
        <f t="shared" si="389"/>
        <v>8.5299999999999994</v>
      </c>
      <c r="W1190" s="10">
        <f t="shared" ca="1" si="390"/>
        <v>0</v>
      </c>
      <c r="X1190" s="10">
        <f t="shared" ca="1" si="391"/>
        <v>0</v>
      </c>
      <c r="Y1190" s="10">
        <f t="shared" ca="1" si="392"/>
        <v>0</v>
      </c>
      <c r="Z1190" s="10">
        <f t="shared" ca="1" si="393"/>
        <v>1</v>
      </c>
      <c r="AA1190" s="10">
        <f t="shared" ca="1" si="394"/>
        <v>0</v>
      </c>
      <c r="AB1190" s="10">
        <f t="shared" ca="1" si="395"/>
        <v>0.111</v>
      </c>
      <c r="AC1190" s="10">
        <f t="shared" ca="1" si="396"/>
        <v>1</v>
      </c>
    </row>
    <row r="1191" spans="1:29" x14ac:dyDescent="0.25">
      <c r="A1191" s="7" t="s">
        <v>568</v>
      </c>
      <c r="B1191" s="7" t="s">
        <v>1688</v>
      </c>
      <c r="C1191" s="10">
        <f t="shared" ca="1" si="398"/>
        <v>0</v>
      </c>
      <c r="D1191" s="4">
        <v>46.6</v>
      </c>
      <c r="E1191" s="4">
        <v>36</v>
      </c>
      <c r="F1191" s="4">
        <v>13.4</v>
      </c>
      <c r="G1191" s="4">
        <v>5.5</v>
      </c>
      <c r="H1191" s="5" t="s">
        <v>566</v>
      </c>
      <c r="I1191" s="5" t="s">
        <v>1383</v>
      </c>
      <c r="J1191" s="3">
        <v>40000</v>
      </c>
      <c r="K1191" s="3">
        <v>12000</v>
      </c>
      <c r="L1191" s="3">
        <v>1200</v>
      </c>
      <c r="M1191" s="2">
        <f t="shared" si="380"/>
        <v>16.489999999999998</v>
      </c>
      <c r="N1191" s="3">
        <f t="shared" si="381"/>
        <v>383</v>
      </c>
      <c r="O1191" s="4">
        <f t="shared" si="382"/>
        <v>49.8</v>
      </c>
      <c r="P1191" s="2">
        <f t="shared" si="383"/>
        <v>1.52</v>
      </c>
      <c r="Q1191" s="2">
        <f t="shared" si="384"/>
        <v>1.05</v>
      </c>
      <c r="R1191" s="2">
        <f t="shared" si="385"/>
        <v>3.48</v>
      </c>
      <c r="S1191" s="64">
        <f t="shared" si="386"/>
        <v>3.6729999999999999E-2</v>
      </c>
      <c r="T1191" s="2">
        <f t="shared" si="387"/>
        <v>8.0399999999999991</v>
      </c>
      <c r="U1191" s="4">
        <f t="shared" si="388"/>
        <v>5.5</v>
      </c>
      <c r="V1191" s="79">
        <f t="shared" si="389"/>
        <v>8.5299999999999994</v>
      </c>
      <c r="W1191" s="10">
        <f t="shared" ca="1" si="390"/>
        <v>0</v>
      </c>
      <c r="X1191" s="10">
        <f t="shared" ca="1" si="391"/>
        <v>0</v>
      </c>
      <c r="Y1191" s="10">
        <f t="shared" ca="1" si="392"/>
        <v>0</v>
      </c>
      <c r="Z1191" s="10">
        <f t="shared" ca="1" si="393"/>
        <v>1</v>
      </c>
      <c r="AA1191" s="10">
        <f t="shared" ca="1" si="394"/>
        <v>0</v>
      </c>
      <c r="AB1191" s="10">
        <f t="shared" ca="1" si="395"/>
        <v>0.111</v>
      </c>
      <c r="AC1191" s="10">
        <f t="shared" ca="1" si="396"/>
        <v>1</v>
      </c>
    </row>
    <row r="1192" spans="1:29" x14ac:dyDescent="0.25">
      <c r="A1192" s="7" t="s">
        <v>1305</v>
      </c>
      <c r="B1192" s="7" t="s">
        <v>1558</v>
      </c>
      <c r="C1192" s="10">
        <f t="shared" ca="1" si="398"/>
        <v>0</v>
      </c>
      <c r="D1192" s="4">
        <v>52</v>
      </c>
      <c r="E1192" s="4">
        <v>41</v>
      </c>
      <c r="F1192" s="4">
        <v>13.1</v>
      </c>
      <c r="G1192" s="4">
        <v>5</v>
      </c>
      <c r="H1192" s="5" t="s">
        <v>1386</v>
      </c>
      <c r="J1192" s="3">
        <v>50000</v>
      </c>
      <c r="K1192" s="3">
        <v>19600</v>
      </c>
      <c r="L1192" s="3">
        <v>1273</v>
      </c>
      <c r="M1192" s="2">
        <f t="shared" si="380"/>
        <v>15.07</v>
      </c>
      <c r="N1192" s="3">
        <f t="shared" si="381"/>
        <v>324</v>
      </c>
      <c r="O1192" s="4">
        <f t="shared" si="382"/>
        <v>56.7</v>
      </c>
      <c r="P1192" s="2">
        <f t="shared" si="383"/>
        <v>1.38</v>
      </c>
      <c r="Q1192" s="2">
        <f t="shared" si="384"/>
        <v>1.01</v>
      </c>
      <c r="R1192" s="2">
        <f t="shared" si="385"/>
        <v>3.97</v>
      </c>
      <c r="S1192" s="64">
        <f t="shared" si="386"/>
        <v>2.6339999999999999E-2</v>
      </c>
      <c r="T1192" s="2">
        <f t="shared" si="387"/>
        <v>8.58</v>
      </c>
      <c r="U1192" s="4">
        <f t="shared" si="388"/>
        <v>6.4</v>
      </c>
      <c r="V1192" s="79">
        <f t="shared" si="389"/>
        <v>10.029999999999999</v>
      </c>
      <c r="W1192" s="10">
        <f t="shared" ca="1" si="390"/>
        <v>0</v>
      </c>
      <c r="X1192" s="10">
        <f t="shared" ca="1" si="391"/>
        <v>0</v>
      </c>
      <c r="Y1192" s="10">
        <f t="shared" ca="1" si="392"/>
        <v>0</v>
      </c>
      <c r="Z1192" s="10">
        <f t="shared" ca="1" si="393"/>
        <v>1</v>
      </c>
      <c r="AA1192" s="10">
        <f t="shared" ca="1" si="394"/>
        <v>0</v>
      </c>
      <c r="AB1192" s="10">
        <f t="shared" ca="1" si="395"/>
        <v>0</v>
      </c>
      <c r="AC1192" s="10">
        <f t="shared" ca="1" si="396"/>
        <v>1</v>
      </c>
    </row>
    <row r="1193" spans="1:29" x14ac:dyDescent="0.25">
      <c r="A1193" s="7" t="s">
        <v>306</v>
      </c>
      <c r="B1193" s="7" t="s">
        <v>1377</v>
      </c>
      <c r="C1193" s="10">
        <f t="shared" ref="C1193:C1225" ca="1" si="399">MIN(W1193,Z1193,Y1193,X1193,AA1193,AC1193,AB1193)</f>
        <v>0</v>
      </c>
      <c r="D1193" s="4">
        <v>32.1</v>
      </c>
      <c r="E1193" s="4">
        <v>26</v>
      </c>
      <c r="F1193" s="4">
        <v>10.4</v>
      </c>
      <c r="G1193" s="4">
        <v>5.2</v>
      </c>
      <c r="H1193" s="5" t="s">
        <v>1456</v>
      </c>
      <c r="I1193" s="5" t="s">
        <v>1371</v>
      </c>
      <c r="J1193" s="3">
        <v>11800</v>
      </c>
      <c r="K1193" s="3">
        <v>4700</v>
      </c>
      <c r="L1193" s="3">
        <v>519</v>
      </c>
      <c r="M1193" s="2">
        <f t="shared" si="380"/>
        <v>16.079999999999998</v>
      </c>
      <c r="N1193" s="3">
        <f t="shared" si="381"/>
        <v>300</v>
      </c>
      <c r="O1193" s="4">
        <f t="shared" si="382"/>
        <v>29</v>
      </c>
      <c r="P1193" s="2">
        <f t="shared" si="383"/>
        <v>1.77</v>
      </c>
      <c r="Q1193" s="2">
        <f t="shared" si="384"/>
        <v>1.08</v>
      </c>
      <c r="R1193" s="2">
        <f t="shared" si="385"/>
        <v>3.09</v>
      </c>
      <c r="S1193" s="64">
        <f t="shared" si="386"/>
        <v>7.2590000000000002E-2</v>
      </c>
      <c r="T1193" s="2">
        <f t="shared" si="387"/>
        <v>6.83</v>
      </c>
      <c r="U1193" s="4">
        <f t="shared" si="388"/>
        <v>3.3</v>
      </c>
      <c r="V1193" s="79">
        <f t="shared" si="389"/>
        <v>5.81</v>
      </c>
      <c r="W1193" s="10">
        <f t="shared" ca="1" si="390"/>
        <v>0</v>
      </c>
      <c r="X1193" s="10">
        <f t="shared" ca="1" si="391"/>
        <v>0</v>
      </c>
      <c r="Y1193" s="10">
        <f t="shared" ca="1" si="392"/>
        <v>0</v>
      </c>
      <c r="Z1193" s="10">
        <f t="shared" ca="1" si="393"/>
        <v>1</v>
      </c>
      <c r="AA1193" s="10">
        <f t="shared" ca="1" si="394"/>
        <v>0</v>
      </c>
      <c r="AB1193" s="10">
        <f t="shared" ca="1" si="395"/>
        <v>0.72199999999999998</v>
      </c>
      <c r="AC1193" s="10">
        <f t="shared" ca="1" si="396"/>
        <v>1</v>
      </c>
    </row>
    <row r="1194" spans="1:29" x14ac:dyDescent="0.25">
      <c r="A1194" s="7" t="s">
        <v>393</v>
      </c>
      <c r="B1194" s="7" t="s">
        <v>1377</v>
      </c>
      <c r="C1194" s="10">
        <f t="shared" ca="1" si="399"/>
        <v>0</v>
      </c>
      <c r="D1194" s="4">
        <v>39.299999999999997</v>
      </c>
      <c r="E1194" s="4">
        <v>32</v>
      </c>
      <c r="F1194" s="4">
        <v>11.5</v>
      </c>
      <c r="G1194" s="4">
        <v>5.9</v>
      </c>
      <c r="I1194" s="5" t="s">
        <v>1371</v>
      </c>
      <c r="J1194" s="3">
        <v>18500</v>
      </c>
      <c r="K1194" s="3">
        <v>7000</v>
      </c>
      <c r="L1194" s="3">
        <v>735</v>
      </c>
      <c r="M1194" s="2">
        <f t="shared" si="380"/>
        <v>16.88</v>
      </c>
      <c r="N1194" s="3">
        <f t="shared" si="381"/>
        <v>252</v>
      </c>
      <c r="O1194" s="4">
        <f t="shared" si="382"/>
        <v>32.299999999999997</v>
      </c>
      <c r="P1194" s="2">
        <f t="shared" si="383"/>
        <v>1.68</v>
      </c>
      <c r="Q1194" s="2">
        <f t="shared" si="384"/>
        <v>1.08</v>
      </c>
      <c r="R1194" s="2">
        <f t="shared" si="385"/>
        <v>3.42</v>
      </c>
      <c r="S1194" s="64">
        <f t="shared" si="386"/>
        <v>6.633E-2</v>
      </c>
      <c r="T1194" s="2">
        <f t="shared" si="387"/>
        <v>7.58</v>
      </c>
      <c r="U1194" s="4">
        <f t="shared" si="388"/>
        <v>3.7</v>
      </c>
      <c r="V1194" s="79">
        <f t="shared" si="389"/>
        <v>6.19</v>
      </c>
      <c r="W1194" s="10">
        <f t="shared" ca="1" si="390"/>
        <v>0</v>
      </c>
      <c r="X1194" s="10">
        <f t="shared" ca="1" si="391"/>
        <v>0</v>
      </c>
      <c r="Y1194" s="10">
        <f t="shared" ca="1" si="392"/>
        <v>0</v>
      </c>
      <c r="Z1194" s="10">
        <f t="shared" ca="1" si="393"/>
        <v>1</v>
      </c>
      <c r="AA1194" s="10">
        <f t="shared" ca="1" si="394"/>
        <v>0</v>
      </c>
      <c r="AB1194" s="10">
        <f t="shared" ca="1" si="395"/>
        <v>0.44400000000000001</v>
      </c>
      <c r="AC1194" s="10">
        <f t="shared" ca="1" si="396"/>
        <v>1</v>
      </c>
    </row>
    <row r="1195" spans="1:29" x14ac:dyDescent="0.25">
      <c r="A1195" s="7" t="s">
        <v>1306</v>
      </c>
      <c r="B1195" s="7" t="s">
        <v>1377</v>
      </c>
      <c r="C1195" s="10">
        <f t="shared" ca="1" si="399"/>
        <v>0</v>
      </c>
      <c r="D1195" s="4">
        <v>39.1</v>
      </c>
      <c r="E1195" s="4">
        <v>34</v>
      </c>
      <c r="F1195" s="4">
        <v>12.3</v>
      </c>
      <c r="G1195" s="4">
        <v>6</v>
      </c>
      <c r="J1195" s="3">
        <v>22500</v>
      </c>
      <c r="K1195" s="3">
        <v>7700</v>
      </c>
      <c r="L1195" s="3">
        <v>772</v>
      </c>
      <c r="M1195" s="2">
        <f t="shared" si="380"/>
        <v>15.56</v>
      </c>
      <c r="N1195" s="3">
        <f t="shared" si="381"/>
        <v>256</v>
      </c>
      <c r="O1195" s="4">
        <f t="shared" si="382"/>
        <v>34.6</v>
      </c>
      <c r="P1195" s="2">
        <f t="shared" si="383"/>
        <v>1.69</v>
      </c>
      <c r="Q1195" s="2">
        <f t="shared" si="384"/>
        <v>1.05</v>
      </c>
      <c r="R1195" s="2">
        <f t="shared" si="385"/>
        <v>3.18</v>
      </c>
      <c r="S1195" s="64">
        <f t="shared" si="386"/>
        <v>6.5320000000000003E-2</v>
      </c>
      <c r="T1195" s="2">
        <f t="shared" si="387"/>
        <v>7.81</v>
      </c>
      <c r="U1195" s="4">
        <f t="shared" si="388"/>
        <v>3.9</v>
      </c>
      <c r="V1195" s="79">
        <f t="shared" si="389"/>
        <v>6.31</v>
      </c>
      <c r="W1195" s="10">
        <f t="shared" ca="1" si="390"/>
        <v>0</v>
      </c>
      <c r="X1195" s="10">
        <f t="shared" ca="1" si="391"/>
        <v>0</v>
      </c>
      <c r="Y1195" s="10">
        <f t="shared" ca="1" si="392"/>
        <v>0</v>
      </c>
      <c r="Z1195" s="10">
        <f t="shared" ca="1" si="393"/>
        <v>1</v>
      </c>
      <c r="AA1195" s="10">
        <f t="shared" ca="1" si="394"/>
        <v>0</v>
      </c>
      <c r="AB1195" s="10">
        <f t="shared" ca="1" si="395"/>
        <v>1</v>
      </c>
      <c r="AC1195" s="10">
        <f t="shared" ca="1" si="396"/>
        <v>1</v>
      </c>
    </row>
    <row r="1196" spans="1:29" x14ac:dyDescent="0.25">
      <c r="A1196" s="7" t="s">
        <v>394</v>
      </c>
      <c r="B1196" s="7" t="s">
        <v>1377</v>
      </c>
      <c r="C1196" s="10">
        <f t="shared" ca="1" si="399"/>
        <v>0</v>
      </c>
      <c r="D1196" s="4">
        <v>42</v>
      </c>
      <c r="E1196" s="4">
        <v>34.5</v>
      </c>
      <c r="F1196" s="4">
        <v>12.8</v>
      </c>
      <c r="G1196" s="4">
        <v>6</v>
      </c>
      <c r="I1196" s="5" t="s">
        <v>1371</v>
      </c>
      <c r="J1196" s="3">
        <v>24600</v>
      </c>
      <c r="K1196" s="3">
        <v>9500</v>
      </c>
      <c r="L1196" s="5">
        <v>849</v>
      </c>
      <c r="M1196" s="2">
        <f t="shared" si="380"/>
        <v>16.12</v>
      </c>
      <c r="N1196" s="3">
        <f t="shared" si="381"/>
        <v>267</v>
      </c>
      <c r="O1196" s="4">
        <f t="shared" si="382"/>
        <v>34.700000000000003</v>
      </c>
      <c r="P1196" s="2">
        <f t="shared" si="383"/>
        <v>1.7</v>
      </c>
      <c r="Q1196" s="2">
        <f t="shared" si="384"/>
        <v>1.06</v>
      </c>
      <c r="R1196" s="2">
        <f t="shared" si="385"/>
        <v>3.28</v>
      </c>
      <c r="S1196" s="64">
        <f t="shared" si="386"/>
        <v>6.8830000000000002E-2</v>
      </c>
      <c r="T1196" s="2">
        <f t="shared" si="387"/>
        <v>7.87</v>
      </c>
      <c r="U1196" s="4">
        <f t="shared" si="388"/>
        <v>3.9</v>
      </c>
      <c r="V1196" s="79">
        <f t="shared" si="389"/>
        <v>6.19</v>
      </c>
      <c r="W1196" s="10">
        <f t="shared" ca="1" si="390"/>
        <v>0</v>
      </c>
      <c r="X1196" s="10">
        <f t="shared" ca="1" si="391"/>
        <v>0</v>
      </c>
      <c r="Y1196" s="10">
        <f t="shared" ca="1" si="392"/>
        <v>0</v>
      </c>
      <c r="Z1196" s="10">
        <f t="shared" ca="1" si="393"/>
        <v>1</v>
      </c>
      <c r="AA1196" s="10">
        <f t="shared" ca="1" si="394"/>
        <v>0</v>
      </c>
      <c r="AB1196" s="10">
        <f t="shared" ca="1" si="395"/>
        <v>1</v>
      </c>
      <c r="AC1196" s="10">
        <f t="shared" ca="1" si="396"/>
        <v>1</v>
      </c>
    </row>
    <row r="1197" spans="1:29" x14ac:dyDescent="0.25">
      <c r="A1197" s="7" t="s">
        <v>1307</v>
      </c>
      <c r="B1197" s="7" t="s">
        <v>1377</v>
      </c>
      <c r="C1197" s="10">
        <f t="shared" ca="1" si="399"/>
        <v>0</v>
      </c>
      <c r="D1197" s="4">
        <v>42</v>
      </c>
      <c r="E1197" s="4">
        <v>34.5</v>
      </c>
      <c r="F1197" s="4">
        <v>12.8</v>
      </c>
      <c r="G1197" s="4">
        <v>6</v>
      </c>
      <c r="H1197" s="5" t="s">
        <v>1407</v>
      </c>
      <c r="I1197" s="5" t="s">
        <v>1374</v>
      </c>
      <c r="J1197" s="3">
        <v>25000</v>
      </c>
      <c r="K1197" s="3">
        <v>9500</v>
      </c>
      <c r="L1197" s="3">
        <v>793</v>
      </c>
      <c r="M1197" s="2">
        <f t="shared" si="380"/>
        <v>14.9</v>
      </c>
      <c r="N1197" s="3">
        <f t="shared" si="381"/>
        <v>272</v>
      </c>
      <c r="O1197" s="4">
        <f t="shared" si="382"/>
        <v>35.299999999999997</v>
      </c>
      <c r="P1197" s="2">
        <f t="shared" si="383"/>
        <v>1.69</v>
      </c>
      <c r="Q1197" s="2">
        <f t="shared" si="384"/>
        <v>1.03</v>
      </c>
      <c r="R1197" s="2">
        <f t="shared" si="385"/>
        <v>3.28</v>
      </c>
      <c r="S1197" s="64">
        <f t="shared" si="386"/>
        <v>6.5430000000000002E-2</v>
      </c>
      <c r="T1197" s="2">
        <f t="shared" si="387"/>
        <v>7.87</v>
      </c>
      <c r="U1197" s="4">
        <f t="shared" si="388"/>
        <v>4</v>
      </c>
      <c r="V1197" s="79">
        <f t="shared" si="389"/>
        <v>6.34</v>
      </c>
      <c r="W1197" s="10">
        <f t="shared" ca="1" si="390"/>
        <v>0</v>
      </c>
      <c r="X1197" s="10">
        <f t="shared" ca="1" si="391"/>
        <v>0</v>
      </c>
      <c r="Y1197" s="10">
        <f t="shared" ca="1" si="392"/>
        <v>0</v>
      </c>
      <c r="Z1197" s="10">
        <f t="shared" ca="1" si="393"/>
        <v>1</v>
      </c>
      <c r="AA1197" s="10">
        <f t="shared" ca="1" si="394"/>
        <v>0</v>
      </c>
      <c r="AB1197" s="10">
        <f t="shared" ca="1" si="395"/>
        <v>1</v>
      </c>
      <c r="AC1197" s="10">
        <f t="shared" ca="1" si="396"/>
        <v>1</v>
      </c>
    </row>
    <row r="1198" spans="1:29" x14ac:dyDescent="0.25">
      <c r="A1198" s="7" t="s">
        <v>395</v>
      </c>
      <c r="B1198" s="7" t="s">
        <v>1377</v>
      </c>
      <c r="C1198" s="10">
        <f t="shared" ca="1" si="399"/>
        <v>0</v>
      </c>
      <c r="D1198" s="4">
        <v>50.7</v>
      </c>
      <c r="E1198" s="4">
        <v>40.299999999999997</v>
      </c>
      <c r="F1198" s="4">
        <v>13.9</v>
      </c>
      <c r="G1198" s="4">
        <v>6.3</v>
      </c>
      <c r="I1198" s="5" t="s">
        <v>1371</v>
      </c>
      <c r="J1198" s="3">
        <v>35500</v>
      </c>
      <c r="K1198" s="3">
        <v>11000</v>
      </c>
      <c r="L1198" s="3">
        <v>1035</v>
      </c>
      <c r="M1198" s="2">
        <f t="shared" si="380"/>
        <v>15.4</v>
      </c>
      <c r="N1198" s="3">
        <f t="shared" si="381"/>
        <v>242</v>
      </c>
      <c r="O1198" s="4">
        <f t="shared" si="382"/>
        <v>38</v>
      </c>
      <c r="P1198" s="2">
        <f t="shared" si="383"/>
        <v>1.64</v>
      </c>
      <c r="Q1198" s="2">
        <f t="shared" si="384"/>
        <v>1.03</v>
      </c>
      <c r="R1198" s="2">
        <f t="shared" si="385"/>
        <v>3.65</v>
      </c>
      <c r="S1198" s="64">
        <f t="shared" si="386"/>
        <v>6.0150000000000002E-2</v>
      </c>
      <c r="T1198" s="2">
        <f t="shared" si="387"/>
        <v>8.51</v>
      </c>
      <c r="U1198" s="4">
        <f t="shared" si="388"/>
        <v>4.4000000000000004</v>
      </c>
      <c r="V1198" s="79">
        <f t="shared" si="389"/>
        <v>6.7</v>
      </c>
      <c r="W1198" s="10">
        <f t="shared" ca="1" si="390"/>
        <v>0</v>
      </c>
      <c r="X1198" s="10">
        <f t="shared" ca="1" si="391"/>
        <v>0</v>
      </c>
      <c r="Y1198" s="10">
        <f t="shared" ca="1" si="392"/>
        <v>0</v>
      </c>
      <c r="Z1198" s="10">
        <f t="shared" ca="1" si="393"/>
        <v>1</v>
      </c>
      <c r="AA1198" s="10">
        <f t="shared" ca="1" si="394"/>
        <v>0</v>
      </c>
      <c r="AB1198" s="10">
        <f t="shared" ca="1" si="395"/>
        <v>0</v>
      </c>
      <c r="AC1198" s="10">
        <f t="shared" ca="1" si="396"/>
        <v>1</v>
      </c>
    </row>
    <row r="1199" spans="1:29" x14ac:dyDescent="0.25">
      <c r="A1199" s="7" t="s">
        <v>737</v>
      </c>
      <c r="B1199" s="7" t="s">
        <v>738</v>
      </c>
      <c r="C1199" s="10">
        <f t="shared" ca="1" si="399"/>
        <v>0</v>
      </c>
      <c r="D1199" s="4">
        <v>34</v>
      </c>
      <c r="E1199" s="4">
        <v>26.3</v>
      </c>
      <c r="F1199" s="4">
        <v>10.9</v>
      </c>
      <c r="G1199" s="4">
        <v>5.9</v>
      </c>
      <c r="H1199" s="5" t="s">
        <v>739</v>
      </c>
      <c r="I1199" s="5" t="s">
        <v>740</v>
      </c>
      <c r="J1199" s="3">
        <v>9900</v>
      </c>
      <c r="L1199" s="3">
        <v>711</v>
      </c>
      <c r="M1199" s="2">
        <f t="shared" si="380"/>
        <v>24.76</v>
      </c>
      <c r="N1199" s="3">
        <f t="shared" si="381"/>
        <v>243</v>
      </c>
      <c r="O1199" s="4">
        <f t="shared" si="382"/>
        <v>22.2</v>
      </c>
      <c r="P1199" s="2">
        <f t="shared" si="383"/>
        <v>1.96</v>
      </c>
      <c r="Q1199" s="2">
        <f t="shared" si="384"/>
        <v>1.25</v>
      </c>
      <c r="R1199" s="2">
        <f t="shared" si="385"/>
        <v>3.12</v>
      </c>
      <c r="S1199" s="64">
        <f t="shared" si="386"/>
        <v>0.12484000000000001</v>
      </c>
      <c r="T1199" s="2">
        <f t="shared" si="387"/>
        <v>6.87</v>
      </c>
      <c r="U1199" s="4">
        <f t="shared" si="388"/>
        <v>2.6</v>
      </c>
      <c r="V1199" s="79">
        <f t="shared" si="389"/>
        <v>4.47</v>
      </c>
      <c r="W1199" s="10">
        <f t="shared" ca="1" si="390"/>
        <v>0</v>
      </c>
      <c r="X1199" s="10">
        <f t="shared" ca="1" si="391"/>
        <v>0</v>
      </c>
      <c r="Y1199" s="10">
        <f t="shared" ca="1" si="392"/>
        <v>0</v>
      </c>
      <c r="Z1199" s="10">
        <f t="shared" ca="1" si="393"/>
        <v>1</v>
      </c>
      <c r="AA1199" s="10">
        <f t="shared" ca="1" si="394"/>
        <v>0</v>
      </c>
      <c r="AB1199" s="10">
        <f t="shared" ca="1" si="395"/>
        <v>0.88900000000000001</v>
      </c>
      <c r="AC1199" s="10">
        <f t="shared" ca="1" si="396"/>
        <v>1</v>
      </c>
    </row>
    <row r="1200" spans="1:29" x14ac:dyDescent="0.25">
      <c r="A1200" s="53" t="s">
        <v>621</v>
      </c>
      <c r="B1200" s="53" t="s">
        <v>1754</v>
      </c>
      <c r="C1200" s="10">
        <f t="shared" ca="1" si="399"/>
        <v>0</v>
      </c>
      <c r="D1200" s="4">
        <v>41</v>
      </c>
      <c r="E1200" s="4">
        <v>38.1</v>
      </c>
      <c r="F1200" s="4">
        <v>13.2</v>
      </c>
      <c r="G1200" s="4">
        <v>6.3</v>
      </c>
      <c r="H1200" s="5" t="s">
        <v>931</v>
      </c>
      <c r="I1200" s="10" t="s">
        <v>1935</v>
      </c>
      <c r="J1200" s="5">
        <v>15430</v>
      </c>
      <c r="K1200" s="5">
        <v>6830</v>
      </c>
      <c r="L1200" s="5">
        <v>813</v>
      </c>
      <c r="M1200" s="2">
        <f t="shared" si="380"/>
        <v>21.06</v>
      </c>
      <c r="N1200" s="3">
        <f t="shared" si="381"/>
        <v>125</v>
      </c>
      <c r="O1200" s="4">
        <f t="shared" si="382"/>
        <v>19.7</v>
      </c>
      <c r="P1200" s="2">
        <f t="shared" si="383"/>
        <v>2.0499999999999998</v>
      </c>
      <c r="Q1200" s="2">
        <f t="shared" si="384"/>
        <v>1.17</v>
      </c>
      <c r="R1200" s="2">
        <f t="shared" si="385"/>
        <v>3.11</v>
      </c>
      <c r="S1200" s="64">
        <f t="shared" si="386"/>
        <v>0.18917999999999999</v>
      </c>
      <c r="T1200" s="2">
        <f t="shared" si="387"/>
        <v>8.27</v>
      </c>
      <c r="U1200" s="4">
        <f t="shared" si="388"/>
        <v>2.4</v>
      </c>
      <c r="V1200" s="79">
        <f t="shared" si="389"/>
        <v>3.75</v>
      </c>
      <c r="W1200" s="10">
        <f t="shared" ca="1" si="390"/>
        <v>0</v>
      </c>
      <c r="X1200" s="10">
        <f t="shared" ca="1" si="391"/>
        <v>0.17199999999999999</v>
      </c>
      <c r="Y1200" s="10">
        <f t="shared" ca="1" si="392"/>
        <v>0</v>
      </c>
      <c r="Z1200" s="10">
        <f t="shared" ca="1" si="393"/>
        <v>1</v>
      </c>
      <c r="AA1200" s="10">
        <f t="shared" ca="1" si="394"/>
        <v>0</v>
      </c>
      <c r="AB1200" s="10">
        <f t="shared" ca="1" si="395"/>
        <v>0.83299999999999996</v>
      </c>
      <c r="AC1200" s="10">
        <f t="shared" ca="1" si="396"/>
        <v>1</v>
      </c>
    </row>
    <row r="1201" spans="1:29" x14ac:dyDescent="0.25">
      <c r="A1201" s="7" t="s">
        <v>746</v>
      </c>
      <c r="B1201" s="7" t="s">
        <v>1754</v>
      </c>
      <c r="C1201" s="10">
        <f t="shared" ca="1" si="399"/>
        <v>0</v>
      </c>
      <c r="D1201" s="4">
        <v>44.3</v>
      </c>
      <c r="E1201" s="4">
        <v>34.799999999999997</v>
      </c>
      <c r="F1201" s="4">
        <v>12.9</v>
      </c>
      <c r="G1201" s="4">
        <v>7.1</v>
      </c>
      <c r="H1201" s="5" t="s">
        <v>745</v>
      </c>
      <c r="I1201" s="5" t="s">
        <v>747</v>
      </c>
      <c r="J1201" s="3">
        <v>37000</v>
      </c>
      <c r="K1201" s="3">
        <v>14300</v>
      </c>
      <c r="L1201" s="3">
        <v>1227</v>
      </c>
      <c r="M1201" s="2">
        <f t="shared" si="380"/>
        <v>17.760000000000002</v>
      </c>
      <c r="N1201" s="3">
        <f t="shared" si="381"/>
        <v>392</v>
      </c>
      <c r="O1201" s="4">
        <f t="shared" si="382"/>
        <v>50.4</v>
      </c>
      <c r="P1201" s="2">
        <f t="shared" si="383"/>
        <v>1.5</v>
      </c>
      <c r="Q1201" s="2">
        <f t="shared" si="384"/>
        <v>1.08</v>
      </c>
      <c r="R1201" s="2">
        <f t="shared" si="385"/>
        <v>3.43</v>
      </c>
      <c r="S1201" s="64">
        <f t="shared" si="386"/>
        <v>3.4959999999999998E-2</v>
      </c>
      <c r="T1201" s="2">
        <f t="shared" si="387"/>
        <v>7.9</v>
      </c>
      <c r="U1201" s="4">
        <f t="shared" si="388"/>
        <v>5.5</v>
      </c>
      <c r="V1201" s="79">
        <f t="shared" si="389"/>
        <v>8.69</v>
      </c>
      <c r="W1201" s="10">
        <f t="shared" ca="1" si="390"/>
        <v>0</v>
      </c>
      <c r="X1201" s="10">
        <f t="shared" ca="1" si="391"/>
        <v>0</v>
      </c>
      <c r="Y1201" s="10">
        <f t="shared" ca="1" si="392"/>
        <v>0</v>
      </c>
      <c r="Z1201" s="10">
        <f t="shared" ca="1" si="393"/>
        <v>1</v>
      </c>
      <c r="AA1201" s="10">
        <f t="shared" ca="1" si="394"/>
        <v>0</v>
      </c>
      <c r="AB1201" s="10">
        <f t="shared" ca="1" si="395"/>
        <v>0.38900000000000001</v>
      </c>
      <c r="AC1201" s="10">
        <f t="shared" ca="1" si="396"/>
        <v>1</v>
      </c>
    </row>
    <row r="1202" spans="1:29" x14ac:dyDescent="0.25">
      <c r="A1202" s="7" t="s">
        <v>741</v>
      </c>
      <c r="B1202" s="7" t="s">
        <v>738</v>
      </c>
      <c r="C1202" s="10">
        <f t="shared" ca="1" si="399"/>
        <v>0</v>
      </c>
      <c r="D1202" s="4">
        <v>77</v>
      </c>
      <c r="E1202" s="4">
        <v>76.8</v>
      </c>
      <c r="F1202" s="4">
        <v>19.3</v>
      </c>
      <c r="G1202" s="4">
        <v>9.9</v>
      </c>
      <c r="H1202" s="5" t="s">
        <v>742</v>
      </c>
      <c r="I1202" s="5" t="s">
        <v>743</v>
      </c>
      <c r="J1202" s="3">
        <v>110000</v>
      </c>
      <c r="K1202" s="3">
        <v>37400</v>
      </c>
      <c r="L1202" s="3">
        <v>3057</v>
      </c>
      <c r="M1202" s="2">
        <f t="shared" si="380"/>
        <v>21.41</v>
      </c>
      <c r="N1202" s="3">
        <f t="shared" si="381"/>
        <v>108</v>
      </c>
      <c r="O1202" s="4">
        <f t="shared" si="382"/>
        <v>43</v>
      </c>
      <c r="P1202" s="2">
        <f t="shared" si="383"/>
        <v>1.56</v>
      </c>
      <c r="Q1202" s="2">
        <f t="shared" si="384"/>
        <v>1.1200000000000001</v>
      </c>
      <c r="R1202" s="2">
        <f t="shared" si="385"/>
        <v>3.99</v>
      </c>
      <c r="S1202" s="64">
        <f t="shared" si="386"/>
        <v>6.4399999999999999E-2</v>
      </c>
      <c r="T1202" s="2">
        <f t="shared" si="387"/>
        <v>11.74</v>
      </c>
      <c r="U1202" s="4">
        <f t="shared" si="388"/>
        <v>5.2</v>
      </c>
      <c r="V1202" s="79">
        <f t="shared" si="389"/>
        <v>6.72</v>
      </c>
      <c r="W1202" s="10">
        <f t="shared" ca="1" si="390"/>
        <v>0</v>
      </c>
      <c r="X1202" s="10">
        <f t="shared" ca="1" si="391"/>
        <v>0.64300000000000002</v>
      </c>
      <c r="Y1202" s="10">
        <f t="shared" ca="1" si="392"/>
        <v>0</v>
      </c>
      <c r="Z1202" s="10">
        <f t="shared" ca="1" si="393"/>
        <v>1</v>
      </c>
      <c r="AA1202" s="10">
        <f t="shared" ca="1" si="394"/>
        <v>0</v>
      </c>
      <c r="AB1202" s="10">
        <f t="shared" ca="1" si="395"/>
        <v>0</v>
      </c>
      <c r="AC1202" s="10">
        <f t="shared" ca="1" si="396"/>
        <v>1</v>
      </c>
    </row>
    <row r="1203" spans="1:29" x14ac:dyDescent="0.25">
      <c r="A1203" s="7" t="s">
        <v>396</v>
      </c>
      <c r="B1203" s="7" t="s">
        <v>1754</v>
      </c>
      <c r="C1203" s="10">
        <f t="shared" ca="1" si="399"/>
        <v>0</v>
      </c>
      <c r="D1203" s="4">
        <v>31.2</v>
      </c>
      <c r="E1203" s="4">
        <v>24</v>
      </c>
      <c r="F1203" s="4">
        <v>10.5</v>
      </c>
      <c r="G1203" s="4">
        <v>4.9000000000000004</v>
      </c>
      <c r="H1203" s="3"/>
      <c r="I1203" s="5" t="s">
        <v>1374</v>
      </c>
      <c r="J1203" s="5">
        <v>8000</v>
      </c>
      <c r="K1203" s="56">
        <v>2560</v>
      </c>
      <c r="L1203" s="3">
        <v>540</v>
      </c>
      <c r="M1203" s="2">
        <f t="shared" si="380"/>
        <v>21.67</v>
      </c>
      <c r="N1203" s="3">
        <f t="shared" si="381"/>
        <v>258</v>
      </c>
      <c r="O1203" s="4">
        <f t="shared" si="382"/>
        <v>20.6</v>
      </c>
      <c r="P1203" s="2">
        <f t="shared" si="383"/>
        <v>2.0299999999999998</v>
      </c>
      <c r="Q1203" s="2">
        <f t="shared" si="384"/>
        <v>1.21</v>
      </c>
      <c r="R1203" s="2">
        <f t="shared" si="385"/>
        <v>2.97</v>
      </c>
      <c r="S1203" s="64">
        <f t="shared" si="386"/>
        <v>0.1391</v>
      </c>
      <c r="T1203" s="2">
        <f t="shared" si="387"/>
        <v>6.56</v>
      </c>
      <c r="U1203" s="4">
        <f t="shared" si="388"/>
        <v>2.4</v>
      </c>
      <c r="V1203" s="79">
        <f t="shared" si="389"/>
        <v>4.2</v>
      </c>
      <c r="W1203" s="10">
        <f t="shared" ca="1" si="390"/>
        <v>0</v>
      </c>
      <c r="X1203" s="10">
        <f t="shared" ca="1" si="391"/>
        <v>0</v>
      </c>
      <c r="Y1203" s="10">
        <f t="shared" ca="1" si="392"/>
        <v>0</v>
      </c>
      <c r="Z1203" s="10">
        <f t="shared" ca="1" si="393"/>
        <v>1</v>
      </c>
      <c r="AA1203" s="10">
        <f t="shared" ca="1" si="394"/>
        <v>0</v>
      </c>
      <c r="AB1203" s="10">
        <f t="shared" ca="1" si="395"/>
        <v>5.6000000000000001E-2</v>
      </c>
      <c r="AC1203" s="10">
        <f t="shared" ca="1" si="396"/>
        <v>1</v>
      </c>
    </row>
    <row r="1204" spans="1:29" x14ac:dyDescent="0.25">
      <c r="A1204" s="53" t="s">
        <v>397</v>
      </c>
      <c r="B1204" s="53" t="s">
        <v>354</v>
      </c>
      <c r="C1204" s="10">
        <f t="shared" ca="1" si="399"/>
        <v>0</v>
      </c>
      <c r="D1204" s="4">
        <v>36</v>
      </c>
      <c r="E1204" s="4">
        <v>28</v>
      </c>
      <c r="F1204" s="4">
        <v>11</v>
      </c>
      <c r="G1204" s="4">
        <v>5</v>
      </c>
      <c r="H1204" s="5" t="s">
        <v>620</v>
      </c>
      <c r="I1204" s="10" t="s">
        <v>1371</v>
      </c>
      <c r="J1204" s="5">
        <v>18000</v>
      </c>
      <c r="K1204" s="5">
        <v>7600</v>
      </c>
      <c r="L1204" s="5">
        <v>700</v>
      </c>
      <c r="M1204" s="2">
        <f t="shared" si="380"/>
        <v>16.37</v>
      </c>
      <c r="N1204" s="3">
        <f t="shared" si="381"/>
        <v>366</v>
      </c>
      <c r="O1204" s="4">
        <f t="shared" si="382"/>
        <v>37.5</v>
      </c>
      <c r="P1204" s="2">
        <f t="shared" si="383"/>
        <v>1.62</v>
      </c>
      <c r="Q1204" s="2">
        <f t="shared" si="384"/>
        <v>1.07</v>
      </c>
      <c r="R1204" s="2">
        <f t="shared" si="385"/>
        <v>3.27</v>
      </c>
      <c r="S1204" s="64">
        <f t="shared" si="386"/>
        <v>4.845E-2</v>
      </c>
      <c r="T1204" s="2">
        <f t="shared" si="387"/>
        <v>7.09</v>
      </c>
      <c r="U1204" s="4">
        <f t="shared" si="388"/>
        <v>4.2</v>
      </c>
      <c r="V1204" s="79">
        <f t="shared" si="389"/>
        <v>7.19</v>
      </c>
      <c r="W1204" s="10">
        <f t="shared" ca="1" si="390"/>
        <v>0</v>
      </c>
      <c r="X1204" s="10">
        <f t="shared" ca="1" si="391"/>
        <v>0</v>
      </c>
      <c r="Y1204" s="10">
        <f t="shared" ca="1" si="392"/>
        <v>0</v>
      </c>
      <c r="Z1204" s="10">
        <f t="shared" ca="1" si="393"/>
        <v>1</v>
      </c>
      <c r="AA1204" s="10">
        <f t="shared" ca="1" si="394"/>
        <v>0</v>
      </c>
      <c r="AB1204" s="10">
        <f t="shared" ca="1" si="395"/>
        <v>1</v>
      </c>
      <c r="AC1204" s="10">
        <f t="shared" ca="1" si="396"/>
        <v>1</v>
      </c>
    </row>
    <row r="1205" spans="1:29" x14ac:dyDescent="0.25">
      <c r="A1205" s="7" t="s">
        <v>397</v>
      </c>
      <c r="B1205" s="7" t="s">
        <v>1645</v>
      </c>
      <c r="C1205" s="10">
        <f t="shared" ca="1" si="399"/>
        <v>0</v>
      </c>
      <c r="D1205" s="4">
        <v>35.9</v>
      </c>
      <c r="E1205" s="4">
        <v>32</v>
      </c>
      <c r="F1205" s="4">
        <v>11.8</v>
      </c>
      <c r="G1205" s="4">
        <v>5.7</v>
      </c>
      <c r="H1205" s="2"/>
      <c r="I1205" s="2" t="s">
        <v>1374</v>
      </c>
      <c r="J1205" s="3">
        <v>20494</v>
      </c>
      <c r="K1205" s="3">
        <v>8198</v>
      </c>
      <c r="L1205" s="3">
        <v>730</v>
      </c>
      <c r="M1205" s="2">
        <f t="shared" si="380"/>
        <v>15.66</v>
      </c>
      <c r="N1205" s="3">
        <f t="shared" si="381"/>
        <v>279</v>
      </c>
      <c r="O1205" s="4">
        <f t="shared" si="382"/>
        <v>35.700000000000003</v>
      </c>
      <c r="P1205" s="2">
        <f t="shared" si="383"/>
        <v>1.67</v>
      </c>
      <c r="Q1205" s="2">
        <f t="shared" si="384"/>
        <v>1.05</v>
      </c>
      <c r="R1205" s="2">
        <f t="shared" si="385"/>
        <v>3.04</v>
      </c>
      <c r="S1205" s="64">
        <f t="shared" si="386"/>
        <v>6.1809999999999997E-2</v>
      </c>
      <c r="T1205" s="2">
        <f t="shared" si="387"/>
        <v>7.58</v>
      </c>
      <c r="U1205" s="4">
        <f t="shared" si="388"/>
        <v>3.9</v>
      </c>
      <c r="V1205" s="79">
        <f t="shared" si="389"/>
        <v>6.44</v>
      </c>
      <c r="W1205" s="10">
        <f t="shared" ca="1" si="390"/>
        <v>0</v>
      </c>
      <c r="X1205" s="10">
        <f t="shared" ca="1" si="391"/>
        <v>0</v>
      </c>
      <c r="Y1205" s="10">
        <f t="shared" ca="1" si="392"/>
        <v>0</v>
      </c>
      <c r="Z1205" s="10">
        <f t="shared" ca="1" si="393"/>
        <v>1</v>
      </c>
      <c r="AA1205" s="10">
        <f t="shared" ca="1" si="394"/>
        <v>0</v>
      </c>
      <c r="AB1205" s="10">
        <f t="shared" ca="1" si="395"/>
        <v>0.44400000000000001</v>
      </c>
      <c r="AC1205" s="10">
        <f t="shared" ca="1" si="396"/>
        <v>1</v>
      </c>
    </row>
    <row r="1206" spans="1:29" x14ac:dyDescent="0.25">
      <c r="A1206" s="7" t="s">
        <v>398</v>
      </c>
      <c r="B1206" s="7" t="s">
        <v>399</v>
      </c>
      <c r="C1206" s="10">
        <f t="shared" ca="1" si="399"/>
        <v>0</v>
      </c>
      <c r="D1206" s="4">
        <v>38</v>
      </c>
      <c r="E1206" s="4">
        <v>30.4</v>
      </c>
      <c r="F1206" s="4">
        <v>12</v>
      </c>
      <c r="G1206" s="4">
        <v>5.6</v>
      </c>
      <c r="H1206" s="5" t="s">
        <v>1477</v>
      </c>
      <c r="I1206" s="5" t="s">
        <v>1371</v>
      </c>
      <c r="J1206" s="3">
        <v>23379</v>
      </c>
      <c r="K1206" s="3">
        <v>8297</v>
      </c>
      <c r="L1206" s="3">
        <v>760</v>
      </c>
      <c r="M1206" s="2">
        <f t="shared" si="380"/>
        <v>14.93</v>
      </c>
      <c r="N1206" s="3">
        <f t="shared" si="381"/>
        <v>371</v>
      </c>
      <c r="O1206" s="4">
        <f t="shared" si="382"/>
        <v>40.4</v>
      </c>
      <c r="P1206" s="2">
        <f t="shared" si="383"/>
        <v>1.62</v>
      </c>
      <c r="Q1206" s="2">
        <f t="shared" si="384"/>
        <v>1.03</v>
      </c>
      <c r="R1206" s="2">
        <f t="shared" si="385"/>
        <v>3.17</v>
      </c>
      <c r="S1206" s="64">
        <f t="shared" si="386"/>
        <v>4.9660000000000003E-2</v>
      </c>
      <c r="T1206" s="2">
        <f t="shared" si="387"/>
        <v>7.39</v>
      </c>
      <c r="U1206" s="4">
        <f t="shared" si="388"/>
        <v>4.4000000000000004</v>
      </c>
      <c r="V1206" s="79">
        <f t="shared" si="389"/>
        <v>7.21</v>
      </c>
      <c r="W1206" s="10">
        <f t="shared" ca="1" si="390"/>
        <v>0</v>
      </c>
      <c r="X1206" s="10">
        <f t="shared" ca="1" si="391"/>
        <v>0</v>
      </c>
      <c r="Y1206" s="10">
        <f t="shared" ca="1" si="392"/>
        <v>0</v>
      </c>
      <c r="Z1206" s="10">
        <f t="shared" ca="1" si="393"/>
        <v>1</v>
      </c>
      <c r="AA1206" s="10">
        <f t="shared" ca="1" si="394"/>
        <v>0</v>
      </c>
      <c r="AB1206" s="10">
        <f t="shared" ca="1" si="395"/>
        <v>1</v>
      </c>
      <c r="AC1206" s="10">
        <f t="shared" ca="1" si="396"/>
        <v>1</v>
      </c>
    </row>
    <row r="1207" spans="1:29" x14ac:dyDescent="0.25">
      <c r="A1207" s="7" t="s">
        <v>789</v>
      </c>
      <c r="B1207" s="7" t="s">
        <v>354</v>
      </c>
      <c r="C1207" s="10">
        <f t="shared" ca="1" si="399"/>
        <v>0</v>
      </c>
      <c r="D1207" s="4">
        <v>43</v>
      </c>
      <c r="E1207" s="4">
        <v>35.5</v>
      </c>
      <c r="F1207" s="4">
        <v>13.5</v>
      </c>
      <c r="G1207" s="4">
        <v>6</v>
      </c>
      <c r="H1207" s="5" t="s">
        <v>790</v>
      </c>
      <c r="I1207" s="5" t="s">
        <v>1371</v>
      </c>
      <c r="J1207" s="3">
        <v>32830</v>
      </c>
      <c r="K1207" s="3">
        <v>11000</v>
      </c>
      <c r="L1207" s="3">
        <v>1300</v>
      </c>
      <c r="M1207" s="2">
        <f t="shared" si="380"/>
        <v>20.37</v>
      </c>
      <c r="N1207" s="3">
        <f t="shared" si="381"/>
        <v>328</v>
      </c>
      <c r="O1207" s="4">
        <f t="shared" si="382"/>
        <v>42</v>
      </c>
      <c r="P1207" s="2">
        <f t="shared" si="383"/>
        <v>1.63</v>
      </c>
      <c r="Q1207" s="2">
        <f t="shared" si="384"/>
        <v>1.1399999999999999</v>
      </c>
      <c r="R1207" s="2">
        <f t="shared" si="385"/>
        <v>3.19</v>
      </c>
      <c r="S1207" s="64">
        <f t="shared" si="386"/>
        <v>5.3010000000000002E-2</v>
      </c>
      <c r="T1207" s="2">
        <f t="shared" si="387"/>
        <v>7.98</v>
      </c>
      <c r="U1207" s="4">
        <f t="shared" si="388"/>
        <v>4.5999999999999996</v>
      </c>
      <c r="V1207" s="79">
        <f t="shared" si="389"/>
        <v>7.1</v>
      </c>
      <c r="W1207" s="10">
        <f t="shared" ca="1" si="390"/>
        <v>0</v>
      </c>
      <c r="X1207" s="10">
        <f t="shared" ca="1" si="391"/>
        <v>0</v>
      </c>
      <c r="Y1207" s="10">
        <f t="shared" ca="1" si="392"/>
        <v>0</v>
      </c>
      <c r="Z1207" s="10">
        <f t="shared" ca="1" si="393"/>
        <v>1</v>
      </c>
      <c r="AA1207" s="10">
        <f t="shared" ca="1" si="394"/>
        <v>0</v>
      </c>
      <c r="AB1207" s="10">
        <f t="shared" ca="1" si="395"/>
        <v>1</v>
      </c>
      <c r="AC1207" s="10">
        <f t="shared" ca="1" si="396"/>
        <v>1</v>
      </c>
    </row>
    <row r="1208" spans="1:29" x14ac:dyDescent="0.25">
      <c r="A1208" s="7" t="s">
        <v>400</v>
      </c>
      <c r="B1208" s="7" t="s">
        <v>401</v>
      </c>
      <c r="C1208" s="10">
        <f t="shared" ca="1" si="399"/>
        <v>0</v>
      </c>
      <c r="D1208" s="4">
        <v>70</v>
      </c>
      <c r="E1208" s="4">
        <v>60</v>
      </c>
      <c r="F1208" s="4">
        <v>16.2</v>
      </c>
      <c r="G1208" s="4">
        <v>6.5</v>
      </c>
      <c r="I1208" s="5" t="s">
        <v>402</v>
      </c>
      <c r="J1208" s="3">
        <v>86000</v>
      </c>
      <c r="K1208" s="3">
        <v>30000</v>
      </c>
      <c r="L1208" s="5">
        <v>2700</v>
      </c>
      <c r="M1208" s="2">
        <f t="shared" si="380"/>
        <v>22.28</v>
      </c>
      <c r="N1208" s="3">
        <f t="shared" si="381"/>
        <v>178</v>
      </c>
      <c r="O1208" s="4">
        <f t="shared" si="382"/>
        <v>51.7</v>
      </c>
      <c r="P1208" s="2">
        <f t="shared" si="383"/>
        <v>1.42</v>
      </c>
      <c r="Q1208" s="2">
        <f t="shared" si="384"/>
        <v>1.1399999999999999</v>
      </c>
      <c r="R1208" s="2">
        <f t="shared" si="385"/>
        <v>4.32</v>
      </c>
      <c r="S1208" s="64">
        <f t="shared" si="386"/>
        <v>3.6679999999999997E-2</v>
      </c>
      <c r="T1208" s="2">
        <f t="shared" si="387"/>
        <v>10.38</v>
      </c>
      <c r="U1208" s="4">
        <f t="shared" si="388"/>
        <v>6.2</v>
      </c>
      <c r="V1208" s="79">
        <f t="shared" si="389"/>
        <v>8.74</v>
      </c>
      <c r="W1208" s="10">
        <f t="shared" ca="1" si="390"/>
        <v>0</v>
      </c>
      <c r="X1208" s="10">
        <f t="shared" ca="1" si="391"/>
        <v>0</v>
      </c>
      <c r="Y1208" s="10">
        <f t="shared" ca="1" si="392"/>
        <v>0</v>
      </c>
      <c r="Z1208" s="10">
        <f t="shared" ca="1" si="393"/>
        <v>1</v>
      </c>
      <c r="AA1208" s="10">
        <f t="shared" ca="1" si="394"/>
        <v>0</v>
      </c>
      <c r="AB1208" s="10">
        <f t="shared" ca="1" si="395"/>
        <v>0</v>
      </c>
      <c r="AC1208" s="10">
        <f t="shared" ca="1" si="396"/>
        <v>1</v>
      </c>
    </row>
    <row r="1209" spans="1:29" x14ac:dyDescent="0.25">
      <c r="A1209" s="7" t="s">
        <v>403</v>
      </c>
      <c r="B1209" s="7" t="s">
        <v>1981</v>
      </c>
      <c r="C1209" s="10">
        <f t="shared" ca="1" si="399"/>
        <v>0</v>
      </c>
      <c r="D1209" s="4">
        <v>24.6</v>
      </c>
      <c r="E1209" s="4">
        <v>21.3</v>
      </c>
      <c r="F1209" s="4">
        <v>7.9</v>
      </c>
      <c r="G1209" s="4">
        <v>4.5</v>
      </c>
      <c r="H1209" s="5" t="s">
        <v>1443</v>
      </c>
      <c r="I1209" s="5" t="s">
        <v>1374</v>
      </c>
      <c r="J1209" s="3">
        <v>2200</v>
      </c>
      <c r="K1209" s="3">
        <v>600</v>
      </c>
      <c r="L1209" s="3">
        <v>231</v>
      </c>
      <c r="M1209" s="2">
        <f t="shared" si="380"/>
        <v>21.9</v>
      </c>
      <c r="N1209" s="3">
        <f t="shared" si="381"/>
        <v>102</v>
      </c>
      <c r="O1209" s="4">
        <f t="shared" si="382"/>
        <v>9.6999999999999993</v>
      </c>
      <c r="P1209" s="2">
        <f t="shared" si="383"/>
        <v>2.35</v>
      </c>
      <c r="Q1209" s="2">
        <f t="shared" si="384"/>
        <v>1.26</v>
      </c>
      <c r="R1209" s="2">
        <f t="shared" si="385"/>
        <v>3.11</v>
      </c>
      <c r="S1209" s="64">
        <f t="shared" si="386"/>
        <v>0.30974000000000002</v>
      </c>
      <c r="T1209" s="2">
        <f t="shared" si="387"/>
        <v>6.18</v>
      </c>
      <c r="U1209" s="4">
        <f t="shared" si="388"/>
        <v>1.3</v>
      </c>
      <c r="V1209" s="79">
        <f t="shared" si="389"/>
        <v>2.62</v>
      </c>
      <c r="W1209" s="10">
        <f t="shared" ca="1" si="390"/>
        <v>0</v>
      </c>
      <c r="X1209" s="10">
        <f t="shared" ca="1" si="391"/>
        <v>0.80900000000000005</v>
      </c>
      <c r="Y1209" s="10">
        <f t="shared" ca="1" si="392"/>
        <v>1</v>
      </c>
      <c r="Z1209" s="10">
        <f t="shared" ca="1" si="393"/>
        <v>1</v>
      </c>
      <c r="AA1209" s="10">
        <f t="shared" ca="1" si="394"/>
        <v>0</v>
      </c>
      <c r="AB1209" s="10">
        <f t="shared" ca="1" si="395"/>
        <v>0.83299999999999996</v>
      </c>
      <c r="AC1209" s="10">
        <f t="shared" ca="1" si="396"/>
        <v>1</v>
      </c>
    </row>
    <row r="1210" spans="1:29" x14ac:dyDescent="0.25">
      <c r="A1210" s="7" t="s">
        <v>404</v>
      </c>
      <c r="B1210" s="7" t="s">
        <v>1981</v>
      </c>
      <c r="C1210" s="10">
        <f t="shared" ca="1" si="399"/>
        <v>0</v>
      </c>
      <c r="D1210" s="4">
        <v>21</v>
      </c>
      <c r="E1210" s="4">
        <v>18.5</v>
      </c>
      <c r="F1210" s="4">
        <v>6.9</v>
      </c>
      <c r="G1210" s="4">
        <v>5.5</v>
      </c>
      <c r="H1210" s="5" t="s">
        <v>1443</v>
      </c>
      <c r="I1210" s="5" t="s">
        <v>1374</v>
      </c>
      <c r="J1210" s="3">
        <v>1200</v>
      </c>
      <c r="K1210" s="3">
        <v>400</v>
      </c>
      <c r="L1210" s="3">
        <v>175</v>
      </c>
      <c r="M1210" s="2">
        <f t="shared" si="380"/>
        <v>24.84</v>
      </c>
      <c r="N1210" s="3">
        <f t="shared" si="381"/>
        <v>85</v>
      </c>
      <c r="O1210" s="4">
        <f t="shared" si="382"/>
        <v>7.3</v>
      </c>
      <c r="P1210" s="2">
        <f t="shared" si="383"/>
        <v>2.5099999999999998</v>
      </c>
      <c r="Q1210" s="2">
        <f t="shared" si="384"/>
        <v>1.33</v>
      </c>
      <c r="R1210" s="2">
        <f t="shared" si="385"/>
        <v>3.04</v>
      </c>
      <c r="S1210" s="64">
        <f t="shared" si="386"/>
        <v>0.41663</v>
      </c>
      <c r="T1210" s="2">
        <f t="shared" si="387"/>
        <v>5.76</v>
      </c>
      <c r="U1210" s="4">
        <f t="shared" si="388"/>
        <v>1</v>
      </c>
      <c r="V1210" s="79">
        <f t="shared" si="389"/>
        <v>2.16</v>
      </c>
      <c r="W1210" s="10">
        <f t="shared" ca="1" si="390"/>
        <v>0</v>
      </c>
      <c r="X1210" s="10">
        <f t="shared" ca="1" si="391"/>
        <v>1</v>
      </c>
      <c r="Y1210" s="10">
        <f t="shared" ca="1" si="392"/>
        <v>0.86399999999999999</v>
      </c>
      <c r="Z1210" s="10">
        <f t="shared" ca="1" si="393"/>
        <v>0</v>
      </c>
      <c r="AA1210" s="10">
        <f t="shared" ca="1" si="394"/>
        <v>0.5</v>
      </c>
      <c r="AB1210" s="10">
        <f t="shared" ca="1" si="395"/>
        <v>0.44400000000000001</v>
      </c>
      <c r="AC1210" s="10">
        <f t="shared" ca="1" si="396"/>
        <v>0</v>
      </c>
    </row>
    <row r="1211" spans="1:29" x14ac:dyDescent="0.25">
      <c r="A1211" s="7" t="s">
        <v>405</v>
      </c>
      <c r="B1211" s="7" t="s">
        <v>1981</v>
      </c>
      <c r="C1211" s="10">
        <f t="shared" ca="1" si="399"/>
        <v>0</v>
      </c>
      <c r="D1211" s="4">
        <v>22</v>
      </c>
      <c r="E1211" s="4">
        <v>18.2</v>
      </c>
      <c r="F1211" s="4">
        <v>7.3</v>
      </c>
      <c r="G1211" s="4">
        <v>4.5</v>
      </c>
      <c r="H1211" s="5" t="s">
        <v>1443</v>
      </c>
      <c r="I1211" s="5" t="s">
        <v>1374</v>
      </c>
      <c r="J1211" s="3">
        <v>1900</v>
      </c>
      <c r="K1211" s="3">
        <v>500</v>
      </c>
      <c r="L1211" s="3">
        <v>187</v>
      </c>
      <c r="M1211" s="2">
        <f t="shared" si="380"/>
        <v>19.55</v>
      </c>
      <c r="N1211" s="3">
        <f t="shared" si="381"/>
        <v>141</v>
      </c>
      <c r="O1211" s="4">
        <f t="shared" si="382"/>
        <v>10.7</v>
      </c>
      <c r="P1211" s="2">
        <f t="shared" si="383"/>
        <v>2.2799999999999998</v>
      </c>
      <c r="Q1211" s="2">
        <f t="shared" si="384"/>
        <v>1.21</v>
      </c>
      <c r="R1211" s="2">
        <f t="shared" si="385"/>
        <v>3.01</v>
      </c>
      <c r="S1211" s="64">
        <f t="shared" si="386"/>
        <v>0.27181</v>
      </c>
      <c r="T1211" s="2">
        <f t="shared" si="387"/>
        <v>5.72</v>
      </c>
      <c r="U1211" s="4">
        <f t="shared" si="388"/>
        <v>1.3</v>
      </c>
      <c r="V1211" s="79">
        <f t="shared" si="389"/>
        <v>2.73</v>
      </c>
      <c r="W1211" s="10">
        <f t="shared" ca="1" si="390"/>
        <v>0</v>
      </c>
      <c r="X1211" s="10">
        <f t="shared" ca="1" si="391"/>
        <v>0</v>
      </c>
      <c r="Y1211" s="10">
        <f t="shared" ca="1" si="392"/>
        <v>1</v>
      </c>
      <c r="Z1211" s="10">
        <f t="shared" ca="1" si="393"/>
        <v>1</v>
      </c>
      <c r="AA1211" s="10">
        <f t="shared" ca="1" si="394"/>
        <v>0</v>
      </c>
      <c r="AB1211" s="10">
        <f t="shared" ca="1" si="395"/>
        <v>0.27800000000000002</v>
      </c>
      <c r="AC1211" s="10">
        <f t="shared" ca="1" si="396"/>
        <v>1</v>
      </c>
    </row>
    <row r="1212" spans="1:29" x14ac:dyDescent="0.25">
      <c r="A1212" s="7" t="s">
        <v>406</v>
      </c>
      <c r="B1212" s="7" t="s">
        <v>1510</v>
      </c>
      <c r="C1212" s="10">
        <f t="shared" ca="1" si="399"/>
        <v>0</v>
      </c>
      <c r="D1212" s="4">
        <v>34.299999999999997</v>
      </c>
      <c r="E1212" s="4">
        <v>28.4</v>
      </c>
      <c r="F1212" s="4">
        <v>10.6</v>
      </c>
      <c r="G1212" s="4">
        <v>4.8</v>
      </c>
      <c r="I1212" s="5" t="s">
        <v>1374</v>
      </c>
      <c r="J1212" s="3">
        <v>12723</v>
      </c>
      <c r="K1212" s="3">
        <v>5526</v>
      </c>
      <c r="L1212" s="3">
        <v>532</v>
      </c>
      <c r="M1212" s="2">
        <f t="shared" si="380"/>
        <v>15.67</v>
      </c>
      <c r="N1212" s="3">
        <f t="shared" si="381"/>
        <v>248</v>
      </c>
      <c r="O1212" s="4">
        <f t="shared" si="382"/>
        <v>28.1</v>
      </c>
      <c r="P1212" s="2">
        <f t="shared" si="383"/>
        <v>1.76</v>
      </c>
      <c r="Q1212" s="2">
        <f t="shared" si="384"/>
        <v>1.07</v>
      </c>
      <c r="R1212" s="2">
        <f t="shared" si="385"/>
        <v>3.24</v>
      </c>
      <c r="S1212" s="64">
        <f t="shared" si="386"/>
        <v>7.9289999999999999E-2</v>
      </c>
      <c r="T1212" s="2">
        <f t="shared" si="387"/>
        <v>7.14</v>
      </c>
      <c r="U1212" s="4">
        <f t="shared" si="388"/>
        <v>3.2</v>
      </c>
      <c r="V1212" s="79">
        <f t="shared" si="389"/>
        <v>5.58</v>
      </c>
      <c r="W1212" s="10">
        <f t="shared" ca="1" si="390"/>
        <v>0</v>
      </c>
      <c r="X1212" s="10">
        <f t="shared" ca="1" si="391"/>
        <v>0</v>
      </c>
      <c r="Y1212" s="10">
        <f t="shared" ca="1" si="392"/>
        <v>0</v>
      </c>
      <c r="Z1212" s="10">
        <f t="shared" ca="1" si="393"/>
        <v>1</v>
      </c>
      <c r="AA1212" s="10">
        <f t="shared" ca="1" si="394"/>
        <v>0</v>
      </c>
      <c r="AB1212" s="10">
        <f t="shared" ca="1" si="395"/>
        <v>1</v>
      </c>
      <c r="AC1212" s="10">
        <f t="shared" ca="1" si="396"/>
        <v>1</v>
      </c>
    </row>
    <row r="1213" spans="1:29" x14ac:dyDescent="0.25">
      <c r="A1213" s="7" t="s">
        <v>407</v>
      </c>
      <c r="B1213" s="7" t="s">
        <v>1510</v>
      </c>
      <c r="C1213" s="10">
        <f t="shared" ca="1" si="399"/>
        <v>0</v>
      </c>
      <c r="D1213" s="4">
        <v>37.5</v>
      </c>
      <c r="E1213" s="4">
        <v>30.5</v>
      </c>
      <c r="F1213" s="4">
        <v>11.6</v>
      </c>
      <c r="G1213" s="4">
        <v>5.7</v>
      </c>
      <c r="H1213" s="5" t="s">
        <v>1968</v>
      </c>
      <c r="I1213" s="5" t="s">
        <v>1371</v>
      </c>
      <c r="J1213" s="3">
        <v>15602</v>
      </c>
      <c r="K1213" s="3">
        <v>6500</v>
      </c>
      <c r="L1213" s="3">
        <v>684</v>
      </c>
      <c r="M1213" s="2">
        <f t="shared" si="380"/>
        <v>17.59</v>
      </c>
      <c r="N1213" s="3">
        <f t="shared" si="381"/>
        <v>245</v>
      </c>
      <c r="O1213" s="4">
        <f t="shared" si="382"/>
        <v>28.3</v>
      </c>
      <c r="P1213" s="2">
        <f t="shared" si="383"/>
        <v>1.8</v>
      </c>
      <c r="Q1213" s="2">
        <f t="shared" si="384"/>
        <v>1.1000000000000001</v>
      </c>
      <c r="R1213" s="2">
        <f t="shared" si="385"/>
        <v>3.23</v>
      </c>
      <c r="S1213" s="64">
        <f t="shared" si="386"/>
        <v>8.4360000000000004E-2</v>
      </c>
      <c r="T1213" s="2">
        <f t="shared" si="387"/>
        <v>7.4</v>
      </c>
      <c r="U1213" s="4">
        <f t="shared" si="388"/>
        <v>3.3</v>
      </c>
      <c r="V1213" s="79">
        <f t="shared" si="389"/>
        <v>5.5</v>
      </c>
      <c r="W1213" s="10">
        <f t="shared" ca="1" si="390"/>
        <v>0</v>
      </c>
      <c r="X1213" s="10">
        <f t="shared" ca="1" si="391"/>
        <v>0</v>
      </c>
      <c r="Y1213" s="10">
        <f t="shared" ca="1" si="392"/>
        <v>0</v>
      </c>
      <c r="Z1213" s="10">
        <f t="shared" ca="1" si="393"/>
        <v>1</v>
      </c>
      <c r="AA1213" s="10">
        <f t="shared" ca="1" si="394"/>
        <v>0</v>
      </c>
      <c r="AB1213" s="10">
        <f t="shared" ca="1" si="395"/>
        <v>1</v>
      </c>
      <c r="AC1213" s="10">
        <f t="shared" ca="1" si="396"/>
        <v>1</v>
      </c>
    </row>
    <row r="1214" spans="1:29" x14ac:dyDescent="0.25">
      <c r="A1214" s="7" t="s">
        <v>408</v>
      </c>
      <c r="B1214" s="7" t="s">
        <v>1590</v>
      </c>
      <c r="C1214" s="10">
        <f t="shared" ca="1" si="399"/>
        <v>0</v>
      </c>
      <c r="D1214" s="4">
        <v>21</v>
      </c>
      <c r="E1214" s="4">
        <v>15</v>
      </c>
      <c r="F1214" s="4">
        <v>6.3</v>
      </c>
      <c r="G1214" s="4">
        <v>3</v>
      </c>
      <c r="H1214" s="5" t="s">
        <v>1563</v>
      </c>
      <c r="I1214" s="5" t="s">
        <v>1374</v>
      </c>
      <c r="J1214" s="3">
        <v>1350</v>
      </c>
      <c r="K1214" s="3">
        <v>500</v>
      </c>
      <c r="L1214" s="3">
        <v>185</v>
      </c>
      <c r="M1214" s="2">
        <f t="shared" si="380"/>
        <v>24.28</v>
      </c>
      <c r="N1214" s="3">
        <f t="shared" si="381"/>
        <v>179</v>
      </c>
      <c r="O1214" s="4">
        <f t="shared" si="382"/>
        <v>10.7</v>
      </c>
      <c r="P1214" s="2">
        <f t="shared" si="383"/>
        <v>2.2000000000000002</v>
      </c>
      <c r="Q1214" s="2">
        <f t="shared" si="384"/>
        <v>1.32</v>
      </c>
      <c r="R1214" s="2">
        <f t="shared" si="385"/>
        <v>3.33</v>
      </c>
      <c r="S1214" s="64">
        <f t="shared" si="386"/>
        <v>0.17987</v>
      </c>
      <c r="T1214" s="2">
        <f t="shared" si="387"/>
        <v>5.19</v>
      </c>
      <c r="U1214" s="4">
        <f t="shared" si="388"/>
        <v>1.4</v>
      </c>
      <c r="V1214" s="79">
        <f t="shared" si="389"/>
        <v>3.17</v>
      </c>
      <c r="W1214" s="10">
        <f t="shared" ca="1" si="390"/>
        <v>0</v>
      </c>
      <c r="X1214" s="10">
        <f t="shared" ca="1" si="391"/>
        <v>0</v>
      </c>
      <c r="Y1214" s="10">
        <f t="shared" ca="1" si="392"/>
        <v>1</v>
      </c>
      <c r="Z1214" s="10">
        <f t="shared" ca="1" si="393"/>
        <v>1</v>
      </c>
      <c r="AA1214" s="10">
        <f t="shared" ca="1" si="394"/>
        <v>1</v>
      </c>
      <c r="AB1214" s="10">
        <f t="shared" ca="1" si="395"/>
        <v>0.94399999999999995</v>
      </c>
      <c r="AC1214" s="10">
        <f t="shared" ca="1" si="396"/>
        <v>1</v>
      </c>
    </row>
    <row r="1215" spans="1:29" x14ac:dyDescent="0.25">
      <c r="A1215" s="7" t="s">
        <v>1018</v>
      </c>
      <c r="B1215" s="7" t="s">
        <v>1019</v>
      </c>
      <c r="C1215" s="10">
        <f t="shared" ca="1" si="399"/>
        <v>0</v>
      </c>
      <c r="D1215" s="4">
        <v>29.6</v>
      </c>
      <c r="E1215" s="4">
        <v>23</v>
      </c>
      <c r="F1215" s="4">
        <v>8.3000000000000007</v>
      </c>
      <c r="G1215" s="4">
        <v>4.5</v>
      </c>
      <c r="H1215" s="5" t="s">
        <v>1456</v>
      </c>
      <c r="I1215" s="5" t="s">
        <v>1374</v>
      </c>
      <c r="J1215" s="3">
        <v>8600</v>
      </c>
      <c r="K1215" s="3">
        <v>3400</v>
      </c>
      <c r="L1215" s="3">
        <v>308</v>
      </c>
      <c r="M1215" s="2">
        <f t="shared" si="380"/>
        <v>11.78</v>
      </c>
      <c r="N1215" s="3">
        <f t="shared" si="381"/>
        <v>316</v>
      </c>
      <c r="O1215" s="4">
        <f t="shared" si="382"/>
        <v>31.7</v>
      </c>
      <c r="P1215" s="2">
        <f t="shared" si="383"/>
        <v>1.57</v>
      </c>
      <c r="Q1215" s="2">
        <f t="shared" si="384"/>
        <v>0.98</v>
      </c>
      <c r="R1215" s="2">
        <f t="shared" si="385"/>
        <v>3.57</v>
      </c>
      <c r="S1215" s="64">
        <f t="shared" si="386"/>
        <v>4.1360000000000001E-2</v>
      </c>
      <c r="T1215" s="2">
        <f t="shared" si="387"/>
        <v>6.43</v>
      </c>
      <c r="U1215" s="4">
        <f t="shared" si="388"/>
        <v>3.7</v>
      </c>
      <c r="V1215" s="79">
        <f t="shared" si="389"/>
        <v>7.29</v>
      </c>
      <c r="W1215" s="10">
        <f t="shared" ca="1" si="390"/>
        <v>0</v>
      </c>
      <c r="X1215" s="10">
        <f t="shared" ca="1" si="391"/>
        <v>0</v>
      </c>
      <c r="Y1215" s="10">
        <f t="shared" ca="1" si="392"/>
        <v>0</v>
      </c>
      <c r="Z1215" s="10">
        <f t="shared" ca="1" si="393"/>
        <v>1</v>
      </c>
      <c r="AA1215" s="10">
        <f t="shared" ca="1" si="394"/>
        <v>0</v>
      </c>
      <c r="AB1215" s="10">
        <f t="shared" ca="1" si="395"/>
        <v>0</v>
      </c>
      <c r="AC1215" s="10">
        <f t="shared" ca="1" si="396"/>
        <v>1</v>
      </c>
    </row>
    <row r="1216" spans="1:29" x14ac:dyDescent="0.25">
      <c r="A1216" s="7" t="s">
        <v>1308</v>
      </c>
      <c r="C1216" s="10">
        <f t="shared" ca="1" si="399"/>
        <v>0</v>
      </c>
      <c r="D1216" s="4">
        <v>27.5</v>
      </c>
      <c r="E1216" s="4">
        <v>25.6</v>
      </c>
      <c r="F1216" s="4">
        <v>8.5</v>
      </c>
      <c r="G1216" s="4">
        <v>2.5</v>
      </c>
      <c r="H1216" s="5" t="s">
        <v>1309</v>
      </c>
      <c r="J1216" s="3">
        <v>2094</v>
      </c>
      <c r="K1216" s="3">
        <v>1100</v>
      </c>
      <c r="L1216" s="3">
        <v>1</v>
      </c>
      <c r="M1216" s="2">
        <f t="shared" si="380"/>
        <v>0.1</v>
      </c>
      <c r="N1216" s="3">
        <f t="shared" si="381"/>
        <v>56</v>
      </c>
      <c r="O1216" s="4">
        <f t="shared" si="382"/>
        <v>7.1</v>
      </c>
      <c r="P1216" s="2">
        <f t="shared" si="383"/>
        <v>2.57</v>
      </c>
      <c r="Q1216" s="2">
        <f t="shared" si="384"/>
        <v>0.21</v>
      </c>
      <c r="R1216" s="2">
        <f t="shared" si="385"/>
        <v>3.24</v>
      </c>
      <c r="S1216" s="64">
        <f t="shared" si="386"/>
        <v>0.58755999999999997</v>
      </c>
      <c r="T1216" s="2">
        <f t="shared" si="387"/>
        <v>6.78</v>
      </c>
      <c r="U1216" s="4">
        <f t="shared" si="388"/>
        <v>1</v>
      </c>
      <c r="V1216" s="79">
        <f t="shared" si="389"/>
        <v>1.95</v>
      </c>
      <c r="W1216" s="10">
        <f t="shared" ca="1" si="390"/>
        <v>0</v>
      </c>
      <c r="X1216" s="10">
        <f t="shared" ca="1" si="391"/>
        <v>0.92</v>
      </c>
      <c r="Y1216" s="10">
        <f t="shared" ca="1" si="392"/>
        <v>0.81799999999999995</v>
      </c>
      <c r="Z1216" s="10">
        <f t="shared" ca="1" si="393"/>
        <v>0</v>
      </c>
      <c r="AA1216" s="10">
        <f t="shared" ca="1" si="394"/>
        <v>0</v>
      </c>
      <c r="AB1216" s="10">
        <f t="shared" ca="1" si="395"/>
        <v>1</v>
      </c>
      <c r="AC1216" s="10">
        <f t="shared" ca="1" si="396"/>
        <v>0</v>
      </c>
    </row>
    <row r="1217" spans="1:32" x14ac:dyDescent="0.25">
      <c r="A1217" s="7" t="s">
        <v>409</v>
      </c>
      <c r="B1217" s="7" t="s">
        <v>410</v>
      </c>
      <c r="C1217" s="10">
        <f t="shared" ca="1" si="399"/>
        <v>0</v>
      </c>
      <c r="D1217" s="4">
        <v>36</v>
      </c>
      <c r="E1217" s="4">
        <v>31</v>
      </c>
      <c r="F1217" s="4">
        <v>12.7</v>
      </c>
      <c r="G1217" s="4">
        <v>4.7</v>
      </c>
      <c r="H1217" s="2"/>
      <c r="I1217" s="2" t="s">
        <v>1374</v>
      </c>
      <c r="J1217" s="3">
        <v>15500</v>
      </c>
      <c r="K1217" s="3">
        <v>5900</v>
      </c>
      <c r="L1217" s="3">
        <v>677</v>
      </c>
      <c r="M1217" s="2">
        <f t="shared" si="380"/>
        <v>17.489999999999998</v>
      </c>
      <c r="N1217" s="3">
        <f t="shared" si="381"/>
        <v>232</v>
      </c>
      <c r="O1217" s="4">
        <f t="shared" si="382"/>
        <v>25</v>
      </c>
      <c r="P1217" s="2">
        <f t="shared" si="383"/>
        <v>1.97</v>
      </c>
      <c r="Q1217" s="2">
        <f t="shared" si="384"/>
        <v>1.1000000000000001</v>
      </c>
      <c r="R1217" s="2">
        <f t="shared" si="385"/>
        <v>2.83</v>
      </c>
      <c r="S1217" s="64">
        <f t="shared" si="386"/>
        <v>0.13217000000000001</v>
      </c>
      <c r="T1217" s="2">
        <f t="shared" si="387"/>
        <v>7.46</v>
      </c>
      <c r="U1217" s="4">
        <f t="shared" si="388"/>
        <v>2.8</v>
      </c>
      <c r="V1217" s="79">
        <f t="shared" si="389"/>
        <v>4.46</v>
      </c>
      <c r="W1217" s="10">
        <f t="shared" ca="1" si="390"/>
        <v>0</v>
      </c>
      <c r="X1217" s="10">
        <f t="shared" ca="1" si="391"/>
        <v>0</v>
      </c>
      <c r="Y1217" s="10">
        <f t="shared" ca="1" si="392"/>
        <v>0</v>
      </c>
      <c r="Z1217" s="10">
        <f t="shared" ca="1" si="393"/>
        <v>1</v>
      </c>
      <c r="AA1217" s="10">
        <f t="shared" ca="1" si="394"/>
        <v>0</v>
      </c>
      <c r="AB1217" s="10">
        <f t="shared" ca="1" si="395"/>
        <v>0</v>
      </c>
      <c r="AC1217" s="10">
        <f t="shared" ca="1" si="396"/>
        <v>1</v>
      </c>
    </row>
    <row r="1218" spans="1:32" x14ac:dyDescent="0.25">
      <c r="A1218" s="7" t="s">
        <v>411</v>
      </c>
      <c r="B1218" s="7" t="s">
        <v>1466</v>
      </c>
      <c r="C1218" s="10">
        <f t="shared" ca="1" si="399"/>
        <v>0</v>
      </c>
      <c r="D1218" s="4">
        <v>64</v>
      </c>
      <c r="E1218" s="4">
        <v>60</v>
      </c>
      <c r="F1218" s="4">
        <v>17.2</v>
      </c>
      <c r="G1218" s="4">
        <v>12.3</v>
      </c>
      <c r="H1218" s="5" t="s">
        <v>412</v>
      </c>
      <c r="I1218" s="5" t="s">
        <v>210</v>
      </c>
      <c r="J1218" s="3">
        <v>29762</v>
      </c>
      <c r="K1218" s="55">
        <v>11607</v>
      </c>
      <c r="L1218" s="5">
        <v>2152</v>
      </c>
      <c r="M1218" s="2">
        <f t="shared" si="380"/>
        <v>36</v>
      </c>
      <c r="N1218" s="3">
        <f t="shared" si="381"/>
        <v>62</v>
      </c>
      <c r="O1218" s="4">
        <f t="shared" si="382"/>
        <v>17</v>
      </c>
      <c r="P1218" s="2">
        <f t="shared" si="383"/>
        <v>2.15</v>
      </c>
      <c r="Q1218" s="2">
        <f t="shared" si="384"/>
        <v>1.38</v>
      </c>
      <c r="R1218" s="2">
        <f t="shared" si="385"/>
        <v>3.72</v>
      </c>
      <c r="S1218" s="64">
        <f t="shared" si="386"/>
        <v>0.28676000000000001</v>
      </c>
      <c r="T1218" s="2">
        <f t="shared" si="387"/>
        <v>10.38</v>
      </c>
      <c r="U1218" s="4">
        <f t="shared" si="388"/>
        <v>2.2999999999999998</v>
      </c>
      <c r="V1218" s="79">
        <f t="shared" si="389"/>
        <v>3.15</v>
      </c>
      <c r="W1218" s="10">
        <f t="shared" ca="1" si="390"/>
        <v>0</v>
      </c>
      <c r="X1218" s="10">
        <f t="shared" ca="1" si="391"/>
        <v>1</v>
      </c>
      <c r="Y1218" s="10">
        <f t="shared" ca="1" si="392"/>
        <v>0</v>
      </c>
      <c r="Z1218" s="10">
        <f t="shared" ca="1" si="393"/>
        <v>1</v>
      </c>
      <c r="AA1218" s="10">
        <f t="shared" ca="1" si="394"/>
        <v>0</v>
      </c>
      <c r="AB1218" s="10">
        <f t="shared" ca="1" si="395"/>
        <v>0</v>
      </c>
      <c r="AC1218" s="10">
        <f t="shared" ca="1" si="396"/>
        <v>1</v>
      </c>
    </row>
    <row r="1219" spans="1:32" x14ac:dyDescent="0.25">
      <c r="A1219" s="7" t="s">
        <v>890</v>
      </c>
      <c r="C1219" s="10">
        <f t="shared" ca="1" si="399"/>
        <v>0</v>
      </c>
      <c r="D1219" s="4">
        <v>47.8</v>
      </c>
      <c r="E1219" s="4">
        <v>39</v>
      </c>
      <c r="F1219" s="4">
        <v>14.3</v>
      </c>
      <c r="G1219" s="4">
        <v>6.5</v>
      </c>
      <c r="J1219" s="3">
        <v>27500</v>
      </c>
      <c r="K1219" s="3">
        <v>12500</v>
      </c>
      <c r="L1219" s="3">
        <v>1012</v>
      </c>
      <c r="M1219" s="2">
        <f t="shared" si="380"/>
        <v>17.84</v>
      </c>
      <c r="N1219" s="3">
        <f t="shared" si="381"/>
        <v>207</v>
      </c>
      <c r="O1219" s="4">
        <f t="shared" si="382"/>
        <v>29.5</v>
      </c>
      <c r="P1219" s="2">
        <f t="shared" si="383"/>
        <v>1.83</v>
      </c>
      <c r="Q1219" s="2">
        <f t="shared" si="384"/>
        <v>1.0900000000000001</v>
      </c>
      <c r="R1219" s="2">
        <f t="shared" si="385"/>
        <v>3.34</v>
      </c>
      <c r="S1219" s="64">
        <f t="shared" si="386"/>
        <v>0.10443</v>
      </c>
      <c r="T1219" s="2">
        <f t="shared" si="387"/>
        <v>8.3699999999999992</v>
      </c>
      <c r="U1219" s="4">
        <f t="shared" si="388"/>
        <v>3.4</v>
      </c>
      <c r="V1219" s="79">
        <f t="shared" si="389"/>
        <v>5.0999999999999996</v>
      </c>
      <c r="W1219" s="10">
        <f t="shared" ref="W1219:W1282" ca="1" si="400">sddoc(M1219,AJ$15,AJ$16,AJ$17,AJ$18)</f>
        <v>0</v>
      </c>
      <c r="X1219" s="10">
        <f t="shared" ref="X1219:X1282" ca="1" si="401">dldoc(N1219,AJ$36,AJ$37,AJ$38,AJ$39)</f>
        <v>0</v>
      </c>
      <c r="Y1219" s="10">
        <f t="shared" ref="Y1219:Y1282" ca="1" si="402">cfdoc(O1219,AJ$29,AJ$30,AJ$31,AJ$32)</f>
        <v>0</v>
      </c>
      <c r="Z1219" s="10">
        <f t="shared" ref="Z1219:Z1282" ca="1" si="403">crdoc(P1219,AJ$24,AJ$25)</f>
        <v>1</v>
      </c>
      <c r="AA1219" s="10">
        <f t="shared" ref="AA1219:AA1282" ca="1" si="404">vmvhdoc(Q1219,AJ$43,AJ$44,AJ$45,AJ$46)</f>
        <v>0</v>
      </c>
      <c r="AB1219" s="10">
        <f t="shared" ref="AB1219:AB1282" ca="1" si="405">lbdoc(R1219,AJ$57,AJ$58,AJ$59,AJ$60)</f>
        <v>0.88900000000000001</v>
      </c>
      <c r="AC1219" s="10">
        <f t="shared" ref="AC1219:AC1282" ca="1" si="406">aceldoc(S1219,AJ$52,AJ$53)</f>
        <v>1</v>
      </c>
      <c r="AF1219" s="16">
        <f t="shared" ref="AF1219:AF1226" ca="1" si="407">C1219</f>
        <v>0</v>
      </c>
    </row>
    <row r="1220" spans="1:32" x14ac:dyDescent="0.25">
      <c r="A1220" s="7" t="s">
        <v>413</v>
      </c>
      <c r="B1220" s="7" t="s">
        <v>414</v>
      </c>
      <c r="C1220" s="10">
        <f t="shared" ca="1" si="399"/>
        <v>0</v>
      </c>
      <c r="D1220" s="4">
        <v>105</v>
      </c>
      <c r="E1220" s="4">
        <v>90</v>
      </c>
      <c r="F1220" s="4">
        <v>26</v>
      </c>
      <c r="G1220" s="4">
        <v>11</v>
      </c>
      <c r="I1220" s="5" t="s">
        <v>1383</v>
      </c>
      <c r="J1220" s="3">
        <v>132660</v>
      </c>
      <c r="K1220" s="3">
        <v>52800</v>
      </c>
      <c r="L1220" s="3">
        <v>5598</v>
      </c>
      <c r="M1220" s="2">
        <f t="shared" si="380"/>
        <v>34.61</v>
      </c>
      <c r="N1220" s="3">
        <f t="shared" si="381"/>
        <v>81</v>
      </c>
      <c r="O1220" s="4">
        <f t="shared" si="382"/>
        <v>28.3</v>
      </c>
      <c r="P1220" s="2">
        <f t="shared" si="383"/>
        <v>1.97</v>
      </c>
      <c r="Q1220" s="2">
        <f t="shared" si="384"/>
        <v>1.3</v>
      </c>
      <c r="R1220" s="2">
        <f t="shared" si="385"/>
        <v>4.04</v>
      </c>
      <c r="S1220" s="64">
        <f t="shared" si="386"/>
        <v>0.18959000000000001</v>
      </c>
      <c r="T1220" s="2">
        <f t="shared" si="387"/>
        <v>12.71</v>
      </c>
      <c r="U1220" s="4">
        <f t="shared" si="388"/>
        <v>3.6</v>
      </c>
      <c r="V1220" s="79">
        <f t="shared" si="389"/>
        <v>4.01</v>
      </c>
      <c r="W1220" s="10">
        <f t="shared" ca="1" si="400"/>
        <v>0</v>
      </c>
      <c r="X1220" s="10">
        <f t="shared" ca="1" si="401"/>
        <v>1</v>
      </c>
      <c r="Y1220" s="10">
        <f t="shared" ca="1" si="402"/>
        <v>0</v>
      </c>
      <c r="Z1220" s="10">
        <f t="shared" ca="1" si="403"/>
        <v>1</v>
      </c>
      <c r="AA1220" s="10">
        <f t="shared" ca="1" si="404"/>
        <v>1</v>
      </c>
      <c r="AB1220" s="10">
        <f t="shared" ca="1" si="405"/>
        <v>0</v>
      </c>
      <c r="AC1220" s="10">
        <f t="shared" ca="1" si="406"/>
        <v>1</v>
      </c>
      <c r="AF1220" s="16">
        <f t="shared" ca="1" si="407"/>
        <v>0</v>
      </c>
    </row>
    <row r="1221" spans="1:32" x14ac:dyDescent="0.25">
      <c r="A1221" s="7" t="s">
        <v>415</v>
      </c>
      <c r="B1221" s="7" t="s">
        <v>1379</v>
      </c>
      <c r="C1221" s="10">
        <f t="shared" ca="1" si="399"/>
        <v>0</v>
      </c>
      <c r="D1221" s="4">
        <v>28.6</v>
      </c>
      <c r="E1221" s="4">
        <v>27.7</v>
      </c>
      <c r="F1221" s="4">
        <v>8.5</v>
      </c>
      <c r="G1221" s="4">
        <v>2</v>
      </c>
      <c r="H1221" s="5" t="s">
        <v>1399</v>
      </c>
      <c r="I1221" s="5" t="s">
        <v>1374</v>
      </c>
      <c r="J1221" s="3">
        <v>6400</v>
      </c>
      <c r="K1221" s="55">
        <v>2048</v>
      </c>
      <c r="L1221" s="5">
        <v>412</v>
      </c>
      <c r="M1221" s="2">
        <f t="shared" si="380"/>
        <v>19.18</v>
      </c>
      <c r="N1221" s="3">
        <f t="shared" si="381"/>
        <v>134</v>
      </c>
      <c r="O1221" s="4">
        <f t="shared" si="382"/>
        <v>20.399999999999999</v>
      </c>
      <c r="P1221" s="2">
        <f t="shared" si="383"/>
        <v>1.77</v>
      </c>
      <c r="Q1221" s="2">
        <f t="shared" si="384"/>
        <v>1.17</v>
      </c>
      <c r="R1221" s="2">
        <f t="shared" si="385"/>
        <v>3.36</v>
      </c>
      <c r="S1221" s="64">
        <f t="shared" si="386"/>
        <v>9.4009999999999996E-2</v>
      </c>
      <c r="T1221" s="2">
        <f t="shared" si="387"/>
        <v>7.05</v>
      </c>
      <c r="U1221" s="4">
        <f t="shared" si="388"/>
        <v>2.5</v>
      </c>
      <c r="V1221" s="79">
        <f t="shared" si="389"/>
        <v>4.87</v>
      </c>
      <c r="W1221" s="10">
        <f t="shared" ca="1" si="400"/>
        <v>0</v>
      </c>
      <c r="X1221" s="10">
        <f t="shared" ca="1" si="401"/>
        <v>0</v>
      </c>
      <c r="Y1221" s="10">
        <f t="shared" ca="1" si="402"/>
        <v>0</v>
      </c>
      <c r="Z1221" s="10">
        <f t="shared" ca="1" si="403"/>
        <v>1</v>
      </c>
      <c r="AA1221" s="10">
        <f t="shared" ca="1" si="404"/>
        <v>0</v>
      </c>
      <c r="AB1221" s="10">
        <f t="shared" ca="1" si="405"/>
        <v>0.77800000000000002</v>
      </c>
      <c r="AC1221" s="10">
        <f t="shared" ca="1" si="406"/>
        <v>1</v>
      </c>
      <c r="AF1221" s="16">
        <f t="shared" ca="1" si="407"/>
        <v>0</v>
      </c>
    </row>
    <row r="1222" spans="1:32" x14ac:dyDescent="0.25">
      <c r="A1222" s="7" t="s">
        <v>416</v>
      </c>
      <c r="B1222" s="7" t="s">
        <v>417</v>
      </c>
      <c r="C1222" s="10">
        <f t="shared" ca="1" si="399"/>
        <v>0</v>
      </c>
      <c r="D1222" s="4">
        <v>49.5</v>
      </c>
      <c r="E1222" s="4">
        <v>39.9</v>
      </c>
      <c r="F1222" s="4">
        <v>12.5</v>
      </c>
      <c r="G1222" s="4">
        <v>7</v>
      </c>
      <c r="I1222" s="5" t="s">
        <v>1383</v>
      </c>
      <c r="J1222" s="3">
        <v>44000</v>
      </c>
      <c r="L1222" s="3">
        <v>1045</v>
      </c>
      <c r="M1222" s="2">
        <f t="shared" si="380"/>
        <v>13.47</v>
      </c>
      <c r="N1222" s="3">
        <f t="shared" si="381"/>
        <v>309</v>
      </c>
      <c r="O1222" s="4">
        <f t="shared" si="382"/>
        <v>55</v>
      </c>
      <c r="P1222" s="2">
        <f t="shared" si="383"/>
        <v>1.37</v>
      </c>
      <c r="Q1222" s="2">
        <f t="shared" si="384"/>
        <v>0.98</v>
      </c>
      <c r="R1222" s="2">
        <f t="shared" si="385"/>
        <v>3.96</v>
      </c>
      <c r="S1222" s="64">
        <f t="shared" si="386"/>
        <v>2.5569999999999999E-2</v>
      </c>
      <c r="T1222" s="2">
        <f t="shared" si="387"/>
        <v>8.4600000000000009</v>
      </c>
      <c r="U1222" s="4">
        <f t="shared" si="388"/>
        <v>6.3</v>
      </c>
      <c r="V1222" s="79">
        <f t="shared" si="389"/>
        <v>10.11</v>
      </c>
      <c r="W1222" s="10">
        <f t="shared" ca="1" si="400"/>
        <v>0</v>
      </c>
      <c r="X1222" s="10">
        <f t="shared" ca="1" si="401"/>
        <v>0</v>
      </c>
      <c r="Y1222" s="10">
        <f t="shared" ca="1" si="402"/>
        <v>0</v>
      </c>
      <c r="Z1222" s="10">
        <f t="shared" ca="1" si="403"/>
        <v>1</v>
      </c>
      <c r="AA1222" s="10">
        <f t="shared" ca="1" si="404"/>
        <v>0</v>
      </c>
      <c r="AB1222" s="10">
        <f t="shared" ca="1" si="405"/>
        <v>0</v>
      </c>
      <c r="AC1222" s="10">
        <f t="shared" ca="1" si="406"/>
        <v>1</v>
      </c>
      <c r="AF1222" s="16">
        <f t="shared" ca="1" si="407"/>
        <v>0</v>
      </c>
    </row>
    <row r="1223" spans="1:32" x14ac:dyDescent="0.25">
      <c r="A1223" s="7" t="s">
        <v>418</v>
      </c>
      <c r="B1223" s="7" t="s">
        <v>419</v>
      </c>
      <c r="C1223" s="10">
        <f t="shared" ca="1" si="399"/>
        <v>0</v>
      </c>
      <c r="D1223" s="4">
        <v>35.1</v>
      </c>
      <c r="E1223" s="4">
        <v>26.3</v>
      </c>
      <c r="F1223" s="4">
        <v>10.5</v>
      </c>
      <c r="G1223" s="4">
        <v>5</v>
      </c>
      <c r="H1223" s="3"/>
      <c r="I1223" s="5" t="s">
        <v>1374</v>
      </c>
      <c r="J1223" s="5">
        <v>12346</v>
      </c>
      <c r="K1223" s="5">
        <v>5110</v>
      </c>
      <c r="L1223" s="3">
        <v>437</v>
      </c>
      <c r="M1223" s="2">
        <f t="shared" si="380"/>
        <v>13.14</v>
      </c>
      <c r="N1223" s="3">
        <f t="shared" si="381"/>
        <v>303</v>
      </c>
      <c r="O1223" s="4">
        <f t="shared" si="382"/>
        <v>28.8</v>
      </c>
      <c r="P1223" s="2">
        <f t="shared" si="383"/>
        <v>1.76</v>
      </c>
      <c r="Q1223" s="2">
        <f t="shared" si="384"/>
        <v>1.01</v>
      </c>
      <c r="R1223" s="2">
        <f t="shared" si="385"/>
        <v>3.34</v>
      </c>
      <c r="S1223" s="64">
        <f t="shared" si="386"/>
        <v>7.3569999999999997E-2</v>
      </c>
      <c r="T1223" s="2">
        <f t="shared" si="387"/>
        <v>6.87</v>
      </c>
      <c r="U1223" s="4">
        <f t="shared" si="388"/>
        <v>3.3</v>
      </c>
      <c r="V1223" s="79">
        <f t="shared" si="389"/>
        <v>5.78</v>
      </c>
      <c r="W1223" s="10">
        <f t="shared" ca="1" si="400"/>
        <v>0</v>
      </c>
      <c r="X1223" s="10">
        <f t="shared" ca="1" si="401"/>
        <v>0</v>
      </c>
      <c r="Y1223" s="10">
        <f t="shared" ca="1" si="402"/>
        <v>0</v>
      </c>
      <c r="Z1223" s="10">
        <f t="shared" ca="1" si="403"/>
        <v>1</v>
      </c>
      <c r="AA1223" s="10">
        <f t="shared" ca="1" si="404"/>
        <v>0</v>
      </c>
      <c r="AB1223" s="10">
        <f t="shared" ca="1" si="405"/>
        <v>0.88900000000000001</v>
      </c>
      <c r="AC1223" s="10">
        <f t="shared" ca="1" si="406"/>
        <v>1</v>
      </c>
      <c r="AF1223" s="16">
        <f t="shared" ca="1" si="407"/>
        <v>0</v>
      </c>
    </row>
    <row r="1224" spans="1:32" x14ac:dyDescent="0.25">
      <c r="A1224" s="7" t="s">
        <v>420</v>
      </c>
      <c r="B1224" s="7" t="s">
        <v>1723</v>
      </c>
      <c r="C1224" s="10">
        <f t="shared" ca="1" si="399"/>
        <v>0</v>
      </c>
      <c r="D1224" s="4">
        <v>39.299999999999997</v>
      </c>
      <c r="E1224" s="4">
        <v>31.3</v>
      </c>
      <c r="F1224" s="4">
        <v>13</v>
      </c>
      <c r="G1224" s="4">
        <v>5</v>
      </c>
      <c r="I1224" s="5" t="s">
        <v>1374</v>
      </c>
      <c r="J1224" s="3">
        <v>18816</v>
      </c>
      <c r="K1224" s="3">
        <v>8400</v>
      </c>
      <c r="L1224" s="3">
        <v>702</v>
      </c>
      <c r="M1224" s="2">
        <f t="shared" ref="M1224:M1282" si="408">L1224/(J1224/64)^0.666</f>
        <v>15.94</v>
      </c>
      <c r="N1224" s="3">
        <f t="shared" ref="N1224:N1282" si="409">(J1224/2240)/(0.01*E1224)^3</f>
        <v>274</v>
      </c>
      <c r="O1224" s="4">
        <f t="shared" ref="O1224:O1282" si="410">J1224/(0.65*(0.7*E1224+0.3*D1224)*F1224^1.33)</f>
        <v>28.3</v>
      </c>
      <c r="P1224" s="2">
        <f t="shared" ref="P1224:P1282" si="411">F1224/(J1224/(0.9*64))^0.333</f>
        <v>1.89</v>
      </c>
      <c r="Q1224" s="2">
        <f t="shared" ref="Q1224:Q1282" si="412">(1.88*E1224^0.5*L1224^0.333/J1224^0.25)/T1224</f>
        <v>1.06</v>
      </c>
      <c r="R1224" s="2">
        <f t="shared" ref="R1224:R1282" si="413">D1224/F1224</f>
        <v>3.02</v>
      </c>
      <c r="S1224" s="64">
        <f t="shared" ref="S1224:S1282" si="414">(((2*3.14)/U1224)^2*((F1224/2)-1.5)*(10*3.14/180)/32.2)</f>
        <v>0.10433000000000001</v>
      </c>
      <c r="T1224" s="2">
        <f t="shared" ref="T1224:T1282" si="415">1.34*(E1224^0.5)</f>
        <v>7.5</v>
      </c>
      <c r="U1224" s="4">
        <f t="shared" ref="U1224:U1282" si="416">2*PI()*(((J1224^1.744/35.5)/(0.04*32.2*E1224*64*(0.82*F1224)^3))^0.5)</f>
        <v>3.2</v>
      </c>
      <c r="V1224" s="79">
        <f t="shared" ref="V1224:V1282" si="417">U1224*(32.2/F1224)^0.5</f>
        <v>5.04</v>
      </c>
      <c r="W1224" s="10">
        <f t="shared" ca="1" si="400"/>
        <v>0</v>
      </c>
      <c r="X1224" s="10">
        <f t="shared" ca="1" si="401"/>
        <v>0</v>
      </c>
      <c r="Y1224" s="10">
        <f t="shared" ca="1" si="402"/>
        <v>0</v>
      </c>
      <c r="Z1224" s="10">
        <f t="shared" ca="1" si="403"/>
        <v>1</v>
      </c>
      <c r="AA1224" s="10">
        <f t="shared" ca="1" si="404"/>
        <v>0</v>
      </c>
      <c r="AB1224" s="10">
        <f t="shared" ca="1" si="405"/>
        <v>0.33300000000000002</v>
      </c>
      <c r="AC1224" s="10">
        <f t="shared" ca="1" si="406"/>
        <v>1</v>
      </c>
      <c r="AF1224" s="16">
        <f t="shared" ca="1" si="407"/>
        <v>0</v>
      </c>
    </row>
    <row r="1225" spans="1:32" x14ac:dyDescent="0.25">
      <c r="A1225" s="7" t="s">
        <v>421</v>
      </c>
      <c r="B1225" s="7" t="s">
        <v>422</v>
      </c>
      <c r="C1225" s="10">
        <f t="shared" ca="1" si="399"/>
        <v>0</v>
      </c>
      <c r="D1225" s="4">
        <v>45</v>
      </c>
      <c r="E1225" s="4">
        <v>39</v>
      </c>
      <c r="F1225" s="4">
        <v>13.8</v>
      </c>
      <c r="G1225" s="4">
        <v>6.5</v>
      </c>
      <c r="I1225" s="5" t="s">
        <v>1371</v>
      </c>
      <c r="J1225" s="3">
        <v>30000</v>
      </c>
      <c r="K1225" s="3">
        <v>8000</v>
      </c>
      <c r="L1225" s="3">
        <v>925</v>
      </c>
      <c r="M1225" s="2">
        <f t="shared" si="408"/>
        <v>15.39</v>
      </c>
      <c r="N1225" s="3">
        <f t="shared" si="409"/>
        <v>226</v>
      </c>
      <c r="O1225" s="4">
        <f t="shared" si="410"/>
        <v>34.5</v>
      </c>
      <c r="P1225" s="2">
        <f t="shared" si="411"/>
        <v>1.72</v>
      </c>
      <c r="Q1225" s="2">
        <f t="shared" si="412"/>
        <v>1.04</v>
      </c>
      <c r="R1225" s="2">
        <f t="shared" si="413"/>
        <v>3.26</v>
      </c>
      <c r="S1225" s="64">
        <f t="shared" si="414"/>
        <v>7.5859999999999997E-2</v>
      </c>
      <c r="T1225" s="2">
        <f t="shared" si="415"/>
        <v>8.3699999999999992</v>
      </c>
      <c r="U1225" s="4">
        <f t="shared" si="416"/>
        <v>3.9</v>
      </c>
      <c r="V1225" s="79">
        <f t="shared" si="417"/>
        <v>5.96</v>
      </c>
      <c r="W1225" s="10">
        <f t="shared" ca="1" si="400"/>
        <v>0</v>
      </c>
      <c r="X1225" s="10">
        <f t="shared" ca="1" si="401"/>
        <v>0</v>
      </c>
      <c r="Y1225" s="10">
        <f t="shared" ca="1" si="402"/>
        <v>0</v>
      </c>
      <c r="Z1225" s="10">
        <f t="shared" ca="1" si="403"/>
        <v>1</v>
      </c>
      <c r="AA1225" s="10">
        <f t="shared" ca="1" si="404"/>
        <v>0</v>
      </c>
      <c r="AB1225" s="10">
        <f t="shared" ca="1" si="405"/>
        <v>1</v>
      </c>
      <c r="AC1225" s="10">
        <f t="shared" ca="1" si="406"/>
        <v>1</v>
      </c>
      <c r="AF1225" s="16">
        <f t="shared" ca="1" si="407"/>
        <v>0</v>
      </c>
    </row>
    <row r="1226" spans="1:32" x14ac:dyDescent="0.25">
      <c r="A1226" s="7" t="s">
        <v>423</v>
      </c>
      <c r="B1226" s="7" t="s">
        <v>1846</v>
      </c>
      <c r="C1226" s="10">
        <f t="shared" ref="C1226:C1282" ca="1" si="418">MIN(W1226,Z1226,Y1226,X1226,AA1226,AC1226,AB1226)</f>
        <v>0</v>
      </c>
      <c r="D1226" s="4">
        <v>29.9</v>
      </c>
      <c r="E1226" s="4">
        <v>27.3</v>
      </c>
      <c r="F1226" s="4">
        <v>11</v>
      </c>
      <c r="G1226" s="4">
        <v>6</v>
      </c>
      <c r="H1226" s="5" t="s">
        <v>1456</v>
      </c>
      <c r="I1226" s="5" t="s">
        <v>1374</v>
      </c>
      <c r="J1226" s="3">
        <v>11000</v>
      </c>
      <c r="K1226" s="3">
        <v>4800</v>
      </c>
      <c r="L1226" s="3">
        <v>511</v>
      </c>
      <c r="M1226" s="2">
        <f t="shared" si="408"/>
        <v>16.59</v>
      </c>
      <c r="N1226" s="3">
        <f t="shared" si="409"/>
        <v>241</v>
      </c>
      <c r="O1226" s="4">
        <f t="shared" si="410"/>
        <v>24.8</v>
      </c>
      <c r="P1226" s="2">
        <f t="shared" si="411"/>
        <v>1.91</v>
      </c>
      <c r="Q1226" s="2">
        <f t="shared" si="412"/>
        <v>1.0900000000000001</v>
      </c>
      <c r="R1226" s="2">
        <f t="shared" si="413"/>
        <v>2.72</v>
      </c>
      <c r="S1226" s="64">
        <f t="shared" si="414"/>
        <v>0.11723</v>
      </c>
      <c r="T1226" s="2">
        <f t="shared" si="415"/>
        <v>7</v>
      </c>
      <c r="U1226" s="4">
        <f t="shared" si="416"/>
        <v>2.7</v>
      </c>
      <c r="V1226" s="79">
        <f t="shared" si="417"/>
        <v>4.62</v>
      </c>
      <c r="W1226" s="10">
        <f t="shared" ca="1" si="400"/>
        <v>0</v>
      </c>
      <c r="X1226" s="10">
        <f t="shared" ca="1" si="401"/>
        <v>0</v>
      </c>
      <c r="Y1226" s="10">
        <f t="shared" ca="1" si="402"/>
        <v>0</v>
      </c>
      <c r="Z1226" s="10">
        <f t="shared" ca="1" si="403"/>
        <v>1</v>
      </c>
      <c r="AA1226" s="10">
        <f t="shared" ca="1" si="404"/>
        <v>0</v>
      </c>
      <c r="AB1226" s="10">
        <f t="shared" ca="1" si="405"/>
        <v>0</v>
      </c>
      <c r="AC1226" s="10">
        <f t="shared" ca="1" si="406"/>
        <v>1</v>
      </c>
      <c r="AF1226" s="16">
        <f t="shared" ca="1" si="407"/>
        <v>0</v>
      </c>
    </row>
    <row r="1227" spans="1:32" x14ac:dyDescent="0.25">
      <c r="A1227" s="7" t="s">
        <v>424</v>
      </c>
      <c r="B1227" s="7" t="s">
        <v>1382</v>
      </c>
      <c r="C1227" s="10">
        <f t="shared" ca="1" si="418"/>
        <v>0</v>
      </c>
      <c r="D1227" s="4">
        <v>38</v>
      </c>
      <c r="E1227" s="4">
        <v>31</v>
      </c>
      <c r="F1227" s="4">
        <v>11.8</v>
      </c>
      <c r="G1227" s="4" t="s">
        <v>425</v>
      </c>
      <c r="H1227" s="3" t="s">
        <v>1399</v>
      </c>
      <c r="I1227" s="5" t="s">
        <v>1374</v>
      </c>
      <c r="J1227" s="5">
        <v>22046</v>
      </c>
      <c r="K1227" s="5">
        <v>11023</v>
      </c>
      <c r="L1227" s="3">
        <v>691</v>
      </c>
      <c r="M1227" s="2">
        <f t="shared" si="408"/>
        <v>14.12</v>
      </c>
      <c r="N1227" s="3">
        <f t="shared" si="409"/>
        <v>330</v>
      </c>
      <c r="O1227" s="4">
        <f t="shared" si="410"/>
        <v>38.5</v>
      </c>
      <c r="P1227" s="2">
        <f t="shared" si="411"/>
        <v>1.63</v>
      </c>
      <c r="Q1227" s="2">
        <f t="shared" si="412"/>
        <v>1.02</v>
      </c>
      <c r="R1227" s="2">
        <f t="shared" si="413"/>
        <v>3.22</v>
      </c>
      <c r="S1227" s="64">
        <f t="shared" si="414"/>
        <v>5.3289999999999997E-2</v>
      </c>
      <c r="T1227" s="2">
        <f t="shared" si="415"/>
        <v>7.46</v>
      </c>
      <c r="U1227" s="4">
        <f t="shared" si="416"/>
        <v>4.2</v>
      </c>
      <c r="V1227" s="79">
        <f t="shared" si="417"/>
        <v>6.94</v>
      </c>
      <c r="W1227" s="10">
        <f t="shared" ca="1" si="400"/>
        <v>0</v>
      </c>
      <c r="X1227" s="10">
        <f t="shared" ca="1" si="401"/>
        <v>0</v>
      </c>
      <c r="Y1227" s="10">
        <f t="shared" ca="1" si="402"/>
        <v>0</v>
      </c>
      <c r="Z1227" s="10">
        <f t="shared" ca="1" si="403"/>
        <v>1</v>
      </c>
      <c r="AA1227" s="10">
        <f t="shared" ca="1" si="404"/>
        <v>0</v>
      </c>
      <c r="AB1227" s="10">
        <f t="shared" ca="1" si="405"/>
        <v>1</v>
      </c>
      <c r="AC1227" s="10">
        <f t="shared" ca="1" si="406"/>
        <v>1</v>
      </c>
    </row>
    <row r="1228" spans="1:32" x14ac:dyDescent="0.25">
      <c r="A1228" s="7" t="s">
        <v>891</v>
      </c>
      <c r="C1228" s="10">
        <f t="shared" ca="1" si="418"/>
        <v>0</v>
      </c>
      <c r="D1228" s="4">
        <v>48.9</v>
      </c>
      <c r="E1228" s="4">
        <v>41</v>
      </c>
      <c r="F1228" s="4">
        <v>14.8</v>
      </c>
      <c r="G1228" s="4">
        <v>7</v>
      </c>
      <c r="J1228" s="3">
        <v>37500</v>
      </c>
      <c r="K1228" s="3">
        <v>11000</v>
      </c>
      <c r="L1228" s="3">
        <v>1076</v>
      </c>
      <c r="M1228" s="2">
        <f t="shared" si="408"/>
        <v>15.43</v>
      </c>
      <c r="N1228" s="3">
        <f t="shared" si="409"/>
        <v>243</v>
      </c>
      <c r="O1228" s="4">
        <f t="shared" si="410"/>
        <v>36.9</v>
      </c>
      <c r="P1228" s="2">
        <f t="shared" si="411"/>
        <v>1.71</v>
      </c>
      <c r="Q1228" s="2">
        <f t="shared" si="412"/>
        <v>1.03</v>
      </c>
      <c r="R1228" s="2">
        <f t="shared" si="413"/>
        <v>3.3</v>
      </c>
      <c r="S1228" s="64">
        <f t="shared" si="414"/>
        <v>7.1459999999999996E-2</v>
      </c>
      <c r="T1228" s="2">
        <f t="shared" si="415"/>
        <v>8.58</v>
      </c>
      <c r="U1228" s="4">
        <f t="shared" si="416"/>
        <v>4.2</v>
      </c>
      <c r="V1228" s="79">
        <f t="shared" si="417"/>
        <v>6.2</v>
      </c>
      <c r="W1228" s="10">
        <f t="shared" ca="1" si="400"/>
        <v>0</v>
      </c>
      <c r="X1228" s="10">
        <f t="shared" ca="1" si="401"/>
        <v>0</v>
      </c>
      <c r="Y1228" s="10">
        <f t="shared" ca="1" si="402"/>
        <v>0</v>
      </c>
      <c r="Z1228" s="10">
        <f t="shared" ca="1" si="403"/>
        <v>1</v>
      </c>
      <c r="AA1228" s="10">
        <f t="shared" ca="1" si="404"/>
        <v>0</v>
      </c>
      <c r="AB1228" s="10">
        <f t="shared" ca="1" si="405"/>
        <v>1</v>
      </c>
      <c r="AC1228" s="10">
        <f t="shared" ca="1" si="406"/>
        <v>1</v>
      </c>
    </row>
    <row r="1229" spans="1:32" x14ac:dyDescent="0.25">
      <c r="A1229" s="7" t="s">
        <v>426</v>
      </c>
      <c r="B1229" s="7" t="s">
        <v>1628</v>
      </c>
      <c r="C1229" s="10">
        <f t="shared" ca="1" si="418"/>
        <v>0</v>
      </c>
      <c r="D1229" s="4">
        <v>61</v>
      </c>
      <c r="E1229" s="4">
        <v>49.9</v>
      </c>
      <c r="F1229" s="4">
        <v>16.5</v>
      </c>
      <c r="G1229" s="4">
        <v>8.1999999999999993</v>
      </c>
      <c r="I1229" s="5" t="s">
        <v>1374</v>
      </c>
      <c r="J1229" s="3">
        <v>55999</v>
      </c>
      <c r="K1229" s="3">
        <v>17920</v>
      </c>
      <c r="L1229" s="5">
        <v>1992</v>
      </c>
      <c r="M1229" s="2">
        <f t="shared" si="408"/>
        <v>21.87</v>
      </c>
      <c r="N1229" s="3">
        <f t="shared" si="409"/>
        <v>201</v>
      </c>
      <c r="O1229" s="4">
        <f t="shared" si="410"/>
        <v>38.9</v>
      </c>
      <c r="P1229" s="2">
        <f t="shared" si="411"/>
        <v>1.67</v>
      </c>
      <c r="Q1229" s="2">
        <f t="shared" si="412"/>
        <v>1.1399999999999999</v>
      </c>
      <c r="R1229" s="2">
        <f t="shared" si="413"/>
        <v>3.7</v>
      </c>
      <c r="S1229" s="64">
        <f t="shared" si="414"/>
        <v>6.8159999999999998E-2</v>
      </c>
      <c r="T1229" s="2">
        <f t="shared" si="415"/>
        <v>9.4700000000000006</v>
      </c>
      <c r="U1229" s="4">
        <f t="shared" si="416"/>
        <v>4.5999999999999996</v>
      </c>
      <c r="V1229" s="79">
        <f t="shared" si="417"/>
        <v>6.43</v>
      </c>
      <c r="W1229" s="10">
        <f t="shared" ca="1" si="400"/>
        <v>0</v>
      </c>
      <c r="X1229" s="10">
        <f t="shared" ca="1" si="401"/>
        <v>0</v>
      </c>
      <c r="Y1229" s="10">
        <f t="shared" ca="1" si="402"/>
        <v>0</v>
      </c>
      <c r="Z1229" s="10">
        <f t="shared" ca="1" si="403"/>
        <v>1</v>
      </c>
      <c r="AA1229" s="10">
        <f t="shared" ca="1" si="404"/>
        <v>0</v>
      </c>
      <c r="AB1229" s="10">
        <f t="shared" ca="1" si="405"/>
        <v>0</v>
      </c>
      <c r="AC1229" s="10">
        <f t="shared" ca="1" si="406"/>
        <v>1</v>
      </c>
    </row>
    <row r="1230" spans="1:32" x14ac:dyDescent="0.25">
      <c r="A1230" s="7" t="s">
        <v>427</v>
      </c>
      <c r="B1230" s="7" t="s">
        <v>1628</v>
      </c>
      <c r="C1230" s="10">
        <f t="shared" ca="1" si="418"/>
        <v>0</v>
      </c>
      <c r="D1230" s="4">
        <v>35.700000000000003</v>
      </c>
      <c r="E1230" s="4">
        <v>28.8</v>
      </c>
      <c r="F1230" s="4">
        <v>12.3</v>
      </c>
      <c r="G1230" s="4">
        <v>6.6</v>
      </c>
      <c r="H1230" s="3"/>
      <c r="I1230" s="5" t="s">
        <v>1374</v>
      </c>
      <c r="J1230" s="5">
        <v>16094</v>
      </c>
      <c r="K1230" s="5">
        <v>5401</v>
      </c>
      <c r="L1230" s="3">
        <v>874</v>
      </c>
      <c r="M1230" s="2">
        <f t="shared" si="408"/>
        <v>22.02</v>
      </c>
      <c r="N1230" s="3">
        <f t="shared" si="409"/>
        <v>301</v>
      </c>
      <c r="O1230" s="4">
        <f t="shared" si="410"/>
        <v>28.5</v>
      </c>
      <c r="P1230" s="2">
        <f t="shared" si="411"/>
        <v>1.88</v>
      </c>
      <c r="Q1230" s="2">
        <f t="shared" si="412"/>
        <v>1.19</v>
      </c>
      <c r="R1230" s="2">
        <f t="shared" si="413"/>
        <v>2.9</v>
      </c>
      <c r="S1230" s="64">
        <f t="shared" si="414"/>
        <v>0.10338</v>
      </c>
      <c r="T1230" s="2">
        <f t="shared" si="415"/>
        <v>7.19</v>
      </c>
      <c r="U1230" s="4">
        <f t="shared" si="416"/>
        <v>3.1</v>
      </c>
      <c r="V1230" s="79">
        <f t="shared" si="417"/>
        <v>5.0199999999999996</v>
      </c>
      <c r="W1230" s="10">
        <f t="shared" ca="1" si="400"/>
        <v>0</v>
      </c>
      <c r="X1230" s="10">
        <f t="shared" ca="1" si="401"/>
        <v>0</v>
      </c>
      <c r="Y1230" s="10">
        <f t="shared" ca="1" si="402"/>
        <v>0</v>
      </c>
      <c r="Z1230" s="10">
        <f t="shared" ca="1" si="403"/>
        <v>1</v>
      </c>
      <c r="AA1230" s="10">
        <f t="shared" ca="1" si="404"/>
        <v>0</v>
      </c>
      <c r="AB1230" s="10">
        <f t="shared" ca="1" si="405"/>
        <v>0</v>
      </c>
      <c r="AC1230" s="10">
        <f t="shared" ca="1" si="406"/>
        <v>1</v>
      </c>
    </row>
    <row r="1231" spans="1:32" x14ac:dyDescent="0.25">
      <c r="A1231" s="7" t="s">
        <v>60</v>
      </c>
      <c r="B1231" s="7" t="s">
        <v>1480</v>
      </c>
      <c r="C1231" s="10">
        <f t="shared" ca="1" si="418"/>
        <v>0</v>
      </c>
      <c r="D1231" s="4">
        <v>41</v>
      </c>
      <c r="E1231" s="4">
        <v>36.200000000000003</v>
      </c>
      <c r="F1231" s="4">
        <v>13.3</v>
      </c>
      <c r="G1231" s="4">
        <v>6.5</v>
      </c>
      <c r="H1231" s="5" t="s">
        <v>974</v>
      </c>
      <c r="I1231" s="5" t="s">
        <v>1374</v>
      </c>
      <c r="J1231" s="3">
        <v>22075</v>
      </c>
      <c r="K1231" s="3">
        <v>7065</v>
      </c>
      <c r="L1231" s="3">
        <v>800</v>
      </c>
      <c r="M1231" s="2">
        <f t="shared" si="408"/>
        <v>16.329999999999998</v>
      </c>
      <c r="N1231" s="3">
        <f t="shared" si="409"/>
        <v>208</v>
      </c>
      <c r="O1231" s="4">
        <f t="shared" si="410"/>
        <v>28.9</v>
      </c>
      <c r="P1231" s="2">
        <f t="shared" si="411"/>
        <v>1.83</v>
      </c>
      <c r="Q1231" s="2">
        <f t="shared" si="412"/>
        <v>1.07</v>
      </c>
      <c r="R1231" s="2">
        <f t="shared" si="413"/>
        <v>3.08</v>
      </c>
      <c r="S1231" s="64">
        <f t="shared" si="414"/>
        <v>0.10104</v>
      </c>
      <c r="T1231" s="2">
        <f t="shared" si="415"/>
        <v>8.06</v>
      </c>
      <c r="U1231" s="4">
        <f t="shared" si="416"/>
        <v>3.3</v>
      </c>
      <c r="V1231" s="79">
        <f t="shared" si="417"/>
        <v>5.13</v>
      </c>
      <c r="W1231" s="10">
        <f t="shared" ca="1" si="400"/>
        <v>0</v>
      </c>
      <c r="X1231" s="10">
        <f t="shared" ca="1" si="401"/>
        <v>0</v>
      </c>
      <c r="Y1231" s="10">
        <f t="shared" ca="1" si="402"/>
        <v>0</v>
      </c>
      <c r="Z1231" s="10">
        <f t="shared" ca="1" si="403"/>
        <v>1</v>
      </c>
      <c r="AA1231" s="10">
        <f t="shared" ca="1" si="404"/>
        <v>0</v>
      </c>
      <c r="AB1231" s="10">
        <f t="shared" ca="1" si="405"/>
        <v>0.66700000000000004</v>
      </c>
      <c r="AC1231" s="10">
        <f t="shared" ca="1" si="406"/>
        <v>1</v>
      </c>
    </row>
    <row r="1232" spans="1:32" x14ac:dyDescent="0.25">
      <c r="A1232" s="7" t="s">
        <v>428</v>
      </c>
      <c r="B1232" s="7" t="s">
        <v>1846</v>
      </c>
      <c r="C1232" s="10">
        <f t="shared" ca="1" si="418"/>
        <v>0</v>
      </c>
      <c r="D1232" s="4">
        <v>35.1</v>
      </c>
      <c r="E1232" s="4">
        <v>30.3</v>
      </c>
      <c r="F1232" s="4">
        <v>11.6</v>
      </c>
      <c r="G1232" s="4">
        <v>6</v>
      </c>
      <c r="H1232" s="5" t="s">
        <v>429</v>
      </c>
      <c r="I1232" s="5" t="s">
        <v>1374</v>
      </c>
      <c r="J1232" s="3">
        <v>13000</v>
      </c>
      <c r="K1232" s="3">
        <v>6000</v>
      </c>
      <c r="L1232" s="3">
        <v>538</v>
      </c>
      <c r="M1232" s="2">
        <f t="shared" si="408"/>
        <v>15.62</v>
      </c>
      <c r="N1232" s="3">
        <f t="shared" si="409"/>
        <v>209</v>
      </c>
      <c r="O1232" s="4">
        <f t="shared" si="410"/>
        <v>24.2</v>
      </c>
      <c r="P1232" s="2">
        <f t="shared" si="411"/>
        <v>1.91</v>
      </c>
      <c r="Q1232" s="2">
        <f t="shared" si="412"/>
        <v>1.07</v>
      </c>
      <c r="R1232" s="2">
        <f t="shared" si="413"/>
        <v>3.03</v>
      </c>
      <c r="S1232" s="64">
        <f t="shared" si="414"/>
        <v>0.11719</v>
      </c>
      <c r="T1232" s="2">
        <f t="shared" si="415"/>
        <v>7.38</v>
      </c>
      <c r="U1232" s="4">
        <f t="shared" si="416"/>
        <v>2.8</v>
      </c>
      <c r="V1232" s="79">
        <f t="shared" si="417"/>
        <v>4.67</v>
      </c>
      <c r="W1232" s="10">
        <f t="shared" ca="1" si="400"/>
        <v>0</v>
      </c>
      <c r="X1232" s="10">
        <f t="shared" ca="1" si="401"/>
        <v>0</v>
      </c>
      <c r="Y1232" s="10">
        <f t="shared" ca="1" si="402"/>
        <v>0</v>
      </c>
      <c r="Z1232" s="10">
        <f t="shared" ca="1" si="403"/>
        <v>1</v>
      </c>
      <c r="AA1232" s="10">
        <f t="shared" ca="1" si="404"/>
        <v>0</v>
      </c>
      <c r="AB1232" s="10">
        <f t="shared" ca="1" si="405"/>
        <v>0.38900000000000001</v>
      </c>
      <c r="AC1232" s="10">
        <f t="shared" ca="1" si="406"/>
        <v>1</v>
      </c>
    </row>
    <row r="1233" spans="1:29" x14ac:dyDescent="0.25">
      <c r="A1233" s="7" t="s">
        <v>430</v>
      </c>
      <c r="B1233" s="7" t="s">
        <v>1373</v>
      </c>
      <c r="C1233" s="10">
        <f t="shared" ca="1" si="418"/>
        <v>0</v>
      </c>
      <c r="D1233" s="4">
        <v>76.3</v>
      </c>
      <c r="E1233" s="4">
        <v>53.9</v>
      </c>
      <c r="F1233" s="4">
        <v>16.100000000000001</v>
      </c>
      <c r="G1233" s="4">
        <v>11</v>
      </c>
      <c r="I1233" s="5" t="s">
        <v>1371</v>
      </c>
      <c r="J1233" s="3">
        <v>52300</v>
      </c>
      <c r="L1233" s="3">
        <v>2239</v>
      </c>
      <c r="M1233" s="2">
        <f t="shared" si="408"/>
        <v>25.73</v>
      </c>
      <c r="N1233" s="3">
        <f t="shared" si="409"/>
        <v>149</v>
      </c>
      <c r="O1233" s="4">
        <f t="shared" si="410"/>
        <v>33</v>
      </c>
      <c r="P1233" s="2">
        <f t="shared" si="411"/>
        <v>1.67</v>
      </c>
      <c r="Q1233" s="2">
        <f t="shared" si="412"/>
        <v>1.21</v>
      </c>
      <c r="R1233" s="2">
        <f t="shared" si="413"/>
        <v>4.74</v>
      </c>
      <c r="S1233" s="64">
        <f t="shared" si="414"/>
        <v>7.5689999999999993E-2</v>
      </c>
      <c r="T1233" s="2">
        <f t="shared" si="415"/>
        <v>9.84</v>
      </c>
      <c r="U1233" s="4">
        <f t="shared" si="416"/>
        <v>4.3</v>
      </c>
      <c r="V1233" s="79">
        <f t="shared" si="417"/>
        <v>6.08</v>
      </c>
      <c r="W1233" s="10">
        <f t="shared" ca="1" si="400"/>
        <v>1</v>
      </c>
      <c r="X1233" s="10">
        <f t="shared" ca="1" si="401"/>
        <v>0</v>
      </c>
      <c r="Y1233" s="10">
        <f t="shared" ca="1" si="402"/>
        <v>0</v>
      </c>
      <c r="Z1233" s="10">
        <f t="shared" ca="1" si="403"/>
        <v>1</v>
      </c>
      <c r="AA1233" s="10">
        <f t="shared" ca="1" si="404"/>
        <v>0</v>
      </c>
      <c r="AB1233" s="10">
        <f t="shared" ca="1" si="405"/>
        <v>0</v>
      </c>
      <c r="AC1233" s="10">
        <f t="shared" ca="1" si="406"/>
        <v>1</v>
      </c>
    </row>
    <row r="1234" spans="1:29" x14ac:dyDescent="0.25">
      <c r="A1234" s="7" t="s">
        <v>431</v>
      </c>
      <c r="B1234" s="7" t="s">
        <v>432</v>
      </c>
      <c r="C1234" s="10">
        <f t="shared" ca="1" si="418"/>
        <v>0</v>
      </c>
      <c r="D1234" s="4">
        <v>24.8</v>
      </c>
      <c r="E1234" s="4">
        <v>18.899999999999999</v>
      </c>
      <c r="F1234" s="4">
        <v>6.3</v>
      </c>
      <c r="G1234" s="4">
        <v>2.2000000000000002</v>
      </c>
      <c r="H1234" s="5" t="s">
        <v>1386</v>
      </c>
      <c r="I1234" s="5" t="s">
        <v>1395</v>
      </c>
      <c r="J1234" s="3">
        <v>3400</v>
      </c>
      <c r="K1234" s="3">
        <v>1600</v>
      </c>
      <c r="L1234" s="3">
        <v>273</v>
      </c>
      <c r="M1234" s="2">
        <f t="shared" si="408"/>
        <v>19.37</v>
      </c>
      <c r="N1234" s="3">
        <f t="shared" si="409"/>
        <v>225</v>
      </c>
      <c r="O1234" s="4">
        <f t="shared" si="410"/>
        <v>21.9</v>
      </c>
      <c r="P1234" s="2">
        <f t="shared" si="411"/>
        <v>1.62</v>
      </c>
      <c r="Q1234" s="2">
        <f t="shared" si="412"/>
        <v>1.19</v>
      </c>
      <c r="R1234" s="2">
        <f t="shared" si="413"/>
        <v>3.94</v>
      </c>
      <c r="S1234" s="64">
        <f t="shared" si="414"/>
        <v>4.836E-2</v>
      </c>
      <c r="T1234" s="2">
        <f t="shared" si="415"/>
        <v>5.83</v>
      </c>
      <c r="U1234" s="4">
        <f t="shared" si="416"/>
        <v>2.7</v>
      </c>
      <c r="V1234" s="79">
        <f t="shared" si="417"/>
        <v>6.1</v>
      </c>
      <c r="W1234" s="10">
        <f t="shared" ca="1" si="400"/>
        <v>0</v>
      </c>
      <c r="X1234" s="10">
        <f t="shared" ca="1" si="401"/>
        <v>0</v>
      </c>
      <c r="Y1234" s="10">
        <f t="shared" ca="1" si="402"/>
        <v>0</v>
      </c>
      <c r="Z1234" s="10">
        <f t="shared" ca="1" si="403"/>
        <v>1</v>
      </c>
      <c r="AA1234" s="10">
        <f t="shared" ca="1" si="404"/>
        <v>0</v>
      </c>
      <c r="AB1234" s="10">
        <f t="shared" ca="1" si="405"/>
        <v>0</v>
      </c>
      <c r="AC1234" s="10">
        <f t="shared" ca="1" si="406"/>
        <v>1</v>
      </c>
    </row>
    <row r="1235" spans="1:29" x14ac:dyDescent="0.25">
      <c r="A1235" s="7" t="s">
        <v>433</v>
      </c>
      <c r="B1235" s="7" t="s">
        <v>1906</v>
      </c>
      <c r="C1235" s="10">
        <f t="shared" ca="1" si="418"/>
        <v>0</v>
      </c>
      <c r="D1235" s="4">
        <v>32</v>
      </c>
      <c r="E1235" s="4">
        <v>27.5</v>
      </c>
      <c r="F1235" s="4">
        <v>11</v>
      </c>
      <c r="G1235" s="4">
        <v>5</v>
      </c>
      <c r="H1235" s="2"/>
      <c r="I1235" s="2" t="s">
        <v>1371</v>
      </c>
      <c r="J1235" s="3">
        <v>19500</v>
      </c>
      <c r="K1235" s="3">
        <v>6600</v>
      </c>
      <c r="L1235" s="3">
        <v>629</v>
      </c>
      <c r="M1235" s="2">
        <f t="shared" si="408"/>
        <v>13.94</v>
      </c>
      <c r="N1235" s="3">
        <f t="shared" si="409"/>
        <v>419</v>
      </c>
      <c r="O1235" s="4">
        <f t="shared" si="410"/>
        <v>42.8</v>
      </c>
      <c r="P1235" s="2">
        <f t="shared" si="411"/>
        <v>1.58</v>
      </c>
      <c r="Q1235" s="2">
        <f t="shared" si="412"/>
        <v>1.01</v>
      </c>
      <c r="R1235" s="2">
        <f t="shared" si="413"/>
        <v>2.91</v>
      </c>
      <c r="S1235" s="64">
        <f t="shared" si="414"/>
        <v>4.2200000000000001E-2</v>
      </c>
      <c r="T1235" s="2">
        <f t="shared" si="415"/>
        <v>7.03</v>
      </c>
      <c r="U1235" s="4">
        <f t="shared" si="416"/>
        <v>4.5</v>
      </c>
      <c r="V1235" s="79">
        <f t="shared" si="417"/>
        <v>7.7</v>
      </c>
      <c r="W1235" s="10">
        <f t="shared" ca="1" si="400"/>
        <v>0</v>
      </c>
      <c r="X1235" s="10">
        <f t="shared" ca="1" si="401"/>
        <v>0</v>
      </c>
      <c r="Y1235" s="10">
        <f t="shared" ca="1" si="402"/>
        <v>0</v>
      </c>
      <c r="Z1235" s="10">
        <f t="shared" ca="1" si="403"/>
        <v>1</v>
      </c>
      <c r="AA1235" s="10">
        <f t="shared" ca="1" si="404"/>
        <v>0</v>
      </c>
      <c r="AB1235" s="10">
        <f t="shared" ca="1" si="405"/>
        <v>0</v>
      </c>
      <c r="AC1235" s="10">
        <f t="shared" ca="1" si="406"/>
        <v>1</v>
      </c>
    </row>
    <row r="1236" spans="1:29" x14ac:dyDescent="0.25">
      <c r="A1236" s="7" t="s">
        <v>434</v>
      </c>
      <c r="B1236" s="7" t="s">
        <v>1558</v>
      </c>
      <c r="C1236" s="10">
        <f t="shared" ca="1" si="418"/>
        <v>0</v>
      </c>
      <c r="D1236" s="4">
        <v>42.9</v>
      </c>
      <c r="E1236" s="4">
        <v>33.299999999999997</v>
      </c>
      <c r="F1236" s="4">
        <v>13</v>
      </c>
      <c r="G1236" s="4">
        <v>5.7</v>
      </c>
      <c r="H1236" s="2"/>
      <c r="I1236" s="2" t="s">
        <v>1371</v>
      </c>
      <c r="J1236" s="3">
        <v>31500</v>
      </c>
      <c r="K1236" s="3">
        <v>13500</v>
      </c>
      <c r="L1236" s="3">
        <v>1125</v>
      </c>
      <c r="M1236" s="2">
        <f t="shared" si="408"/>
        <v>18.12</v>
      </c>
      <c r="N1236" s="3">
        <f t="shared" si="409"/>
        <v>381</v>
      </c>
      <c r="O1236" s="4">
        <f t="shared" si="410"/>
        <v>44.2</v>
      </c>
      <c r="P1236" s="2">
        <f t="shared" si="411"/>
        <v>1.59</v>
      </c>
      <c r="Q1236" s="2">
        <f t="shared" si="412"/>
        <v>1.0900000000000001</v>
      </c>
      <c r="R1236" s="2">
        <f t="shared" si="413"/>
        <v>3.3</v>
      </c>
      <c r="S1236" s="64">
        <f t="shared" si="414"/>
        <v>4.6370000000000001E-2</v>
      </c>
      <c r="T1236" s="2">
        <f t="shared" si="415"/>
        <v>7.73</v>
      </c>
      <c r="U1236" s="4">
        <f t="shared" si="416"/>
        <v>4.8</v>
      </c>
      <c r="V1236" s="79">
        <f t="shared" si="417"/>
        <v>7.55</v>
      </c>
      <c r="W1236" s="10">
        <f t="shared" ca="1" si="400"/>
        <v>0</v>
      </c>
      <c r="X1236" s="10">
        <f t="shared" ca="1" si="401"/>
        <v>0</v>
      </c>
      <c r="Y1236" s="10">
        <f t="shared" ca="1" si="402"/>
        <v>0</v>
      </c>
      <c r="Z1236" s="10">
        <f t="shared" ca="1" si="403"/>
        <v>1</v>
      </c>
      <c r="AA1236" s="10">
        <f t="shared" ca="1" si="404"/>
        <v>0</v>
      </c>
      <c r="AB1236" s="10">
        <f t="shared" ca="1" si="405"/>
        <v>1</v>
      </c>
      <c r="AC1236" s="10">
        <f t="shared" ca="1" si="406"/>
        <v>1</v>
      </c>
    </row>
    <row r="1237" spans="1:29" x14ac:dyDescent="0.25">
      <c r="A1237" s="7" t="s">
        <v>435</v>
      </c>
      <c r="B1237" s="7" t="s">
        <v>436</v>
      </c>
      <c r="C1237" s="10">
        <f t="shared" ca="1" si="418"/>
        <v>0</v>
      </c>
      <c r="D1237" s="4">
        <v>18.8</v>
      </c>
      <c r="E1237" s="4">
        <v>16.8</v>
      </c>
      <c r="F1237" s="4">
        <v>7.5</v>
      </c>
      <c r="G1237" s="4">
        <v>3.7</v>
      </c>
      <c r="I1237" s="5" t="s">
        <v>1374</v>
      </c>
      <c r="J1237" s="3">
        <v>1225</v>
      </c>
      <c r="K1237" s="3">
        <v>370</v>
      </c>
      <c r="L1237" s="3">
        <v>83</v>
      </c>
      <c r="M1237" s="2">
        <f t="shared" si="408"/>
        <v>11.62</v>
      </c>
      <c r="N1237" s="3">
        <f t="shared" si="409"/>
        <v>115</v>
      </c>
      <c r="O1237" s="4">
        <f t="shared" si="410"/>
        <v>7.4</v>
      </c>
      <c r="P1237" s="2">
        <f t="shared" si="411"/>
        <v>2.71</v>
      </c>
      <c r="Q1237" s="2">
        <f t="shared" si="412"/>
        <v>1.03</v>
      </c>
      <c r="R1237" s="2">
        <f t="shared" si="413"/>
        <v>2.5099999999999998</v>
      </c>
      <c r="S1237" s="64">
        <f t="shared" si="414"/>
        <v>0.59350000000000003</v>
      </c>
      <c r="T1237" s="2">
        <f t="shared" si="415"/>
        <v>5.49</v>
      </c>
      <c r="U1237" s="4">
        <f t="shared" si="416"/>
        <v>0.9</v>
      </c>
      <c r="V1237" s="79">
        <f t="shared" si="417"/>
        <v>1.86</v>
      </c>
      <c r="W1237" s="10">
        <f t="shared" ca="1" si="400"/>
        <v>0</v>
      </c>
      <c r="X1237" s="10">
        <f t="shared" ca="1" si="401"/>
        <v>0.44900000000000001</v>
      </c>
      <c r="Y1237" s="10">
        <f t="shared" ca="1" si="402"/>
        <v>0.88600000000000001</v>
      </c>
      <c r="Z1237" s="10">
        <f t="shared" ca="1" si="403"/>
        <v>0</v>
      </c>
      <c r="AA1237" s="10">
        <f t="shared" ca="1" si="404"/>
        <v>0</v>
      </c>
      <c r="AB1237" s="10">
        <f t="shared" ca="1" si="405"/>
        <v>0</v>
      </c>
      <c r="AC1237" s="10">
        <f t="shared" ca="1" si="406"/>
        <v>0</v>
      </c>
    </row>
    <row r="1238" spans="1:29" x14ac:dyDescent="0.25">
      <c r="A1238" s="7" t="s">
        <v>437</v>
      </c>
      <c r="B1238" s="7" t="s">
        <v>1628</v>
      </c>
      <c r="C1238" s="10">
        <f t="shared" ca="1" si="418"/>
        <v>0</v>
      </c>
      <c r="D1238" s="4">
        <v>43.6</v>
      </c>
      <c r="E1238" s="4">
        <v>35.9</v>
      </c>
      <c r="F1238" s="4">
        <v>13.8</v>
      </c>
      <c r="G1238" s="4">
        <v>5.9</v>
      </c>
      <c r="H1238" s="5" t="s">
        <v>1477</v>
      </c>
      <c r="I1238" s="5" t="s">
        <v>1374</v>
      </c>
      <c r="J1238" s="3">
        <v>29762</v>
      </c>
      <c r="K1238" s="3">
        <v>12125</v>
      </c>
      <c r="L1238" s="3">
        <v>1024</v>
      </c>
      <c r="M1238" s="2">
        <f t="shared" si="408"/>
        <v>17.13</v>
      </c>
      <c r="N1238" s="3">
        <f t="shared" si="409"/>
        <v>287</v>
      </c>
      <c r="O1238" s="4">
        <f t="shared" si="410"/>
        <v>36.5</v>
      </c>
      <c r="P1238" s="2">
        <f t="shared" si="411"/>
        <v>1.72</v>
      </c>
      <c r="Q1238" s="2">
        <f t="shared" si="412"/>
        <v>1.07</v>
      </c>
      <c r="R1238" s="2">
        <f t="shared" si="413"/>
        <v>3.16</v>
      </c>
      <c r="S1238" s="64">
        <f t="shared" si="414"/>
        <v>6.8640000000000007E-2</v>
      </c>
      <c r="T1238" s="2">
        <f t="shared" si="415"/>
        <v>8.0299999999999994</v>
      </c>
      <c r="U1238" s="4">
        <f t="shared" si="416"/>
        <v>4.0999999999999996</v>
      </c>
      <c r="V1238" s="79">
        <f t="shared" si="417"/>
        <v>6.26</v>
      </c>
      <c r="W1238" s="10">
        <f t="shared" ca="1" si="400"/>
        <v>0</v>
      </c>
      <c r="X1238" s="10">
        <f t="shared" ca="1" si="401"/>
        <v>0</v>
      </c>
      <c r="Y1238" s="10">
        <f t="shared" ca="1" si="402"/>
        <v>0</v>
      </c>
      <c r="Z1238" s="10">
        <f t="shared" ca="1" si="403"/>
        <v>1</v>
      </c>
      <c r="AA1238" s="10">
        <f t="shared" ca="1" si="404"/>
        <v>0</v>
      </c>
      <c r="AB1238" s="10">
        <f t="shared" ca="1" si="405"/>
        <v>1</v>
      </c>
      <c r="AC1238" s="10">
        <f t="shared" ca="1" si="406"/>
        <v>1</v>
      </c>
    </row>
    <row r="1239" spans="1:29" x14ac:dyDescent="0.25">
      <c r="A1239" s="7" t="s">
        <v>438</v>
      </c>
      <c r="B1239" s="7" t="s">
        <v>10</v>
      </c>
      <c r="C1239" s="10">
        <f t="shared" ca="1" si="418"/>
        <v>0</v>
      </c>
      <c r="D1239" s="4">
        <v>26</v>
      </c>
      <c r="E1239" s="4">
        <v>21.3</v>
      </c>
      <c r="F1239" s="4">
        <v>8.4</v>
      </c>
      <c r="G1239" s="4">
        <v>3</v>
      </c>
      <c r="H1239" s="5" t="s">
        <v>1407</v>
      </c>
      <c r="I1239" s="5" t="s">
        <v>1374</v>
      </c>
      <c r="J1239" s="3">
        <v>6700</v>
      </c>
      <c r="K1239" s="3">
        <v>2800</v>
      </c>
      <c r="L1239" s="3">
        <v>294</v>
      </c>
      <c r="M1239" s="2">
        <f t="shared" si="408"/>
        <v>13.28</v>
      </c>
      <c r="N1239" s="3">
        <f t="shared" si="409"/>
        <v>310</v>
      </c>
      <c r="O1239" s="4">
        <f t="shared" si="410"/>
        <v>26.8</v>
      </c>
      <c r="P1239" s="2">
        <f t="shared" si="411"/>
        <v>1.72</v>
      </c>
      <c r="Q1239" s="2">
        <f t="shared" si="412"/>
        <v>1.03</v>
      </c>
      <c r="R1239" s="2">
        <f t="shared" si="413"/>
        <v>3.1</v>
      </c>
      <c r="S1239" s="64">
        <f t="shared" si="414"/>
        <v>6.4100000000000004E-2</v>
      </c>
      <c r="T1239" s="2">
        <f t="shared" si="415"/>
        <v>6.18</v>
      </c>
      <c r="U1239" s="4">
        <f t="shared" si="416"/>
        <v>3</v>
      </c>
      <c r="V1239" s="79">
        <f t="shared" si="417"/>
        <v>5.87</v>
      </c>
      <c r="W1239" s="10">
        <f t="shared" ca="1" si="400"/>
        <v>0</v>
      </c>
      <c r="X1239" s="10">
        <f t="shared" ca="1" si="401"/>
        <v>0</v>
      </c>
      <c r="Y1239" s="10">
        <f t="shared" ca="1" si="402"/>
        <v>0</v>
      </c>
      <c r="Z1239" s="10">
        <f t="shared" ca="1" si="403"/>
        <v>1</v>
      </c>
      <c r="AA1239" s="10">
        <f t="shared" ca="1" si="404"/>
        <v>0</v>
      </c>
      <c r="AB1239" s="10">
        <f t="shared" ca="1" si="405"/>
        <v>0.77800000000000002</v>
      </c>
      <c r="AC1239" s="10">
        <f t="shared" ca="1" si="406"/>
        <v>1</v>
      </c>
    </row>
    <row r="1240" spans="1:29" x14ac:dyDescent="0.25">
      <c r="A1240" s="7" t="s">
        <v>439</v>
      </c>
      <c r="B1240" s="7" t="s">
        <v>1324</v>
      </c>
      <c r="C1240" s="10">
        <f t="shared" ca="1" si="418"/>
        <v>0</v>
      </c>
      <c r="D1240" s="4">
        <v>35.700000000000003</v>
      </c>
      <c r="E1240" s="4">
        <v>30.4</v>
      </c>
      <c r="F1240" s="4">
        <v>12.5</v>
      </c>
      <c r="G1240" s="4">
        <v>4.9000000000000004</v>
      </c>
      <c r="H1240" s="3"/>
      <c r="I1240" s="3" t="s">
        <v>1374</v>
      </c>
      <c r="J1240" s="5">
        <v>15500</v>
      </c>
      <c r="K1240" s="5">
        <v>6600</v>
      </c>
      <c r="L1240" s="3">
        <v>528</v>
      </c>
      <c r="M1240" s="2">
        <f t="shared" si="408"/>
        <v>13.64</v>
      </c>
      <c r="N1240" s="3">
        <f t="shared" si="409"/>
        <v>246</v>
      </c>
      <c r="O1240" s="4">
        <f t="shared" si="410"/>
        <v>25.9</v>
      </c>
      <c r="P1240" s="2">
        <f t="shared" si="411"/>
        <v>1.94</v>
      </c>
      <c r="Q1240" s="2">
        <f t="shared" si="412"/>
        <v>1.01</v>
      </c>
      <c r="R1240" s="2">
        <f t="shared" si="413"/>
        <v>2.86</v>
      </c>
      <c r="S1240" s="64">
        <f t="shared" si="414"/>
        <v>0.12068</v>
      </c>
      <c r="T1240" s="2">
        <f t="shared" si="415"/>
        <v>7.39</v>
      </c>
      <c r="U1240" s="4">
        <f t="shared" si="416"/>
        <v>2.9</v>
      </c>
      <c r="V1240" s="79">
        <f t="shared" si="417"/>
        <v>4.6500000000000004</v>
      </c>
      <c r="W1240" s="10">
        <f t="shared" ca="1" si="400"/>
        <v>0</v>
      </c>
      <c r="X1240" s="10">
        <f t="shared" ca="1" si="401"/>
        <v>0</v>
      </c>
      <c r="Y1240" s="10">
        <f t="shared" ca="1" si="402"/>
        <v>0</v>
      </c>
      <c r="Z1240" s="10">
        <f t="shared" ca="1" si="403"/>
        <v>1</v>
      </c>
      <c r="AA1240" s="10">
        <f t="shared" ca="1" si="404"/>
        <v>0</v>
      </c>
      <c r="AB1240" s="10">
        <f t="shared" ca="1" si="405"/>
        <v>0</v>
      </c>
      <c r="AC1240" s="10">
        <f t="shared" ca="1" si="406"/>
        <v>1</v>
      </c>
    </row>
    <row r="1241" spans="1:29" x14ac:dyDescent="0.25">
      <c r="A1241" s="7" t="s">
        <v>440</v>
      </c>
      <c r="B1241" s="7" t="s">
        <v>1324</v>
      </c>
      <c r="C1241" s="10">
        <f t="shared" ca="1" si="418"/>
        <v>0</v>
      </c>
      <c r="D1241" s="4">
        <v>33.299999999999997</v>
      </c>
      <c r="E1241" s="4">
        <v>28.2</v>
      </c>
      <c r="F1241" s="4">
        <v>11.2</v>
      </c>
      <c r="G1241" s="4">
        <v>5.5</v>
      </c>
      <c r="H1241" s="5" t="s">
        <v>1477</v>
      </c>
      <c r="I1241" s="5" t="s">
        <v>1374</v>
      </c>
      <c r="J1241" s="3">
        <v>11023</v>
      </c>
      <c r="K1241" s="3">
        <v>4453</v>
      </c>
      <c r="L1241" s="3">
        <v>619</v>
      </c>
      <c r="M1241" s="2">
        <f t="shared" si="408"/>
        <v>20.059999999999999</v>
      </c>
      <c r="N1241" s="3">
        <f t="shared" si="409"/>
        <v>219</v>
      </c>
      <c r="O1241" s="4">
        <f t="shared" si="410"/>
        <v>22.9</v>
      </c>
      <c r="P1241" s="2">
        <f t="shared" si="411"/>
        <v>1.95</v>
      </c>
      <c r="Q1241" s="2">
        <f t="shared" si="412"/>
        <v>1.1599999999999999</v>
      </c>
      <c r="R1241" s="2">
        <f t="shared" si="413"/>
        <v>2.97</v>
      </c>
      <c r="S1241" s="64">
        <f t="shared" si="414"/>
        <v>0.12959000000000001</v>
      </c>
      <c r="T1241" s="2">
        <f t="shared" si="415"/>
        <v>7.12</v>
      </c>
      <c r="U1241" s="4">
        <f t="shared" si="416"/>
        <v>2.6</v>
      </c>
      <c r="V1241" s="79">
        <f t="shared" si="417"/>
        <v>4.41</v>
      </c>
      <c r="W1241" s="10">
        <f t="shared" ca="1" si="400"/>
        <v>0</v>
      </c>
      <c r="X1241" s="10">
        <f t="shared" ca="1" si="401"/>
        <v>0</v>
      </c>
      <c r="Y1241" s="10">
        <f t="shared" ca="1" si="402"/>
        <v>0</v>
      </c>
      <c r="Z1241" s="10">
        <f t="shared" ca="1" si="403"/>
        <v>1</v>
      </c>
      <c r="AA1241" s="10">
        <f t="shared" ca="1" si="404"/>
        <v>0</v>
      </c>
      <c r="AB1241" s="10">
        <f t="shared" ca="1" si="405"/>
        <v>5.6000000000000001E-2</v>
      </c>
      <c r="AC1241" s="10">
        <f t="shared" ca="1" si="406"/>
        <v>1</v>
      </c>
    </row>
    <row r="1242" spans="1:29" x14ac:dyDescent="0.25">
      <c r="A1242" s="7" t="s">
        <v>441</v>
      </c>
      <c r="B1242" s="7" t="s">
        <v>1628</v>
      </c>
      <c r="C1242" s="10">
        <f t="shared" ca="1" si="418"/>
        <v>0</v>
      </c>
      <c r="D1242" s="4">
        <v>34.6</v>
      </c>
      <c r="E1242" s="4">
        <v>27</v>
      </c>
      <c r="F1242" s="4">
        <v>12.3</v>
      </c>
      <c r="G1242" s="4">
        <v>4.9000000000000004</v>
      </c>
      <c r="I1242" s="5" t="s">
        <v>1374</v>
      </c>
      <c r="J1242" s="3">
        <v>14399</v>
      </c>
      <c r="K1242" s="3">
        <v>5711</v>
      </c>
      <c r="L1242" s="3">
        <v>538</v>
      </c>
      <c r="M1242" s="2">
        <f t="shared" si="408"/>
        <v>14.6</v>
      </c>
      <c r="N1242" s="3">
        <f t="shared" si="409"/>
        <v>327</v>
      </c>
      <c r="O1242" s="4">
        <f t="shared" si="410"/>
        <v>26.9</v>
      </c>
      <c r="P1242" s="2">
        <f t="shared" si="411"/>
        <v>1.96</v>
      </c>
      <c r="Q1242" s="2">
        <f t="shared" si="412"/>
        <v>1.04</v>
      </c>
      <c r="R1242" s="2">
        <f t="shared" si="413"/>
        <v>2.81</v>
      </c>
      <c r="S1242" s="64">
        <f t="shared" si="414"/>
        <v>0.11039</v>
      </c>
      <c r="T1242" s="2">
        <f t="shared" si="415"/>
        <v>6.96</v>
      </c>
      <c r="U1242" s="4">
        <f t="shared" si="416"/>
        <v>3</v>
      </c>
      <c r="V1242" s="79">
        <f t="shared" si="417"/>
        <v>4.8499999999999996</v>
      </c>
      <c r="W1242" s="10">
        <f t="shared" ca="1" si="400"/>
        <v>0</v>
      </c>
      <c r="X1242" s="10">
        <f t="shared" ca="1" si="401"/>
        <v>0</v>
      </c>
      <c r="Y1242" s="10">
        <f t="shared" ca="1" si="402"/>
        <v>0</v>
      </c>
      <c r="Z1242" s="10">
        <f t="shared" ca="1" si="403"/>
        <v>1</v>
      </c>
      <c r="AA1242" s="10">
        <f t="shared" ca="1" si="404"/>
        <v>0</v>
      </c>
      <c r="AB1242" s="10">
        <f t="shared" ca="1" si="405"/>
        <v>0</v>
      </c>
      <c r="AC1242" s="10">
        <f t="shared" ca="1" si="406"/>
        <v>1</v>
      </c>
    </row>
    <row r="1243" spans="1:29" x14ac:dyDescent="0.25">
      <c r="A1243" s="7" t="s">
        <v>442</v>
      </c>
      <c r="B1243" s="7" t="s">
        <v>1628</v>
      </c>
      <c r="C1243" s="10">
        <f t="shared" ca="1" si="418"/>
        <v>0</v>
      </c>
      <c r="D1243" s="4">
        <v>38</v>
      </c>
      <c r="E1243" s="4">
        <v>30.8</v>
      </c>
      <c r="F1243" s="4">
        <v>12.7</v>
      </c>
      <c r="G1243" s="4">
        <v>5</v>
      </c>
      <c r="I1243" s="5" t="s">
        <v>1374</v>
      </c>
      <c r="J1243" s="3">
        <v>15902</v>
      </c>
      <c r="K1243" s="3">
        <v>6606</v>
      </c>
      <c r="L1243" s="3">
        <v>646</v>
      </c>
      <c r="M1243" s="2">
        <f t="shared" si="408"/>
        <v>16.41</v>
      </c>
      <c r="N1243" s="3">
        <f t="shared" si="409"/>
        <v>243</v>
      </c>
      <c r="O1243" s="4">
        <f t="shared" si="410"/>
        <v>25.3</v>
      </c>
      <c r="P1243" s="2">
        <f t="shared" si="411"/>
        <v>1.95</v>
      </c>
      <c r="Q1243" s="2">
        <f t="shared" si="412"/>
        <v>1.08</v>
      </c>
      <c r="R1243" s="2">
        <f t="shared" si="413"/>
        <v>2.99</v>
      </c>
      <c r="S1243" s="64">
        <f t="shared" si="414"/>
        <v>0.12322</v>
      </c>
      <c r="T1243" s="2">
        <f t="shared" si="415"/>
        <v>7.44</v>
      </c>
      <c r="U1243" s="4">
        <f t="shared" si="416"/>
        <v>2.9</v>
      </c>
      <c r="V1243" s="79">
        <f t="shared" si="417"/>
        <v>4.62</v>
      </c>
      <c r="W1243" s="10">
        <f t="shared" ca="1" si="400"/>
        <v>0</v>
      </c>
      <c r="X1243" s="10">
        <f t="shared" ca="1" si="401"/>
        <v>0</v>
      </c>
      <c r="Y1243" s="10">
        <f t="shared" ca="1" si="402"/>
        <v>0</v>
      </c>
      <c r="Z1243" s="10">
        <f t="shared" ca="1" si="403"/>
        <v>1</v>
      </c>
      <c r="AA1243" s="10">
        <f t="shared" ca="1" si="404"/>
        <v>0</v>
      </c>
      <c r="AB1243" s="10">
        <f t="shared" ca="1" si="405"/>
        <v>0.16700000000000001</v>
      </c>
      <c r="AC1243" s="10">
        <f t="shared" ca="1" si="406"/>
        <v>1</v>
      </c>
    </row>
    <row r="1244" spans="1:29" x14ac:dyDescent="0.25">
      <c r="A1244" s="7" t="s">
        <v>443</v>
      </c>
      <c r="B1244" s="7" t="s">
        <v>1628</v>
      </c>
      <c r="C1244" s="10">
        <f t="shared" ca="1" si="418"/>
        <v>0</v>
      </c>
      <c r="D1244" s="4">
        <v>40.5</v>
      </c>
      <c r="E1244" s="4">
        <v>35.299999999999997</v>
      </c>
      <c r="F1244" s="4">
        <v>13.5</v>
      </c>
      <c r="G1244" s="4">
        <v>5.5</v>
      </c>
      <c r="I1244" s="5" t="s">
        <v>1374</v>
      </c>
      <c r="J1244" s="3">
        <v>20881</v>
      </c>
      <c r="K1244" s="3">
        <v>8002</v>
      </c>
      <c r="L1244" s="3">
        <v>721</v>
      </c>
      <c r="M1244" s="2">
        <f t="shared" si="408"/>
        <v>15.27</v>
      </c>
      <c r="N1244" s="3">
        <f t="shared" si="409"/>
        <v>212</v>
      </c>
      <c r="O1244" s="4">
        <f t="shared" si="410"/>
        <v>27.3</v>
      </c>
      <c r="P1244" s="2">
        <f t="shared" si="411"/>
        <v>1.9</v>
      </c>
      <c r="Q1244" s="2">
        <f t="shared" si="412"/>
        <v>1.04</v>
      </c>
      <c r="R1244" s="2">
        <f t="shared" si="413"/>
        <v>3</v>
      </c>
      <c r="S1244" s="64">
        <f t="shared" si="414"/>
        <v>0.11672</v>
      </c>
      <c r="T1244" s="2">
        <f t="shared" si="415"/>
        <v>7.96</v>
      </c>
      <c r="U1244" s="4">
        <f t="shared" si="416"/>
        <v>3.1</v>
      </c>
      <c r="V1244" s="79">
        <f t="shared" si="417"/>
        <v>4.79</v>
      </c>
      <c r="W1244" s="10">
        <f t="shared" ca="1" si="400"/>
        <v>0</v>
      </c>
      <c r="X1244" s="10">
        <f t="shared" ca="1" si="401"/>
        <v>0</v>
      </c>
      <c r="Y1244" s="10">
        <f t="shared" ca="1" si="402"/>
        <v>0</v>
      </c>
      <c r="Z1244" s="10">
        <f t="shared" ca="1" si="403"/>
        <v>1</v>
      </c>
      <c r="AA1244" s="10">
        <f t="shared" ca="1" si="404"/>
        <v>0</v>
      </c>
      <c r="AB1244" s="10">
        <f t="shared" ca="1" si="405"/>
        <v>0.222</v>
      </c>
      <c r="AC1244" s="10">
        <f t="shared" ca="1" si="406"/>
        <v>1</v>
      </c>
    </row>
    <row r="1245" spans="1:29" x14ac:dyDescent="0.25">
      <c r="A1245" s="53" t="s">
        <v>622</v>
      </c>
      <c r="B1245" s="53" t="s">
        <v>1628</v>
      </c>
      <c r="C1245" s="10">
        <f t="shared" ca="1" si="418"/>
        <v>0</v>
      </c>
      <c r="D1245" s="4">
        <v>33.700000000000003</v>
      </c>
      <c r="E1245" s="4">
        <v>27</v>
      </c>
      <c r="F1245" s="4">
        <v>12.3</v>
      </c>
      <c r="G1245" s="4">
        <v>4.9000000000000004</v>
      </c>
      <c r="H1245" s="5" t="s">
        <v>1407</v>
      </c>
      <c r="I1245" s="10" t="s">
        <v>1374</v>
      </c>
      <c r="J1245" s="5">
        <v>12689</v>
      </c>
      <c r="K1245" s="5">
        <v>5733</v>
      </c>
      <c r="L1245" s="5">
        <v>732</v>
      </c>
      <c r="M1245" s="2">
        <f t="shared" si="408"/>
        <v>21.6</v>
      </c>
      <c r="N1245" s="3">
        <f t="shared" si="409"/>
        <v>288</v>
      </c>
      <c r="O1245" s="4">
        <f t="shared" si="410"/>
        <v>23.9</v>
      </c>
      <c r="P1245" s="2">
        <f t="shared" si="411"/>
        <v>2.04</v>
      </c>
      <c r="Q1245" s="2">
        <f t="shared" si="412"/>
        <v>1.19</v>
      </c>
      <c r="R1245" s="2">
        <f t="shared" si="413"/>
        <v>2.74</v>
      </c>
      <c r="S1245" s="64">
        <f t="shared" si="414"/>
        <v>0.14696999999999999</v>
      </c>
      <c r="T1245" s="2">
        <f t="shared" si="415"/>
        <v>6.96</v>
      </c>
      <c r="U1245" s="4">
        <f t="shared" si="416"/>
        <v>2.6</v>
      </c>
      <c r="V1245" s="79">
        <f t="shared" si="417"/>
        <v>4.21</v>
      </c>
      <c r="W1245" s="10">
        <f t="shared" ca="1" si="400"/>
        <v>0</v>
      </c>
      <c r="X1245" s="10">
        <f t="shared" ca="1" si="401"/>
        <v>0</v>
      </c>
      <c r="Y1245" s="10">
        <f t="shared" ca="1" si="402"/>
        <v>0</v>
      </c>
      <c r="Z1245" s="10">
        <f t="shared" ca="1" si="403"/>
        <v>1</v>
      </c>
      <c r="AA1245" s="10">
        <f t="shared" ca="1" si="404"/>
        <v>0</v>
      </c>
      <c r="AB1245" s="10">
        <f t="shared" ca="1" si="405"/>
        <v>0</v>
      </c>
      <c r="AC1245" s="10">
        <f t="shared" ca="1" si="406"/>
        <v>1</v>
      </c>
    </row>
    <row r="1246" spans="1:29" x14ac:dyDescent="0.25">
      <c r="A1246" s="7" t="s">
        <v>1310</v>
      </c>
      <c r="C1246" s="10">
        <f t="shared" ca="1" si="418"/>
        <v>0</v>
      </c>
      <c r="D1246" s="4">
        <v>64.2</v>
      </c>
      <c r="E1246" s="4">
        <v>43</v>
      </c>
      <c r="F1246" s="4">
        <v>13.5</v>
      </c>
      <c r="G1246" s="4">
        <v>7.5</v>
      </c>
      <c r="H1246" s="5" t="s">
        <v>1386</v>
      </c>
      <c r="J1246" s="3">
        <v>64000</v>
      </c>
      <c r="K1246" s="3">
        <v>20000</v>
      </c>
      <c r="L1246" s="3">
        <v>1671</v>
      </c>
      <c r="M1246" s="2">
        <f t="shared" si="408"/>
        <v>16.79</v>
      </c>
      <c r="N1246" s="3">
        <f t="shared" si="409"/>
        <v>359</v>
      </c>
      <c r="O1246" s="4">
        <f t="shared" si="410"/>
        <v>62.6</v>
      </c>
      <c r="P1246" s="2">
        <f t="shared" si="411"/>
        <v>1.31</v>
      </c>
      <c r="Q1246" s="2">
        <f t="shared" si="412"/>
        <v>1.04</v>
      </c>
      <c r="R1246" s="2">
        <f t="shared" si="413"/>
        <v>4.76</v>
      </c>
      <c r="S1246" s="64">
        <f t="shared" si="414"/>
        <v>1.9939999999999999E-2</v>
      </c>
      <c r="T1246" s="2">
        <f t="shared" si="415"/>
        <v>8.7899999999999991</v>
      </c>
      <c r="U1246" s="4">
        <f t="shared" si="416"/>
        <v>7.5</v>
      </c>
      <c r="V1246" s="79">
        <f t="shared" si="417"/>
        <v>11.58</v>
      </c>
      <c r="W1246" s="10">
        <f t="shared" ca="1" si="400"/>
        <v>0</v>
      </c>
      <c r="X1246" s="10">
        <f t="shared" ca="1" si="401"/>
        <v>0</v>
      </c>
      <c r="Y1246" s="10">
        <f t="shared" ca="1" si="402"/>
        <v>0</v>
      </c>
      <c r="Z1246" s="10">
        <f t="shared" ca="1" si="403"/>
        <v>1</v>
      </c>
      <c r="AA1246" s="10">
        <f t="shared" ca="1" si="404"/>
        <v>0</v>
      </c>
      <c r="AB1246" s="10">
        <f t="shared" ca="1" si="405"/>
        <v>0</v>
      </c>
      <c r="AC1246" s="10">
        <f t="shared" ca="1" si="406"/>
        <v>1</v>
      </c>
    </row>
    <row r="1247" spans="1:29" x14ac:dyDescent="0.25">
      <c r="A1247" s="7" t="s">
        <v>1311</v>
      </c>
      <c r="B1247" s="7" t="s">
        <v>1312</v>
      </c>
      <c r="C1247" s="10">
        <f t="shared" ca="1" si="418"/>
        <v>0</v>
      </c>
      <c r="D1247" s="4">
        <v>26.8</v>
      </c>
      <c r="E1247" s="4">
        <v>26</v>
      </c>
      <c r="F1247" s="4">
        <v>9</v>
      </c>
      <c r="G1247" s="4">
        <v>6.8</v>
      </c>
      <c r="H1247" s="5" t="s">
        <v>1183</v>
      </c>
      <c r="I1247" s="5" t="s">
        <v>1374</v>
      </c>
      <c r="J1247" s="3">
        <v>2200</v>
      </c>
      <c r="K1247" s="3">
        <v>900</v>
      </c>
      <c r="L1247" s="3">
        <v>432</v>
      </c>
      <c r="M1247" s="2">
        <f t="shared" si="408"/>
        <v>40.96</v>
      </c>
      <c r="N1247" s="3">
        <f t="shared" si="409"/>
        <v>56</v>
      </c>
      <c r="O1247" s="4">
        <f t="shared" si="410"/>
        <v>6.9</v>
      </c>
      <c r="P1247" s="2">
        <f t="shared" si="411"/>
        <v>2.68</v>
      </c>
      <c r="Q1247" s="2">
        <f t="shared" si="412"/>
        <v>1.55</v>
      </c>
      <c r="R1247" s="2">
        <f t="shared" si="413"/>
        <v>2.98</v>
      </c>
      <c r="S1247" s="64">
        <f t="shared" si="414"/>
        <v>0.79132999999999998</v>
      </c>
      <c r="T1247" s="2">
        <f t="shared" si="415"/>
        <v>6.83</v>
      </c>
      <c r="U1247" s="4">
        <f t="shared" si="416"/>
        <v>0.9</v>
      </c>
      <c r="V1247" s="79">
        <f t="shared" si="417"/>
        <v>1.7</v>
      </c>
      <c r="W1247" s="10">
        <f t="shared" ca="1" si="400"/>
        <v>0</v>
      </c>
      <c r="X1247" s="10">
        <f t="shared" ca="1" si="401"/>
        <v>0.92</v>
      </c>
      <c r="Y1247" s="10">
        <f t="shared" ca="1" si="402"/>
        <v>0.77300000000000002</v>
      </c>
      <c r="Z1247" s="10">
        <f t="shared" ca="1" si="403"/>
        <v>0</v>
      </c>
      <c r="AA1247" s="10">
        <f t="shared" ca="1" si="404"/>
        <v>0</v>
      </c>
      <c r="AB1247" s="10">
        <f t="shared" ca="1" si="405"/>
        <v>0.111</v>
      </c>
      <c r="AC1247" s="10">
        <f t="shared" ca="1" si="406"/>
        <v>0</v>
      </c>
    </row>
    <row r="1248" spans="1:29" x14ac:dyDescent="0.25">
      <c r="A1248" s="7" t="s">
        <v>1313</v>
      </c>
      <c r="B1248" s="7" t="s">
        <v>1369</v>
      </c>
      <c r="C1248" s="10">
        <f t="shared" ca="1" si="418"/>
        <v>0</v>
      </c>
      <c r="D1248" s="4">
        <v>47.3</v>
      </c>
      <c r="E1248" s="4">
        <v>39</v>
      </c>
      <c r="F1248" s="4">
        <v>13.3</v>
      </c>
      <c r="G1248" s="4">
        <v>5.7</v>
      </c>
      <c r="H1248" s="5" t="s">
        <v>1407</v>
      </c>
      <c r="I1248" s="5" t="s">
        <v>1374</v>
      </c>
      <c r="J1248" s="3">
        <v>31900</v>
      </c>
      <c r="K1248" s="3">
        <v>11600</v>
      </c>
      <c r="L1248" s="3">
        <v>1060</v>
      </c>
      <c r="M1248" s="2">
        <f t="shared" si="408"/>
        <v>16.93</v>
      </c>
      <c r="N1248" s="3">
        <f t="shared" si="409"/>
        <v>240</v>
      </c>
      <c r="O1248" s="4">
        <f t="shared" si="410"/>
        <v>37.9</v>
      </c>
      <c r="P1248" s="2">
        <f t="shared" si="411"/>
        <v>1.62</v>
      </c>
      <c r="Q1248" s="2">
        <f t="shared" si="412"/>
        <v>1.07</v>
      </c>
      <c r="R1248" s="2">
        <f t="shared" si="413"/>
        <v>3.56</v>
      </c>
      <c r="S1248" s="64">
        <f t="shared" si="414"/>
        <v>5.6840000000000002E-2</v>
      </c>
      <c r="T1248" s="2">
        <f t="shared" si="415"/>
        <v>8.3699999999999992</v>
      </c>
      <c r="U1248" s="4">
        <f t="shared" si="416"/>
        <v>4.4000000000000004</v>
      </c>
      <c r="V1248" s="79">
        <f t="shared" si="417"/>
        <v>6.85</v>
      </c>
      <c r="W1248" s="10">
        <f t="shared" ca="1" si="400"/>
        <v>0</v>
      </c>
      <c r="X1248" s="10">
        <f t="shared" ca="1" si="401"/>
        <v>0</v>
      </c>
      <c r="Y1248" s="10">
        <f t="shared" ca="1" si="402"/>
        <v>0</v>
      </c>
      <c r="Z1248" s="10">
        <f t="shared" ca="1" si="403"/>
        <v>1</v>
      </c>
      <c r="AA1248" s="10">
        <f t="shared" ca="1" si="404"/>
        <v>0</v>
      </c>
      <c r="AB1248" s="10">
        <f t="shared" ca="1" si="405"/>
        <v>0</v>
      </c>
      <c r="AC1248" s="10">
        <f t="shared" ca="1" si="406"/>
        <v>1</v>
      </c>
    </row>
    <row r="1249" spans="1:29" x14ac:dyDescent="0.25">
      <c r="A1249" s="7" t="s">
        <v>892</v>
      </c>
      <c r="C1249" s="10">
        <f t="shared" ca="1" si="418"/>
        <v>0</v>
      </c>
      <c r="D1249" s="4">
        <v>48</v>
      </c>
      <c r="E1249" s="4">
        <v>40.299999999999997</v>
      </c>
      <c r="F1249" s="4">
        <v>14</v>
      </c>
      <c r="G1249" s="4">
        <v>5.8</v>
      </c>
      <c r="J1249" s="3">
        <v>35900</v>
      </c>
      <c r="K1249" s="3">
        <v>0</v>
      </c>
      <c r="L1249" s="3">
        <v>1169</v>
      </c>
      <c r="M1249" s="2">
        <f t="shared" si="408"/>
        <v>17.260000000000002</v>
      </c>
      <c r="N1249" s="3">
        <f t="shared" si="409"/>
        <v>245</v>
      </c>
      <c r="O1249" s="4">
        <f t="shared" si="410"/>
        <v>38.799999999999997</v>
      </c>
      <c r="P1249" s="2">
        <f t="shared" si="411"/>
        <v>1.64</v>
      </c>
      <c r="Q1249" s="2">
        <f t="shared" si="412"/>
        <v>1.07</v>
      </c>
      <c r="R1249" s="2">
        <f t="shared" si="413"/>
        <v>3.43</v>
      </c>
      <c r="S1249" s="64">
        <f t="shared" si="414"/>
        <v>6.0699999999999997E-2</v>
      </c>
      <c r="T1249" s="2">
        <f t="shared" si="415"/>
        <v>8.51</v>
      </c>
      <c r="U1249" s="4">
        <f t="shared" si="416"/>
        <v>4.4000000000000004</v>
      </c>
      <c r="V1249" s="79">
        <f t="shared" si="417"/>
        <v>6.67</v>
      </c>
      <c r="W1249" s="10">
        <f t="shared" ca="1" si="400"/>
        <v>0</v>
      </c>
      <c r="X1249" s="10">
        <f t="shared" ca="1" si="401"/>
        <v>0</v>
      </c>
      <c r="Y1249" s="10">
        <f t="shared" ca="1" si="402"/>
        <v>0</v>
      </c>
      <c r="Z1249" s="10">
        <f t="shared" ca="1" si="403"/>
        <v>1</v>
      </c>
      <c r="AA1249" s="10">
        <f t="shared" ca="1" si="404"/>
        <v>0</v>
      </c>
      <c r="AB1249" s="10">
        <f t="shared" ca="1" si="405"/>
        <v>0.38900000000000001</v>
      </c>
      <c r="AC1249" s="10">
        <f t="shared" ca="1" si="406"/>
        <v>1</v>
      </c>
    </row>
    <row r="1250" spans="1:29" x14ac:dyDescent="0.25">
      <c r="A1250" s="7" t="s">
        <v>444</v>
      </c>
      <c r="B1250" s="7" t="s">
        <v>1379</v>
      </c>
      <c r="C1250" s="10">
        <f t="shared" ca="1" si="418"/>
        <v>0</v>
      </c>
      <c r="D1250" s="4">
        <v>42</v>
      </c>
      <c r="E1250" s="4">
        <v>32.700000000000003</v>
      </c>
      <c r="F1250" s="4">
        <v>13</v>
      </c>
      <c r="G1250" s="4">
        <v>5</v>
      </c>
      <c r="I1250" s="5" t="s">
        <v>1383</v>
      </c>
      <c r="J1250" s="3">
        <v>23500</v>
      </c>
      <c r="K1250" s="3">
        <v>8500</v>
      </c>
      <c r="L1250" s="3">
        <v>875</v>
      </c>
      <c r="M1250" s="2">
        <f t="shared" si="408"/>
        <v>17.13</v>
      </c>
      <c r="N1250" s="3">
        <f t="shared" si="409"/>
        <v>300</v>
      </c>
      <c r="O1250" s="4">
        <f t="shared" si="410"/>
        <v>33.6</v>
      </c>
      <c r="P1250" s="2">
        <f t="shared" si="411"/>
        <v>1.76</v>
      </c>
      <c r="Q1250" s="2">
        <f t="shared" si="412"/>
        <v>1.08</v>
      </c>
      <c r="R1250" s="2">
        <f t="shared" si="413"/>
        <v>3.23</v>
      </c>
      <c r="S1250" s="64">
        <f t="shared" si="414"/>
        <v>7.3980000000000004E-2</v>
      </c>
      <c r="T1250" s="2">
        <f t="shared" si="415"/>
        <v>7.66</v>
      </c>
      <c r="U1250" s="4">
        <f t="shared" si="416"/>
        <v>3.8</v>
      </c>
      <c r="V1250" s="79">
        <f t="shared" si="417"/>
        <v>5.98</v>
      </c>
      <c r="W1250" s="10">
        <f t="shared" ca="1" si="400"/>
        <v>0</v>
      </c>
      <c r="X1250" s="10">
        <f t="shared" ca="1" si="401"/>
        <v>0</v>
      </c>
      <c r="Y1250" s="10">
        <f t="shared" ca="1" si="402"/>
        <v>0</v>
      </c>
      <c r="Z1250" s="10">
        <f t="shared" ca="1" si="403"/>
        <v>1</v>
      </c>
      <c r="AA1250" s="10">
        <f t="shared" ca="1" si="404"/>
        <v>0</v>
      </c>
      <c r="AB1250" s="10">
        <f t="shared" ca="1" si="405"/>
        <v>1</v>
      </c>
      <c r="AC1250" s="10">
        <f t="shared" ca="1" si="406"/>
        <v>1</v>
      </c>
    </row>
    <row r="1251" spans="1:29" x14ac:dyDescent="0.25">
      <c r="A1251" s="7" t="s">
        <v>445</v>
      </c>
      <c r="B1251" s="7" t="s">
        <v>446</v>
      </c>
      <c r="C1251" s="10">
        <f t="shared" ca="1" si="418"/>
        <v>0</v>
      </c>
      <c r="D1251" s="4">
        <v>39.5</v>
      </c>
      <c r="E1251" s="4">
        <v>31</v>
      </c>
      <c r="F1251" s="4">
        <v>12</v>
      </c>
      <c r="G1251" s="4">
        <v>5.7</v>
      </c>
      <c r="H1251" s="3"/>
      <c r="I1251" s="3" t="s">
        <v>1374</v>
      </c>
      <c r="J1251" s="5">
        <v>12900</v>
      </c>
      <c r="K1251" s="5">
        <v>6500</v>
      </c>
      <c r="L1251" s="3">
        <v>843</v>
      </c>
      <c r="M1251" s="2">
        <f t="shared" si="408"/>
        <v>24.61</v>
      </c>
      <c r="N1251" s="3">
        <f t="shared" si="409"/>
        <v>193</v>
      </c>
      <c r="O1251" s="4">
        <f t="shared" si="410"/>
        <v>21.7</v>
      </c>
      <c r="P1251" s="2">
        <f t="shared" si="411"/>
        <v>1.98</v>
      </c>
      <c r="Q1251" s="2">
        <f t="shared" si="412"/>
        <v>1.24</v>
      </c>
      <c r="R1251" s="2">
        <f t="shared" si="413"/>
        <v>3.29</v>
      </c>
      <c r="S1251" s="64">
        <f t="shared" si="414"/>
        <v>0.14223</v>
      </c>
      <c r="T1251" s="2">
        <f t="shared" si="415"/>
        <v>7.46</v>
      </c>
      <c r="U1251" s="4">
        <f t="shared" si="416"/>
        <v>2.6</v>
      </c>
      <c r="V1251" s="79">
        <f t="shared" si="417"/>
        <v>4.26</v>
      </c>
      <c r="W1251" s="10">
        <f t="shared" ca="1" si="400"/>
        <v>0</v>
      </c>
      <c r="X1251" s="10">
        <f t="shared" ca="1" si="401"/>
        <v>0</v>
      </c>
      <c r="Y1251" s="10">
        <f t="shared" ca="1" si="402"/>
        <v>0</v>
      </c>
      <c r="Z1251" s="10">
        <f t="shared" ca="1" si="403"/>
        <v>1</v>
      </c>
      <c r="AA1251" s="10">
        <f t="shared" ca="1" si="404"/>
        <v>0</v>
      </c>
      <c r="AB1251" s="10">
        <f t="shared" ca="1" si="405"/>
        <v>1</v>
      </c>
      <c r="AC1251" s="10">
        <f t="shared" ca="1" si="406"/>
        <v>1</v>
      </c>
    </row>
    <row r="1252" spans="1:29" x14ac:dyDescent="0.25">
      <c r="A1252" s="7" t="s">
        <v>978</v>
      </c>
      <c r="B1252" s="7" t="s">
        <v>469</v>
      </c>
      <c r="C1252" s="10">
        <f t="shared" ca="1" si="418"/>
        <v>0</v>
      </c>
      <c r="D1252" s="4">
        <v>52.7</v>
      </c>
      <c r="E1252" s="4">
        <v>45</v>
      </c>
      <c r="F1252" s="4">
        <v>15.2</v>
      </c>
      <c r="G1252" s="4">
        <v>6</v>
      </c>
      <c r="H1252" s="5" t="s">
        <v>979</v>
      </c>
      <c r="I1252" s="5" t="s">
        <v>1371</v>
      </c>
      <c r="J1252" s="3">
        <v>53600</v>
      </c>
      <c r="L1252" s="3">
        <v>1200</v>
      </c>
      <c r="M1252" s="2">
        <f t="shared" si="408"/>
        <v>13.57</v>
      </c>
      <c r="N1252" s="3">
        <f t="shared" si="409"/>
        <v>263</v>
      </c>
      <c r="O1252" s="4">
        <f t="shared" si="410"/>
        <v>46.7</v>
      </c>
      <c r="P1252" s="2">
        <f t="shared" si="411"/>
        <v>1.56</v>
      </c>
      <c r="Q1252" s="2">
        <f t="shared" si="412"/>
        <v>0.98</v>
      </c>
      <c r="R1252" s="2">
        <f t="shared" si="413"/>
        <v>3.47</v>
      </c>
      <c r="S1252" s="64">
        <f t="shared" si="414"/>
        <v>4.82E-2</v>
      </c>
      <c r="T1252" s="2">
        <f t="shared" si="415"/>
        <v>8.99</v>
      </c>
      <c r="U1252" s="4">
        <f t="shared" si="416"/>
        <v>5.2</v>
      </c>
      <c r="V1252" s="79">
        <f t="shared" si="417"/>
        <v>7.57</v>
      </c>
      <c r="W1252" s="10">
        <f t="shared" ca="1" si="400"/>
        <v>0</v>
      </c>
      <c r="X1252" s="10">
        <f t="shared" ca="1" si="401"/>
        <v>0</v>
      </c>
      <c r="Y1252" s="10">
        <f t="shared" ca="1" si="402"/>
        <v>0</v>
      </c>
      <c r="Z1252" s="10">
        <f t="shared" ca="1" si="403"/>
        <v>1</v>
      </c>
      <c r="AA1252" s="10">
        <f t="shared" ca="1" si="404"/>
        <v>0</v>
      </c>
      <c r="AB1252" s="10">
        <f t="shared" ca="1" si="405"/>
        <v>0.16700000000000001</v>
      </c>
      <c r="AC1252" s="10">
        <f t="shared" ca="1" si="406"/>
        <v>1</v>
      </c>
    </row>
    <row r="1253" spans="1:29" x14ac:dyDescent="0.25">
      <c r="A1253" s="7" t="s">
        <v>447</v>
      </c>
      <c r="B1253" s="7" t="s">
        <v>1379</v>
      </c>
      <c r="C1253" s="10">
        <f t="shared" ca="1" si="418"/>
        <v>0</v>
      </c>
      <c r="D1253" s="4">
        <v>60</v>
      </c>
      <c r="E1253" s="4">
        <v>59</v>
      </c>
      <c r="F1253" s="4">
        <v>17</v>
      </c>
      <c r="G1253" s="4">
        <v>13</v>
      </c>
      <c r="I1253" s="5" t="s">
        <v>1371</v>
      </c>
      <c r="J1253" s="3">
        <v>39000</v>
      </c>
      <c r="K1253" s="55">
        <v>12480</v>
      </c>
      <c r="L1253" s="5">
        <v>2000</v>
      </c>
      <c r="M1253" s="2">
        <f t="shared" si="408"/>
        <v>27.94</v>
      </c>
      <c r="N1253" s="3">
        <f t="shared" si="409"/>
        <v>85</v>
      </c>
      <c r="O1253" s="4">
        <f t="shared" si="410"/>
        <v>23.4</v>
      </c>
      <c r="P1253" s="2">
        <f t="shared" si="411"/>
        <v>1.94</v>
      </c>
      <c r="Q1253" s="2">
        <f t="shared" si="412"/>
        <v>1.26</v>
      </c>
      <c r="R1253" s="2">
        <f t="shared" si="413"/>
        <v>3.53</v>
      </c>
      <c r="S1253" s="64">
        <f t="shared" si="414"/>
        <v>0.17784</v>
      </c>
      <c r="T1253" s="2">
        <f t="shared" si="415"/>
        <v>10.29</v>
      </c>
      <c r="U1253" s="4">
        <f t="shared" si="416"/>
        <v>2.9</v>
      </c>
      <c r="V1253" s="79">
        <f t="shared" si="417"/>
        <v>3.99</v>
      </c>
      <c r="W1253" s="10">
        <f t="shared" ca="1" si="400"/>
        <v>0</v>
      </c>
      <c r="X1253" s="10">
        <f t="shared" ca="1" si="401"/>
        <v>1</v>
      </c>
      <c r="Y1253" s="10">
        <f t="shared" ca="1" si="402"/>
        <v>0</v>
      </c>
      <c r="Z1253" s="10">
        <f t="shared" ca="1" si="403"/>
        <v>1</v>
      </c>
      <c r="AA1253" s="10">
        <f t="shared" ca="1" si="404"/>
        <v>0</v>
      </c>
      <c r="AB1253" s="10">
        <f t="shared" ca="1" si="405"/>
        <v>0</v>
      </c>
      <c r="AC1253" s="10">
        <f t="shared" ca="1" si="406"/>
        <v>1</v>
      </c>
    </row>
    <row r="1254" spans="1:29" x14ac:dyDescent="0.25">
      <c r="A1254" s="7" t="s">
        <v>448</v>
      </c>
      <c r="B1254" s="7" t="s">
        <v>1558</v>
      </c>
      <c r="C1254" s="10">
        <f t="shared" ca="1" si="418"/>
        <v>0</v>
      </c>
      <c r="D1254" s="4">
        <v>35.1</v>
      </c>
      <c r="E1254" s="4">
        <v>27.5</v>
      </c>
      <c r="F1254" s="4">
        <v>10.5</v>
      </c>
      <c r="G1254" s="4">
        <v>4.2</v>
      </c>
      <c r="I1254" s="5" t="s">
        <v>1371</v>
      </c>
      <c r="J1254" s="3">
        <v>17000</v>
      </c>
      <c r="K1254" s="3">
        <v>4500</v>
      </c>
      <c r="L1254" s="3">
        <v>550</v>
      </c>
      <c r="M1254" s="2">
        <f t="shared" si="408"/>
        <v>13.36</v>
      </c>
      <c r="N1254" s="3">
        <f t="shared" si="409"/>
        <v>365</v>
      </c>
      <c r="O1254" s="4">
        <f t="shared" si="410"/>
        <v>38.5</v>
      </c>
      <c r="P1254" s="2">
        <f t="shared" si="411"/>
        <v>1.58</v>
      </c>
      <c r="Q1254" s="2">
        <f t="shared" si="412"/>
        <v>1</v>
      </c>
      <c r="R1254" s="2">
        <f t="shared" si="413"/>
        <v>3.34</v>
      </c>
      <c r="S1254" s="64">
        <f t="shared" si="414"/>
        <v>4.333E-2</v>
      </c>
      <c r="T1254" s="2">
        <f t="shared" si="415"/>
        <v>7.03</v>
      </c>
      <c r="U1254" s="4">
        <f t="shared" si="416"/>
        <v>4.3</v>
      </c>
      <c r="V1254" s="79">
        <f t="shared" si="417"/>
        <v>7.53</v>
      </c>
      <c r="W1254" s="10">
        <f t="shared" ca="1" si="400"/>
        <v>0</v>
      </c>
      <c r="X1254" s="10">
        <f t="shared" ca="1" si="401"/>
        <v>0</v>
      </c>
      <c r="Y1254" s="10">
        <f t="shared" ca="1" si="402"/>
        <v>0</v>
      </c>
      <c r="Z1254" s="10">
        <f t="shared" ca="1" si="403"/>
        <v>1</v>
      </c>
      <c r="AA1254" s="10">
        <f t="shared" ca="1" si="404"/>
        <v>0</v>
      </c>
      <c r="AB1254" s="10">
        <f t="shared" ca="1" si="405"/>
        <v>0.88900000000000001</v>
      </c>
      <c r="AC1254" s="10">
        <f t="shared" ca="1" si="406"/>
        <v>1</v>
      </c>
    </row>
    <row r="1255" spans="1:29" x14ac:dyDescent="0.25">
      <c r="A1255" s="7" t="s">
        <v>1011</v>
      </c>
      <c r="B1255" s="7" t="s">
        <v>749</v>
      </c>
      <c r="C1255" s="10">
        <f t="shared" ca="1" si="418"/>
        <v>0</v>
      </c>
      <c r="D1255" s="4">
        <v>29.7</v>
      </c>
      <c r="E1255" s="4">
        <v>24.2</v>
      </c>
      <c r="F1255" s="4">
        <v>7.1</v>
      </c>
      <c r="G1255" s="4">
        <v>1.2</v>
      </c>
      <c r="H1255" s="5" t="s">
        <v>1012</v>
      </c>
      <c r="I1255" s="5" t="s">
        <v>1010</v>
      </c>
      <c r="J1255" s="3">
        <v>4900</v>
      </c>
      <c r="K1255" s="3">
        <v>1136</v>
      </c>
      <c r="L1255" s="3">
        <v>392</v>
      </c>
      <c r="M1255" s="2">
        <f t="shared" si="408"/>
        <v>21.8</v>
      </c>
      <c r="N1255" s="3">
        <f t="shared" si="409"/>
        <v>154</v>
      </c>
      <c r="O1255" s="4">
        <f t="shared" si="410"/>
        <v>21.5</v>
      </c>
      <c r="P1255" s="2">
        <f t="shared" si="411"/>
        <v>1.62</v>
      </c>
      <c r="Q1255" s="2">
        <f t="shared" si="412"/>
        <v>1.23</v>
      </c>
      <c r="R1255" s="2">
        <f t="shared" si="413"/>
        <v>4.18</v>
      </c>
      <c r="S1255" s="64">
        <f t="shared" si="414"/>
        <v>5.5870000000000003E-2</v>
      </c>
      <c r="T1255" s="2">
        <f t="shared" si="415"/>
        <v>6.59</v>
      </c>
      <c r="U1255" s="4">
        <f t="shared" si="416"/>
        <v>2.8</v>
      </c>
      <c r="V1255" s="79">
        <f t="shared" si="417"/>
        <v>5.96</v>
      </c>
      <c r="W1255" s="10">
        <f t="shared" ca="1" si="400"/>
        <v>0</v>
      </c>
      <c r="X1255" s="10">
        <f t="shared" ca="1" si="401"/>
        <v>0</v>
      </c>
      <c r="Y1255" s="10">
        <f t="shared" ca="1" si="402"/>
        <v>0</v>
      </c>
      <c r="Z1255" s="10">
        <f t="shared" ca="1" si="403"/>
        <v>1</v>
      </c>
      <c r="AA1255" s="10">
        <f t="shared" ca="1" si="404"/>
        <v>0</v>
      </c>
      <c r="AB1255" s="10">
        <f t="shared" ca="1" si="405"/>
        <v>0</v>
      </c>
      <c r="AC1255" s="10">
        <f t="shared" ca="1" si="406"/>
        <v>1</v>
      </c>
    </row>
    <row r="1256" spans="1:29" x14ac:dyDescent="0.25">
      <c r="A1256" s="7" t="s">
        <v>952</v>
      </c>
      <c r="B1256" s="7" t="s">
        <v>1382</v>
      </c>
      <c r="C1256" s="10">
        <f t="shared" ca="1" si="418"/>
        <v>0</v>
      </c>
      <c r="D1256" s="4">
        <v>60</v>
      </c>
      <c r="E1256" s="4">
        <v>45.7</v>
      </c>
      <c r="F1256" s="4">
        <v>16</v>
      </c>
      <c r="G1256" s="4">
        <v>6.5</v>
      </c>
      <c r="H1256" s="5" t="s">
        <v>953</v>
      </c>
      <c r="I1256" s="5" t="s">
        <v>1374</v>
      </c>
      <c r="J1256" s="3">
        <v>57000</v>
      </c>
      <c r="L1256" s="3">
        <v>1725</v>
      </c>
      <c r="M1256" s="2">
        <f t="shared" si="408"/>
        <v>18.72</v>
      </c>
      <c r="N1256" s="3">
        <f t="shared" si="409"/>
        <v>267</v>
      </c>
      <c r="O1256" s="4">
        <f t="shared" si="410"/>
        <v>43.9</v>
      </c>
      <c r="P1256" s="2">
        <f t="shared" si="411"/>
        <v>1.61</v>
      </c>
      <c r="Q1256" s="2">
        <f t="shared" si="412"/>
        <v>1.0900000000000001</v>
      </c>
      <c r="R1256" s="2">
        <f t="shared" si="413"/>
        <v>3.75</v>
      </c>
      <c r="S1256" s="64">
        <f t="shared" si="414"/>
        <v>5.339E-2</v>
      </c>
      <c r="T1256" s="2">
        <f t="shared" si="415"/>
        <v>9.06</v>
      </c>
      <c r="U1256" s="4">
        <f t="shared" si="416"/>
        <v>5.0999999999999996</v>
      </c>
      <c r="V1256" s="79">
        <f t="shared" si="417"/>
        <v>7.23</v>
      </c>
      <c r="W1256" s="10">
        <f t="shared" ca="1" si="400"/>
        <v>0</v>
      </c>
      <c r="X1256" s="10">
        <f t="shared" ca="1" si="401"/>
        <v>0</v>
      </c>
      <c r="Y1256" s="10">
        <f t="shared" ca="1" si="402"/>
        <v>0</v>
      </c>
      <c r="Z1256" s="10">
        <f t="shared" ca="1" si="403"/>
        <v>1</v>
      </c>
      <c r="AA1256" s="10">
        <f t="shared" ca="1" si="404"/>
        <v>0</v>
      </c>
      <c r="AB1256" s="10">
        <f t="shared" ca="1" si="405"/>
        <v>0</v>
      </c>
      <c r="AC1256" s="10">
        <f t="shared" ca="1" si="406"/>
        <v>1</v>
      </c>
    </row>
    <row r="1257" spans="1:29" x14ac:dyDescent="0.25">
      <c r="A1257" s="7" t="s">
        <v>449</v>
      </c>
      <c r="B1257" s="7" t="s">
        <v>1910</v>
      </c>
      <c r="C1257" s="10">
        <f t="shared" ca="1" si="418"/>
        <v>0</v>
      </c>
      <c r="D1257" s="4">
        <v>44.6</v>
      </c>
      <c r="E1257" s="4">
        <v>36.299999999999997</v>
      </c>
      <c r="F1257" s="4">
        <v>13.3</v>
      </c>
      <c r="G1257" s="4">
        <v>4.4000000000000004</v>
      </c>
      <c r="H1257" s="5" t="s">
        <v>1914</v>
      </c>
      <c r="I1257" s="5" t="s">
        <v>1371</v>
      </c>
      <c r="J1257" s="3">
        <v>30000</v>
      </c>
      <c r="K1257" s="3">
        <v>10000</v>
      </c>
      <c r="L1257" s="3">
        <v>864</v>
      </c>
      <c r="M1257" s="2">
        <f t="shared" si="408"/>
        <v>14.38</v>
      </c>
      <c r="N1257" s="3">
        <f t="shared" si="409"/>
        <v>280</v>
      </c>
      <c r="O1257" s="4">
        <f t="shared" si="410"/>
        <v>38.1</v>
      </c>
      <c r="P1257" s="2">
        <f t="shared" si="411"/>
        <v>1.66</v>
      </c>
      <c r="Q1257" s="2">
        <f t="shared" si="412"/>
        <v>1.01</v>
      </c>
      <c r="R1257" s="2">
        <f t="shared" si="413"/>
        <v>3.35</v>
      </c>
      <c r="S1257" s="64">
        <f t="shared" si="414"/>
        <v>5.951E-2</v>
      </c>
      <c r="T1257" s="2">
        <f t="shared" si="415"/>
        <v>8.07</v>
      </c>
      <c r="U1257" s="4">
        <f t="shared" si="416"/>
        <v>4.3</v>
      </c>
      <c r="V1257" s="79">
        <f t="shared" si="417"/>
        <v>6.69</v>
      </c>
      <c r="W1257" s="10">
        <f t="shared" ca="1" si="400"/>
        <v>0</v>
      </c>
      <c r="X1257" s="10">
        <f t="shared" ca="1" si="401"/>
        <v>0</v>
      </c>
      <c r="Y1257" s="10">
        <f t="shared" ca="1" si="402"/>
        <v>0</v>
      </c>
      <c r="Z1257" s="10">
        <f t="shared" ca="1" si="403"/>
        <v>1</v>
      </c>
      <c r="AA1257" s="10">
        <f t="shared" ca="1" si="404"/>
        <v>0</v>
      </c>
      <c r="AB1257" s="10">
        <f t="shared" ca="1" si="405"/>
        <v>0.83299999999999996</v>
      </c>
      <c r="AC1257" s="10">
        <f t="shared" ca="1" si="406"/>
        <v>1</v>
      </c>
    </row>
    <row r="1258" spans="1:29" x14ac:dyDescent="0.25">
      <c r="A1258" s="7" t="s">
        <v>1032</v>
      </c>
      <c r="B1258" s="7" t="s">
        <v>284</v>
      </c>
      <c r="C1258" s="10">
        <f t="shared" ca="1" si="418"/>
        <v>0</v>
      </c>
      <c r="D1258" s="4">
        <v>17</v>
      </c>
      <c r="E1258" s="4">
        <v>16.5</v>
      </c>
      <c r="F1258" s="4">
        <v>7.9</v>
      </c>
      <c r="G1258" s="4">
        <v>0.3</v>
      </c>
      <c r="H1258" s="5" t="s">
        <v>635</v>
      </c>
      <c r="I1258" s="5" t="s">
        <v>215</v>
      </c>
      <c r="J1258" s="3">
        <v>2200</v>
      </c>
      <c r="K1258" s="3">
        <v>500</v>
      </c>
      <c r="L1258" s="3">
        <v>250</v>
      </c>
      <c r="M1258" s="2">
        <f t="shared" si="408"/>
        <v>23.7</v>
      </c>
      <c r="N1258" s="3">
        <f t="shared" si="409"/>
        <v>219</v>
      </c>
      <c r="O1258" s="4">
        <f t="shared" si="410"/>
        <v>13</v>
      </c>
      <c r="P1258" s="2">
        <f t="shared" si="411"/>
        <v>2.35</v>
      </c>
      <c r="Q1258" s="2">
        <f t="shared" si="412"/>
        <v>1.29</v>
      </c>
      <c r="R1258" s="2">
        <f t="shared" si="413"/>
        <v>2.15</v>
      </c>
      <c r="S1258" s="64">
        <f t="shared" si="414"/>
        <v>0.26706999999999997</v>
      </c>
      <c r="T1258" s="2">
        <f t="shared" si="415"/>
        <v>5.44</v>
      </c>
      <c r="U1258" s="4">
        <f t="shared" si="416"/>
        <v>1.4</v>
      </c>
      <c r="V1258" s="79">
        <f t="shared" si="417"/>
        <v>2.83</v>
      </c>
      <c r="W1258" s="10">
        <f t="shared" ca="1" si="400"/>
        <v>0</v>
      </c>
      <c r="X1258" s="10">
        <f t="shared" ca="1" si="401"/>
        <v>0</v>
      </c>
      <c r="Y1258" s="10">
        <f t="shared" ca="1" si="402"/>
        <v>0.84099999999999997</v>
      </c>
      <c r="Z1258" s="10">
        <f t="shared" ca="1" si="403"/>
        <v>1</v>
      </c>
      <c r="AA1258" s="10">
        <f t="shared" ca="1" si="404"/>
        <v>0.5</v>
      </c>
      <c r="AB1258" s="10">
        <f t="shared" ca="1" si="405"/>
        <v>0</v>
      </c>
      <c r="AC1258" s="10">
        <f t="shared" ca="1" si="406"/>
        <v>1</v>
      </c>
    </row>
    <row r="1259" spans="1:29" x14ac:dyDescent="0.25">
      <c r="A1259" s="7" t="s">
        <v>450</v>
      </c>
      <c r="B1259" s="7" t="s">
        <v>451</v>
      </c>
      <c r="C1259" s="10">
        <f t="shared" ca="1" si="418"/>
        <v>0</v>
      </c>
      <c r="D1259" s="4">
        <v>51.5</v>
      </c>
      <c r="E1259" s="4">
        <v>43.7</v>
      </c>
      <c r="F1259" s="4">
        <v>13.1</v>
      </c>
      <c r="G1259" s="4">
        <v>8.6999999999999993</v>
      </c>
      <c r="H1259" s="5" t="s">
        <v>1606</v>
      </c>
      <c r="I1259" s="5" t="s">
        <v>1374</v>
      </c>
      <c r="J1259" s="3">
        <v>21000</v>
      </c>
      <c r="K1259" s="55">
        <v>9660</v>
      </c>
      <c r="L1259" s="3">
        <v>1091</v>
      </c>
      <c r="M1259" s="2">
        <f t="shared" si="408"/>
        <v>23.02</v>
      </c>
      <c r="N1259" s="3">
        <f t="shared" si="409"/>
        <v>112</v>
      </c>
      <c r="O1259" s="4">
        <f t="shared" si="410"/>
        <v>22.9</v>
      </c>
      <c r="P1259" s="2">
        <f t="shared" si="411"/>
        <v>1.84</v>
      </c>
      <c r="Q1259" s="2">
        <f t="shared" si="412"/>
        <v>1.2</v>
      </c>
      <c r="R1259" s="2">
        <f t="shared" si="413"/>
        <v>3.93</v>
      </c>
      <c r="S1259" s="64">
        <f t="shared" si="414"/>
        <v>0.1283</v>
      </c>
      <c r="T1259" s="2">
        <f t="shared" si="415"/>
        <v>8.86</v>
      </c>
      <c r="U1259" s="4">
        <f t="shared" si="416"/>
        <v>2.9</v>
      </c>
      <c r="V1259" s="79">
        <f t="shared" si="417"/>
        <v>4.55</v>
      </c>
      <c r="W1259" s="10">
        <f t="shared" ca="1" si="400"/>
        <v>0</v>
      </c>
      <c r="X1259" s="10">
        <f t="shared" ca="1" si="401"/>
        <v>0.53200000000000003</v>
      </c>
      <c r="Y1259" s="10">
        <f t="shared" ca="1" si="402"/>
        <v>0</v>
      </c>
      <c r="Z1259" s="10">
        <f t="shared" ca="1" si="403"/>
        <v>1</v>
      </c>
      <c r="AA1259" s="10">
        <f t="shared" ca="1" si="404"/>
        <v>0</v>
      </c>
      <c r="AB1259" s="10">
        <f t="shared" ca="1" si="405"/>
        <v>0</v>
      </c>
      <c r="AC1259" s="10">
        <f t="shared" ca="1" si="406"/>
        <v>1</v>
      </c>
    </row>
    <row r="1260" spans="1:29" x14ac:dyDescent="0.25">
      <c r="A1260" s="7" t="s">
        <v>1314</v>
      </c>
      <c r="B1260" s="7" t="s">
        <v>451</v>
      </c>
      <c r="C1260" s="10">
        <f t="shared" ca="1" si="418"/>
        <v>0</v>
      </c>
      <c r="D1260" s="4">
        <v>38.1</v>
      </c>
      <c r="E1260" s="4">
        <v>32.5</v>
      </c>
      <c r="F1260" s="4">
        <v>12.3</v>
      </c>
      <c r="G1260" s="4">
        <v>6.8</v>
      </c>
      <c r="H1260" s="5" t="s">
        <v>1407</v>
      </c>
      <c r="I1260" s="5" t="s">
        <v>1374</v>
      </c>
      <c r="J1260" s="3">
        <v>12188</v>
      </c>
      <c r="K1260" s="3">
        <v>5500</v>
      </c>
      <c r="L1260" s="3">
        <v>734</v>
      </c>
      <c r="M1260" s="2">
        <f t="shared" si="408"/>
        <v>22.25</v>
      </c>
      <c r="N1260" s="3">
        <f t="shared" si="409"/>
        <v>159</v>
      </c>
      <c r="O1260" s="4">
        <f t="shared" si="410"/>
        <v>19.5</v>
      </c>
      <c r="P1260" s="2">
        <f t="shared" si="411"/>
        <v>2.0699999999999998</v>
      </c>
      <c r="Q1260" s="2">
        <f t="shared" si="412"/>
        <v>1.2</v>
      </c>
      <c r="R1260" s="2">
        <f t="shared" si="413"/>
        <v>3.1</v>
      </c>
      <c r="S1260" s="64">
        <f t="shared" si="414"/>
        <v>0.18781</v>
      </c>
      <c r="T1260" s="2">
        <f t="shared" si="415"/>
        <v>7.64</v>
      </c>
      <c r="U1260" s="4">
        <f t="shared" si="416"/>
        <v>2.2999999999999998</v>
      </c>
      <c r="V1260" s="79">
        <f t="shared" si="417"/>
        <v>3.72</v>
      </c>
      <c r="W1260" s="10">
        <f t="shared" ca="1" si="400"/>
        <v>0</v>
      </c>
      <c r="X1260" s="10">
        <f t="shared" ca="1" si="401"/>
        <v>0</v>
      </c>
      <c r="Y1260" s="10">
        <f t="shared" ca="1" si="402"/>
        <v>0</v>
      </c>
      <c r="Z1260" s="10">
        <f t="shared" ca="1" si="403"/>
        <v>1</v>
      </c>
      <c r="AA1260" s="10">
        <f t="shared" ca="1" si="404"/>
        <v>0</v>
      </c>
      <c r="AB1260" s="10">
        <f t="shared" ca="1" si="405"/>
        <v>0.77800000000000002</v>
      </c>
      <c r="AC1260" s="10">
        <f t="shared" ca="1" si="406"/>
        <v>1</v>
      </c>
    </row>
    <row r="1261" spans="1:29" x14ac:dyDescent="0.25">
      <c r="A1261" s="7" t="s">
        <v>452</v>
      </c>
      <c r="B1261" s="7" t="s">
        <v>451</v>
      </c>
      <c r="C1261" s="10">
        <f t="shared" ca="1" si="418"/>
        <v>0</v>
      </c>
      <c r="D1261" s="4">
        <v>23.8</v>
      </c>
      <c r="E1261" s="4">
        <v>20</v>
      </c>
      <c r="F1261" s="4">
        <v>5.6</v>
      </c>
      <c r="G1261" s="4">
        <v>3.5</v>
      </c>
      <c r="H1261" s="5" t="s">
        <v>1456</v>
      </c>
      <c r="I1261" s="5" t="s">
        <v>1374</v>
      </c>
      <c r="J1261" s="3">
        <v>975</v>
      </c>
      <c r="K1261" s="3">
        <v>440</v>
      </c>
      <c r="L1261" s="3">
        <v>227</v>
      </c>
      <c r="M1261" s="2">
        <f t="shared" si="408"/>
        <v>37.01</v>
      </c>
      <c r="N1261" s="3">
        <f t="shared" si="409"/>
        <v>54</v>
      </c>
      <c r="O1261" s="4">
        <f t="shared" si="410"/>
        <v>7.2</v>
      </c>
      <c r="P1261" s="2">
        <f t="shared" si="411"/>
        <v>2.1800000000000002</v>
      </c>
      <c r="Q1261" s="2">
        <f t="shared" si="412"/>
        <v>1.53</v>
      </c>
      <c r="R1261" s="2">
        <f t="shared" si="413"/>
        <v>4.25</v>
      </c>
      <c r="S1261" s="64">
        <f t="shared" si="414"/>
        <v>0.22955</v>
      </c>
      <c r="T1261" s="2">
        <f t="shared" si="415"/>
        <v>5.99</v>
      </c>
      <c r="U1261" s="4">
        <f t="shared" si="416"/>
        <v>1.1000000000000001</v>
      </c>
      <c r="V1261" s="79">
        <f t="shared" si="417"/>
        <v>2.64</v>
      </c>
      <c r="W1261" s="10">
        <f t="shared" ca="1" si="400"/>
        <v>0</v>
      </c>
      <c r="X1261" s="10">
        <f t="shared" ca="1" si="401"/>
        <v>0.86399999999999999</v>
      </c>
      <c r="Y1261" s="10">
        <f t="shared" ca="1" si="402"/>
        <v>0.84099999999999997</v>
      </c>
      <c r="Z1261" s="10">
        <f t="shared" ca="1" si="403"/>
        <v>1</v>
      </c>
      <c r="AA1261" s="10">
        <f t="shared" ca="1" si="404"/>
        <v>0</v>
      </c>
      <c r="AB1261" s="10">
        <f t="shared" ca="1" si="405"/>
        <v>0</v>
      </c>
      <c r="AC1261" s="10">
        <f t="shared" ca="1" si="406"/>
        <v>1</v>
      </c>
    </row>
    <row r="1262" spans="1:29" x14ac:dyDescent="0.25">
      <c r="A1262" s="7" t="s">
        <v>1315</v>
      </c>
      <c r="B1262" s="7" t="s">
        <v>451</v>
      </c>
      <c r="C1262" s="10">
        <f t="shared" ca="1" si="418"/>
        <v>0</v>
      </c>
      <c r="D1262" s="4">
        <v>30.4</v>
      </c>
      <c r="E1262" s="4">
        <v>25</v>
      </c>
      <c r="F1262" s="4">
        <v>9.4</v>
      </c>
      <c r="G1262" s="4">
        <v>5.2</v>
      </c>
      <c r="H1262" s="5" t="s">
        <v>1061</v>
      </c>
      <c r="I1262" s="5" t="s">
        <v>1374</v>
      </c>
      <c r="J1262" s="3">
        <v>5500</v>
      </c>
      <c r="K1262" s="3">
        <v>3050</v>
      </c>
      <c r="L1262" s="3">
        <v>430</v>
      </c>
      <c r="M1262" s="2">
        <f t="shared" si="408"/>
        <v>22.15</v>
      </c>
      <c r="N1262" s="3">
        <f t="shared" si="409"/>
        <v>157</v>
      </c>
      <c r="O1262" s="4">
        <f t="shared" si="410"/>
        <v>16.100000000000001</v>
      </c>
      <c r="P1262" s="2">
        <f t="shared" si="411"/>
        <v>2.06</v>
      </c>
      <c r="Q1262" s="2">
        <f t="shared" si="412"/>
        <v>1.23</v>
      </c>
      <c r="R1262" s="2">
        <f t="shared" si="413"/>
        <v>3.23</v>
      </c>
      <c r="S1262" s="64">
        <f t="shared" si="414"/>
        <v>0.17093</v>
      </c>
      <c r="T1262" s="2">
        <f t="shared" si="415"/>
        <v>6.7</v>
      </c>
      <c r="U1262" s="4">
        <f t="shared" si="416"/>
        <v>2</v>
      </c>
      <c r="V1262" s="79">
        <f t="shared" si="417"/>
        <v>3.7</v>
      </c>
      <c r="W1262" s="10">
        <f t="shared" ca="1" si="400"/>
        <v>0</v>
      </c>
      <c r="X1262" s="10">
        <f t="shared" ca="1" si="401"/>
        <v>0</v>
      </c>
      <c r="Y1262" s="10">
        <f t="shared" ca="1" si="402"/>
        <v>0.13600000000000001</v>
      </c>
      <c r="Z1262" s="10">
        <f t="shared" ca="1" si="403"/>
        <v>1</v>
      </c>
      <c r="AA1262" s="10">
        <f t="shared" ca="1" si="404"/>
        <v>0</v>
      </c>
      <c r="AB1262" s="10">
        <f t="shared" ca="1" si="405"/>
        <v>1</v>
      </c>
      <c r="AC1262" s="10">
        <f t="shared" ca="1" si="406"/>
        <v>1</v>
      </c>
    </row>
    <row r="1263" spans="1:29" x14ac:dyDescent="0.25">
      <c r="A1263" s="7" t="s">
        <v>453</v>
      </c>
      <c r="B1263" s="7" t="s">
        <v>451</v>
      </c>
      <c r="C1263" s="10">
        <f t="shared" ca="1" si="418"/>
        <v>0</v>
      </c>
      <c r="D1263" s="4">
        <v>39.299999999999997</v>
      </c>
      <c r="E1263" s="4">
        <v>33</v>
      </c>
      <c r="F1263" s="4">
        <v>11.4</v>
      </c>
      <c r="G1263" s="4">
        <v>6.5</v>
      </c>
      <c r="I1263" s="5" t="s">
        <v>1591</v>
      </c>
      <c r="J1263" s="3">
        <v>12500</v>
      </c>
      <c r="K1263" s="3">
        <v>5920</v>
      </c>
      <c r="L1263" s="3">
        <v>725</v>
      </c>
      <c r="M1263" s="2">
        <f t="shared" si="408"/>
        <v>21.61</v>
      </c>
      <c r="N1263" s="3">
        <f t="shared" si="409"/>
        <v>155</v>
      </c>
      <c r="O1263" s="4">
        <f t="shared" si="410"/>
        <v>21.7</v>
      </c>
      <c r="P1263" s="2">
        <f t="shared" si="411"/>
        <v>1.9</v>
      </c>
      <c r="Q1263" s="2">
        <f t="shared" si="412"/>
        <v>1.19</v>
      </c>
      <c r="R1263" s="2">
        <f t="shared" si="413"/>
        <v>3.45</v>
      </c>
      <c r="S1263" s="64">
        <f t="shared" si="414"/>
        <v>0.13275000000000001</v>
      </c>
      <c r="T1263" s="2">
        <f t="shared" si="415"/>
        <v>7.7</v>
      </c>
      <c r="U1263" s="4">
        <f t="shared" si="416"/>
        <v>2.6</v>
      </c>
      <c r="V1263" s="79">
        <f t="shared" si="417"/>
        <v>4.37</v>
      </c>
      <c r="W1263" s="10">
        <f t="shared" ca="1" si="400"/>
        <v>0</v>
      </c>
      <c r="X1263" s="10">
        <f t="shared" ca="1" si="401"/>
        <v>0</v>
      </c>
      <c r="Y1263" s="10">
        <f t="shared" ca="1" si="402"/>
        <v>0</v>
      </c>
      <c r="Z1263" s="10">
        <f t="shared" ca="1" si="403"/>
        <v>1</v>
      </c>
      <c r="AA1263" s="10">
        <f t="shared" ca="1" si="404"/>
        <v>0</v>
      </c>
      <c r="AB1263" s="10">
        <f t="shared" ca="1" si="405"/>
        <v>0.27800000000000002</v>
      </c>
      <c r="AC1263" s="10">
        <f t="shared" ca="1" si="406"/>
        <v>1</v>
      </c>
    </row>
    <row r="1264" spans="1:29" x14ac:dyDescent="0.25">
      <c r="A1264" s="7" t="s">
        <v>787</v>
      </c>
      <c r="B1264" s="7" t="s">
        <v>451</v>
      </c>
      <c r="C1264" s="10">
        <f t="shared" ca="1" si="418"/>
        <v>0</v>
      </c>
      <c r="D1264" s="4">
        <v>47.5</v>
      </c>
      <c r="E1264" s="4">
        <v>40</v>
      </c>
      <c r="F1264" s="4">
        <v>13</v>
      </c>
      <c r="G1264" s="4">
        <v>3.5</v>
      </c>
      <c r="H1264" s="5" t="s">
        <v>1407</v>
      </c>
      <c r="I1264" s="5" t="s">
        <v>635</v>
      </c>
      <c r="J1264" s="3">
        <v>14500</v>
      </c>
      <c r="K1264" s="3">
        <v>6536</v>
      </c>
      <c r="L1264" s="3">
        <v>1328</v>
      </c>
      <c r="M1264" s="2">
        <f t="shared" si="408"/>
        <v>35.86</v>
      </c>
      <c r="N1264" s="3">
        <f t="shared" si="409"/>
        <v>101</v>
      </c>
      <c r="O1264" s="4">
        <f t="shared" si="410"/>
        <v>17.399999999999999</v>
      </c>
      <c r="P1264" s="2">
        <f t="shared" si="411"/>
        <v>2.06</v>
      </c>
      <c r="Q1264" s="2">
        <f t="shared" si="412"/>
        <v>1.4</v>
      </c>
      <c r="R1264" s="2">
        <f t="shared" si="413"/>
        <v>3.65</v>
      </c>
      <c r="S1264" s="64">
        <f t="shared" si="414"/>
        <v>0.22072</v>
      </c>
      <c r="T1264" s="2">
        <f t="shared" si="415"/>
        <v>8.4700000000000006</v>
      </c>
      <c r="U1264" s="4">
        <f t="shared" si="416"/>
        <v>2.2000000000000002</v>
      </c>
      <c r="V1264" s="79">
        <f t="shared" si="417"/>
        <v>3.46</v>
      </c>
      <c r="W1264" s="10">
        <f t="shared" ca="1" si="400"/>
        <v>0</v>
      </c>
      <c r="X1264" s="10">
        <f t="shared" ca="1" si="401"/>
        <v>0.83699999999999997</v>
      </c>
      <c r="Y1264" s="10">
        <f t="shared" ca="1" si="402"/>
        <v>0</v>
      </c>
      <c r="Z1264" s="10">
        <f t="shared" ca="1" si="403"/>
        <v>1</v>
      </c>
      <c r="AA1264" s="10">
        <f t="shared" ca="1" si="404"/>
        <v>0</v>
      </c>
      <c r="AB1264" s="10">
        <f t="shared" ca="1" si="405"/>
        <v>0</v>
      </c>
      <c r="AC1264" s="10">
        <f t="shared" ca="1" si="406"/>
        <v>1</v>
      </c>
    </row>
    <row r="1265" spans="1:29" x14ac:dyDescent="0.25">
      <c r="A1265" s="7" t="s">
        <v>1316</v>
      </c>
      <c r="B1265" s="7" t="s">
        <v>455</v>
      </c>
      <c r="C1265" s="10">
        <f t="shared" ca="1" si="418"/>
        <v>0</v>
      </c>
      <c r="D1265" s="4">
        <v>29</v>
      </c>
      <c r="E1265" s="4">
        <v>26.4</v>
      </c>
      <c r="F1265" s="4">
        <v>9</v>
      </c>
      <c r="G1265" s="4">
        <v>5.5</v>
      </c>
      <c r="H1265" s="5" t="s">
        <v>1061</v>
      </c>
      <c r="I1265" s="5" t="s">
        <v>1374</v>
      </c>
      <c r="J1265" s="3">
        <v>7929</v>
      </c>
      <c r="K1265" s="3">
        <v>3303</v>
      </c>
      <c r="L1265" s="3">
        <v>472</v>
      </c>
      <c r="M1265" s="2">
        <f t="shared" si="408"/>
        <v>19.05</v>
      </c>
      <c r="N1265" s="3">
        <f t="shared" si="409"/>
        <v>192</v>
      </c>
      <c r="O1265" s="4">
        <f t="shared" si="410"/>
        <v>24.1</v>
      </c>
      <c r="P1265" s="2">
        <f t="shared" si="411"/>
        <v>1.75</v>
      </c>
      <c r="Q1265" s="2">
        <f t="shared" si="412"/>
        <v>1.1499999999999999</v>
      </c>
      <c r="R1265" s="2">
        <f t="shared" si="413"/>
        <v>3.22</v>
      </c>
      <c r="S1265" s="64">
        <f t="shared" si="414"/>
        <v>8.1759999999999999E-2</v>
      </c>
      <c r="T1265" s="2">
        <f t="shared" si="415"/>
        <v>6.89</v>
      </c>
      <c r="U1265" s="4">
        <f t="shared" si="416"/>
        <v>2.8</v>
      </c>
      <c r="V1265" s="79">
        <f t="shared" si="417"/>
        <v>5.3</v>
      </c>
      <c r="W1265" s="10">
        <f t="shared" ca="1" si="400"/>
        <v>0</v>
      </c>
      <c r="X1265" s="10">
        <f t="shared" ca="1" si="401"/>
        <v>0</v>
      </c>
      <c r="Y1265" s="10">
        <f t="shared" ca="1" si="402"/>
        <v>0</v>
      </c>
      <c r="Z1265" s="10">
        <f t="shared" ca="1" si="403"/>
        <v>1</v>
      </c>
      <c r="AA1265" s="10">
        <f t="shared" ca="1" si="404"/>
        <v>0</v>
      </c>
      <c r="AB1265" s="10">
        <f t="shared" ca="1" si="405"/>
        <v>1</v>
      </c>
      <c r="AC1265" s="10">
        <f t="shared" ca="1" si="406"/>
        <v>1</v>
      </c>
    </row>
    <row r="1266" spans="1:29" x14ac:dyDescent="0.25">
      <c r="A1266" s="7" t="s">
        <v>1317</v>
      </c>
      <c r="B1266" s="7" t="s">
        <v>455</v>
      </c>
      <c r="C1266" s="10">
        <f t="shared" ca="1" si="418"/>
        <v>0</v>
      </c>
      <c r="D1266" s="4">
        <v>33</v>
      </c>
      <c r="E1266" s="4">
        <v>28.1</v>
      </c>
      <c r="F1266" s="4">
        <v>10</v>
      </c>
      <c r="G1266" s="4">
        <v>5.0999999999999996</v>
      </c>
      <c r="H1266" s="5" t="s">
        <v>1061</v>
      </c>
      <c r="I1266" s="5" t="s">
        <v>1374</v>
      </c>
      <c r="J1266" s="3">
        <v>9590</v>
      </c>
      <c r="K1266" s="3">
        <v>3968</v>
      </c>
      <c r="L1266" s="3">
        <v>634</v>
      </c>
      <c r="M1266" s="2">
        <f t="shared" si="408"/>
        <v>22.55</v>
      </c>
      <c r="N1266" s="3">
        <f t="shared" si="409"/>
        <v>193</v>
      </c>
      <c r="O1266" s="4">
        <f t="shared" si="410"/>
        <v>23.3</v>
      </c>
      <c r="P1266" s="2">
        <f t="shared" si="411"/>
        <v>1.82</v>
      </c>
      <c r="Q1266" s="2">
        <f t="shared" si="412"/>
        <v>1.22</v>
      </c>
      <c r="R1266" s="2">
        <f t="shared" si="413"/>
        <v>3.3</v>
      </c>
      <c r="S1266" s="64">
        <f t="shared" si="414"/>
        <v>9.5380000000000006E-2</v>
      </c>
      <c r="T1266" s="2">
        <f t="shared" si="415"/>
        <v>7.1</v>
      </c>
      <c r="U1266" s="4">
        <f t="shared" si="416"/>
        <v>2.8</v>
      </c>
      <c r="V1266" s="79">
        <f t="shared" si="417"/>
        <v>5.0199999999999996</v>
      </c>
      <c r="W1266" s="10">
        <f t="shared" ca="1" si="400"/>
        <v>0</v>
      </c>
      <c r="X1266" s="10">
        <f t="shared" ca="1" si="401"/>
        <v>0</v>
      </c>
      <c r="Y1266" s="10">
        <f t="shared" ca="1" si="402"/>
        <v>0</v>
      </c>
      <c r="Z1266" s="10">
        <f t="shared" ca="1" si="403"/>
        <v>1</v>
      </c>
      <c r="AA1266" s="10">
        <f t="shared" ca="1" si="404"/>
        <v>0</v>
      </c>
      <c r="AB1266" s="10">
        <f t="shared" ca="1" si="405"/>
        <v>1</v>
      </c>
      <c r="AC1266" s="10">
        <f t="shared" ca="1" si="406"/>
        <v>1</v>
      </c>
    </row>
    <row r="1267" spans="1:29" x14ac:dyDescent="0.25">
      <c r="A1267" s="7" t="s">
        <v>581</v>
      </c>
      <c r="B1267" s="7" t="s">
        <v>455</v>
      </c>
      <c r="C1267" s="10">
        <f t="shared" ca="1" si="418"/>
        <v>0</v>
      </c>
      <c r="D1267" s="4">
        <v>36.1</v>
      </c>
      <c r="E1267" s="4">
        <v>30.4</v>
      </c>
      <c r="F1267" s="4">
        <v>11.4</v>
      </c>
      <c r="G1267" s="4">
        <v>6.8</v>
      </c>
      <c r="H1267" s="5" t="s">
        <v>1456</v>
      </c>
      <c r="I1267" s="5" t="s">
        <v>1935</v>
      </c>
      <c r="J1267" s="3">
        <v>10800</v>
      </c>
      <c r="K1267" s="3">
        <v>4740</v>
      </c>
      <c r="L1267" s="3">
        <v>694</v>
      </c>
      <c r="M1267" s="2">
        <f t="shared" si="408"/>
        <v>22.8</v>
      </c>
      <c r="N1267" s="3">
        <f t="shared" si="409"/>
        <v>172</v>
      </c>
      <c r="O1267" s="4">
        <f t="shared" si="410"/>
        <v>20.3</v>
      </c>
      <c r="P1267" s="2">
        <f t="shared" si="411"/>
        <v>2</v>
      </c>
      <c r="Q1267" s="2">
        <f t="shared" si="412"/>
        <v>1.22</v>
      </c>
      <c r="R1267" s="2">
        <f t="shared" si="413"/>
        <v>3.17</v>
      </c>
      <c r="S1267" s="64">
        <f t="shared" si="414"/>
        <v>0.15579000000000001</v>
      </c>
      <c r="T1267" s="2">
        <f t="shared" si="415"/>
        <v>7.39</v>
      </c>
      <c r="U1267" s="4">
        <f t="shared" si="416"/>
        <v>2.4</v>
      </c>
      <c r="V1267" s="79">
        <f t="shared" si="417"/>
        <v>4.03</v>
      </c>
      <c r="W1267" s="10">
        <f t="shared" ca="1" si="400"/>
        <v>0</v>
      </c>
      <c r="X1267" s="10">
        <f t="shared" ca="1" si="401"/>
        <v>0</v>
      </c>
      <c r="Y1267" s="10">
        <f t="shared" ca="1" si="402"/>
        <v>0</v>
      </c>
      <c r="Z1267" s="10">
        <f t="shared" ca="1" si="403"/>
        <v>1</v>
      </c>
      <c r="AA1267" s="10">
        <f t="shared" ca="1" si="404"/>
        <v>0</v>
      </c>
      <c r="AB1267" s="10">
        <f t="shared" ca="1" si="405"/>
        <v>1</v>
      </c>
      <c r="AC1267" s="10">
        <f t="shared" ca="1" si="406"/>
        <v>1</v>
      </c>
    </row>
    <row r="1268" spans="1:29" x14ac:dyDescent="0.25">
      <c r="A1268" s="7" t="s">
        <v>454</v>
      </c>
      <c r="B1268" s="7" t="s">
        <v>455</v>
      </c>
      <c r="C1268" s="10">
        <f t="shared" ca="1" si="418"/>
        <v>0</v>
      </c>
      <c r="D1268" s="4">
        <v>37.700000000000003</v>
      </c>
      <c r="E1268" s="4">
        <v>31.9</v>
      </c>
      <c r="F1268" s="4">
        <v>12.2</v>
      </c>
      <c r="G1268" s="4">
        <v>6.6</v>
      </c>
      <c r="I1268" s="5" t="s">
        <v>1374</v>
      </c>
      <c r="J1268" s="3">
        <v>14333</v>
      </c>
      <c r="K1268" s="3">
        <v>6174</v>
      </c>
      <c r="L1268" s="3">
        <v>743</v>
      </c>
      <c r="M1268" s="2">
        <f t="shared" si="408"/>
        <v>20.22</v>
      </c>
      <c r="N1268" s="3">
        <f t="shared" si="409"/>
        <v>197</v>
      </c>
      <c r="O1268" s="4">
        <f t="shared" si="410"/>
        <v>23.5</v>
      </c>
      <c r="P1268" s="2">
        <f t="shared" si="411"/>
        <v>1.94</v>
      </c>
      <c r="Q1268" s="2">
        <f t="shared" si="412"/>
        <v>1.1599999999999999</v>
      </c>
      <c r="R1268" s="2">
        <f t="shared" si="413"/>
        <v>3.09</v>
      </c>
      <c r="S1268" s="64">
        <f t="shared" si="414"/>
        <v>0.13482</v>
      </c>
      <c r="T1268" s="2">
        <f t="shared" si="415"/>
        <v>7.57</v>
      </c>
      <c r="U1268" s="4">
        <f t="shared" si="416"/>
        <v>2.7</v>
      </c>
      <c r="V1268" s="79">
        <f t="shared" si="417"/>
        <v>4.3899999999999997</v>
      </c>
      <c r="W1268" s="10">
        <f t="shared" ca="1" si="400"/>
        <v>0</v>
      </c>
      <c r="X1268" s="10">
        <f t="shared" ca="1" si="401"/>
        <v>0</v>
      </c>
      <c r="Y1268" s="10">
        <f t="shared" ca="1" si="402"/>
        <v>0</v>
      </c>
      <c r="Z1268" s="10">
        <f t="shared" ca="1" si="403"/>
        <v>1</v>
      </c>
      <c r="AA1268" s="10">
        <f t="shared" ca="1" si="404"/>
        <v>0</v>
      </c>
      <c r="AB1268" s="10">
        <f t="shared" ca="1" si="405"/>
        <v>0.72199999999999998</v>
      </c>
      <c r="AC1268" s="10">
        <f t="shared" ca="1" si="406"/>
        <v>1</v>
      </c>
    </row>
    <row r="1269" spans="1:29" x14ac:dyDescent="0.25">
      <c r="A1269" s="7" t="s">
        <v>456</v>
      </c>
      <c r="B1269" s="7" t="s">
        <v>455</v>
      </c>
      <c r="C1269" s="10">
        <f t="shared" ca="1" si="418"/>
        <v>0</v>
      </c>
      <c r="D1269" s="4">
        <v>41</v>
      </c>
      <c r="E1269" s="4">
        <v>32.1</v>
      </c>
      <c r="F1269" s="4">
        <v>12.8</v>
      </c>
      <c r="G1269" s="4">
        <v>6.5</v>
      </c>
      <c r="I1269" s="5" t="s">
        <v>1374</v>
      </c>
      <c r="J1269" s="3">
        <v>16314</v>
      </c>
      <c r="K1269" s="3">
        <v>7716</v>
      </c>
      <c r="L1269" s="3">
        <v>861</v>
      </c>
      <c r="M1269" s="2">
        <f t="shared" si="408"/>
        <v>21.5</v>
      </c>
      <c r="N1269" s="3">
        <f t="shared" si="409"/>
        <v>220</v>
      </c>
      <c r="O1269" s="4">
        <f t="shared" si="410"/>
        <v>24.3</v>
      </c>
      <c r="P1269" s="2">
        <f t="shared" si="411"/>
        <v>1.95</v>
      </c>
      <c r="Q1269" s="2">
        <f t="shared" si="412"/>
        <v>1.18</v>
      </c>
      <c r="R1269" s="2">
        <f t="shared" si="413"/>
        <v>3.2</v>
      </c>
      <c r="S1269" s="64">
        <f t="shared" si="414"/>
        <v>0.13353999999999999</v>
      </c>
      <c r="T1269" s="2">
        <f t="shared" si="415"/>
        <v>7.59</v>
      </c>
      <c r="U1269" s="4">
        <f t="shared" si="416"/>
        <v>2.8</v>
      </c>
      <c r="V1269" s="79">
        <f t="shared" si="417"/>
        <v>4.4400000000000004</v>
      </c>
      <c r="W1269" s="10">
        <f t="shared" ca="1" si="400"/>
        <v>0</v>
      </c>
      <c r="X1269" s="10">
        <f t="shared" ca="1" si="401"/>
        <v>0</v>
      </c>
      <c r="Y1269" s="10">
        <f t="shared" ca="1" si="402"/>
        <v>0</v>
      </c>
      <c r="Z1269" s="10">
        <f t="shared" ca="1" si="403"/>
        <v>1</v>
      </c>
      <c r="AA1269" s="10">
        <f t="shared" ca="1" si="404"/>
        <v>0</v>
      </c>
      <c r="AB1269" s="10">
        <f t="shared" ca="1" si="405"/>
        <v>1</v>
      </c>
      <c r="AC1269" s="10">
        <f t="shared" ca="1" si="406"/>
        <v>1</v>
      </c>
    </row>
    <row r="1270" spans="1:29" x14ac:dyDescent="0.25">
      <c r="A1270" s="7" t="s">
        <v>1318</v>
      </c>
      <c r="B1270" s="7" t="s">
        <v>455</v>
      </c>
      <c r="C1270" s="10">
        <f t="shared" ca="1" si="418"/>
        <v>0</v>
      </c>
      <c r="D1270" s="4">
        <v>44.3</v>
      </c>
      <c r="E1270" s="4">
        <v>36.6</v>
      </c>
      <c r="F1270" s="4">
        <v>13.5</v>
      </c>
      <c r="G1270" s="4">
        <v>7.5</v>
      </c>
      <c r="H1270" s="5" t="s">
        <v>1407</v>
      </c>
      <c r="I1270" s="5" t="s">
        <v>1374</v>
      </c>
      <c r="J1270" s="3">
        <v>21300</v>
      </c>
      <c r="K1270" s="3">
        <v>9480</v>
      </c>
      <c r="L1270" s="3">
        <v>1033</v>
      </c>
      <c r="M1270" s="2">
        <f t="shared" si="408"/>
        <v>21.59</v>
      </c>
      <c r="N1270" s="3">
        <f t="shared" si="409"/>
        <v>194</v>
      </c>
      <c r="O1270" s="4">
        <f t="shared" si="410"/>
        <v>26.4</v>
      </c>
      <c r="P1270" s="2">
        <f t="shared" si="411"/>
        <v>1.88</v>
      </c>
      <c r="Q1270" s="2">
        <f t="shared" si="412"/>
        <v>1.17</v>
      </c>
      <c r="R1270" s="2">
        <f t="shared" si="413"/>
        <v>3.28</v>
      </c>
      <c r="S1270" s="64">
        <f t="shared" si="414"/>
        <v>0.11672</v>
      </c>
      <c r="T1270" s="2">
        <f t="shared" si="415"/>
        <v>8.11</v>
      </c>
      <c r="U1270" s="4">
        <f t="shared" si="416"/>
        <v>3.1</v>
      </c>
      <c r="V1270" s="79">
        <f t="shared" si="417"/>
        <v>4.79</v>
      </c>
      <c r="W1270" s="10">
        <f t="shared" ca="1" si="400"/>
        <v>0</v>
      </c>
      <c r="X1270" s="10">
        <f t="shared" ca="1" si="401"/>
        <v>0</v>
      </c>
      <c r="Y1270" s="10">
        <f t="shared" ca="1" si="402"/>
        <v>0</v>
      </c>
      <c r="Z1270" s="10">
        <f t="shared" ca="1" si="403"/>
        <v>1</v>
      </c>
      <c r="AA1270" s="10">
        <f t="shared" ca="1" si="404"/>
        <v>0</v>
      </c>
      <c r="AB1270" s="10">
        <f t="shared" ca="1" si="405"/>
        <v>1</v>
      </c>
      <c r="AC1270" s="10">
        <f t="shared" ca="1" si="406"/>
        <v>1</v>
      </c>
    </row>
    <row r="1271" spans="1:29" x14ac:dyDescent="0.25">
      <c r="A1271" s="7" t="s">
        <v>457</v>
      </c>
      <c r="B1271" s="7" t="s">
        <v>455</v>
      </c>
      <c r="C1271" s="10">
        <f t="shared" ca="1" si="418"/>
        <v>0</v>
      </c>
      <c r="D1271" s="4">
        <v>48</v>
      </c>
      <c r="E1271" s="4">
        <v>41</v>
      </c>
      <c r="F1271" s="4">
        <v>14.1</v>
      </c>
      <c r="G1271" s="4">
        <v>8.1999999999999993</v>
      </c>
      <c r="I1271" s="5" t="s">
        <v>1374</v>
      </c>
      <c r="J1271" s="3">
        <v>26455</v>
      </c>
      <c r="K1271" s="3">
        <v>11023</v>
      </c>
      <c r="L1271" s="3">
        <v>1195</v>
      </c>
      <c r="M1271" s="2">
        <f t="shared" si="408"/>
        <v>21.62</v>
      </c>
      <c r="N1271" s="3">
        <f t="shared" si="409"/>
        <v>171</v>
      </c>
      <c r="O1271" s="4">
        <f t="shared" si="410"/>
        <v>28</v>
      </c>
      <c r="P1271" s="2">
        <f t="shared" si="411"/>
        <v>1.83</v>
      </c>
      <c r="Q1271" s="2">
        <f t="shared" si="412"/>
        <v>1.1599999999999999</v>
      </c>
      <c r="R1271" s="2">
        <f t="shared" si="413"/>
        <v>3.4</v>
      </c>
      <c r="S1271" s="64">
        <f t="shared" si="414"/>
        <v>0.10889</v>
      </c>
      <c r="T1271" s="2">
        <f t="shared" si="415"/>
        <v>8.58</v>
      </c>
      <c r="U1271" s="4">
        <f t="shared" si="416"/>
        <v>3.3</v>
      </c>
      <c r="V1271" s="79">
        <f t="shared" si="417"/>
        <v>4.99</v>
      </c>
      <c r="W1271" s="10">
        <f t="shared" ca="1" si="400"/>
        <v>0</v>
      </c>
      <c r="X1271" s="10">
        <f t="shared" ca="1" si="401"/>
        <v>0</v>
      </c>
      <c r="Y1271" s="10">
        <f t="shared" ca="1" si="402"/>
        <v>0</v>
      </c>
      <c r="Z1271" s="10">
        <f t="shared" ca="1" si="403"/>
        <v>1</v>
      </c>
      <c r="AA1271" s="10">
        <f t="shared" ca="1" si="404"/>
        <v>0</v>
      </c>
      <c r="AB1271" s="10">
        <f t="shared" ca="1" si="405"/>
        <v>0.55600000000000005</v>
      </c>
      <c r="AC1271" s="10">
        <f t="shared" ca="1" si="406"/>
        <v>1</v>
      </c>
    </row>
    <row r="1272" spans="1:29" x14ac:dyDescent="0.25">
      <c r="A1272" s="7" t="s">
        <v>1319</v>
      </c>
      <c r="B1272" s="7" t="s">
        <v>455</v>
      </c>
      <c r="C1272" s="10">
        <f t="shared" ca="1" si="418"/>
        <v>0</v>
      </c>
      <c r="D1272" s="4">
        <v>51.1</v>
      </c>
      <c r="E1272" s="4">
        <v>41.5</v>
      </c>
      <c r="F1272" s="4">
        <v>14</v>
      </c>
      <c r="G1272" s="4">
        <v>8.1</v>
      </c>
      <c r="J1272" s="3">
        <v>30112</v>
      </c>
      <c r="K1272" s="3">
        <v>13229</v>
      </c>
      <c r="L1272" s="3">
        <v>1365</v>
      </c>
      <c r="M1272" s="2">
        <f t="shared" si="408"/>
        <v>22.66</v>
      </c>
      <c r="N1272" s="3">
        <f t="shared" si="409"/>
        <v>188</v>
      </c>
      <c r="O1272" s="4">
        <f t="shared" si="410"/>
        <v>31.2</v>
      </c>
      <c r="P1272" s="2">
        <f t="shared" si="411"/>
        <v>1.74</v>
      </c>
      <c r="Q1272" s="2">
        <f t="shared" si="412"/>
        <v>1.18</v>
      </c>
      <c r="R1272" s="2">
        <f t="shared" si="413"/>
        <v>3.65</v>
      </c>
      <c r="S1272" s="64">
        <f t="shared" si="414"/>
        <v>8.584E-2</v>
      </c>
      <c r="T1272" s="2">
        <f t="shared" si="415"/>
        <v>8.6300000000000008</v>
      </c>
      <c r="U1272" s="4">
        <f t="shared" si="416"/>
        <v>3.7</v>
      </c>
      <c r="V1272" s="79">
        <f t="shared" si="417"/>
        <v>5.61</v>
      </c>
      <c r="W1272" s="10">
        <f t="shared" ca="1" si="400"/>
        <v>0</v>
      </c>
      <c r="X1272" s="10">
        <f t="shared" ca="1" si="401"/>
        <v>0</v>
      </c>
      <c r="Y1272" s="10">
        <f t="shared" ca="1" si="402"/>
        <v>0</v>
      </c>
      <c r="Z1272" s="10">
        <f t="shared" ca="1" si="403"/>
        <v>1</v>
      </c>
      <c r="AA1272" s="10">
        <f t="shared" ca="1" si="404"/>
        <v>0</v>
      </c>
      <c r="AB1272" s="10">
        <f t="shared" ca="1" si="405"/>
        <v>0</v>
      </c>
      <c r="AC1272" s="10">
        <f t="shared" ca="1" si="406"/>
        <v>1</v>
      </c>
    </row>
    <row r="1273" spans="1:29" x14ac:dyDescent="0.25">
      <c r="A1273" s="7" t="s">
        <v>1320</v>
      </c>
      <c r="B1273" s="7" t="s">
        <v>455</v>
      </c>
      <c r="C1273" s="10">
        <f t="shared" ca="1" si="418"/>
        <v>0</v>
      </c>
      <c r="D1273" s="4">
        <v>60</v>
      </c>
      <c r="E1273" s="4">
        <v>52.1</v>
      </c>
      <c r="F1273" s="4">
        <v>16.8</v>
      </c>
      <c r="G1273" s="4">
        <v>9.5</v>
      </c>
      <c r="H1273" s="5" t="s">
        <v>1061</v>
      </c>
      <c r="I1273" s="5" t="s">
        <v>1374</v>
      </c>
      <c r="J1273" s="3">
        <v>47400</v>
      </c>
      <c r="K1273" s="3">
        <v>20060</v>
      </c>
      <c r="L1273" s="3">
        <v>1851</v>
      </c>
      <c r="M1273" s="2">
        <f t="shared" si="408"/>
        <v>22.71</v>
      </c>
      <c r="N1273" s="3">
        <f t="shared" si="409"/>
        <v>150</v>
      </c>
      <c r="O1273" s="4">
        <f t="shared" si="410"/>
        <v>31.4</v>
      </c>
      <c r="P1273" s="2">
        <f t="shared" si="411"/>
        <v>1.8</v>
      </c>
      <c r="Q1273" s="2">
        <f t="shared" si="412"/>
        <v>1.1599999999999999</v>
      </c>
      <c r="R1273" s="2">
        <f t="shared" si="413"/>
        <v>3.57</v>
      </c>
      <c r="S1273" s="64">
        <f t="shared" si="414"/>
        <v>0.10209</v>
      </c>
      <c r="T1273" s="2">
        <f t="shared" si="415"/>
        <v>9.67</v>
      </c>
      <c r="U1273" s="4">
        <f t="shared" si="416"/>
        <v>3.8</v>
      </c>
      <c r="V1273" s="79">
        <f t="shared" si="417"/>
        <v>5.26</v>
      </c>
      <c r="W1273" s="10">
        <f t="shared" ca="1" si="400"/>
        <v>0</v>
      </c>
      <c r="X1273" s="10">
        <f t="shared" ca="1" si="401"/>
        <v>0</v>
      </c>
      <c r="Y1273" s="10">
        <f t="shared" ca="1" si="402"/>
        <v>0</v>
      </c>
      <c r="Z1273" s="10">
        <f t="shared" ca="1" si="403"/>
        <v>1</v>
      </c>
      <c r="AA1273" s="10">
        <f t="shared" ca="1" si="404"/>
        <v>0</v>
      </c>
      <c r="AB1273" s="10">
        <f t="shared" ca="1" si="405"/>
        <v>0</v>
      </c>
      <c r="AC1273" s="10">
        <f t="shared" ca="1" si="406"/>
        <v>1</v>
      </c>
    </row>
    <row r="1274" spans="1:29" x14ac:dyDescent="0.25">
      <c r="A1274" s="7" t="s">
        <v>1321</v>
      </c>
      <c r="B1274" s="7" t="s">
        <v>455</v>
      </c>
      <c r="C1274" s="10">
        <f t="shared" ca="1" si="418"/>
        <v>0</v>
      </c>
      <c r="D1274" s="4">
        <v>32</v>
      </c>
      <c r="E1274" s="4">
        <v>27</v>
      </c>
      <c r="F1274" s="4">
        <v>9</v>
      </c>
      <c r="G1274" s="4">
        <v>5.8</v>
      </c>
      <c r="H1274" s="5" t="s">
        <v>1407</v>
      </c>
      <c r="I1274" s="5" t="s">
        <v>1374</v>
      </c>
      <c r="J1274" s="3">
        <v>6570</v>
      </c>
      <c r="K1274" s="3">
        <v>2870</v>
      </c>
      <c r="L1274" s="3">
        <v>563</v>
      </c>
      <c r="M1274" s="2">
        <f t="shared" si="408"/>
        <v>25.76</v>
      </c>
      <c r="N1274" s="3">
        <f t="shared" si="409"/>
        <v>149</v>
      </c>
      <c r="O1274" s="4">
        <f t="shared" si="410"/>
        <v>19.100000000000001</v>
      </c>
      <c r="P1274" s="2">
        <f t="shared" si="411"/>
        <v>1.86</v>
      </c>
      <c r="Q1274" s="2">
        <f t="shared" si="412"/>
        <v>1.28</v>
      </c>
      <c r="R1274" s="2">
        <f t="shared" si="413"/>
        <v>3.56</v>
      </c>
      <c r="S1274" s="64">
        <f t="shared" si="414"/>
        <v>0.11128</v>
      </c>
      <c r="T1274" s="2">
        <f t="shared" si="415"/>
        <v>6.96</v>
      </c>
      <c r="U1274" s="4">
        <f t="shared" si="416"/>
        <v>2.4</v>
      </c>
      <c r="V1274" s="79">
        <f t="shared" si="417"/>
        <v>4.54</v>
      </c>
      <c r="W1274" s="10">
        <f t="shared" ca="1" si="400"/>
        <v>1</v>
      </c>
      <c r="X1274" s="10">
        <f t="shared" ca="1" si="401"/>
        <v>0</v>
      </c>
      <c r="Y1274" s="10">
        <f t="shared" ca="1" si="402"/>
        <v>0</v>
      </c>
      <c r="Z1274" s="10">
        <f t="shared" ca="1" si="403"/>
        <v>1</v>
      </c>
      <c r="AA1274" s="10">
        <f t="shared" ca="1" si="404"/>
        <v>0</v>
      </c>
      <c r="AB1274" s="10">
        <f t="shared" ca="1" si="405"/>
        <v>0</v>
      </c>
      <c r="AC1274" s="10">
        <f t="shared" ca="1" si="406"/>
        <v>1</v>
      </c>
    </row>
    <row r="1275" spans="1:29" x14ac:dyDescent="0.25">
      <c r="A1275" s="7" t="s">
        <v>591</v>
      </c>
      <c r="B1275" s="7" t="s">
        <v>1552</v>
      </c>
      <c r="C1275" s="10">
        <f t="shared" ca="1" si="418"/>
        <v>0</v>
      </c>
      <c r="D1275" s="4">
        <v>40</v>
      </c>
      <c r="E1275" s="4">
        <v>35.5</v>
      </c>
      <c r="F1275" s="4">
        <v>13.1</v>
      </c>
      <c r="G1275" s="4">
        <v>8</v>
      </c>
      <c r="H1275" s="5" t="s">
        <v>1456</v>
      </c>
      <c r="I1275" s="5" t="s">
        <v>1374</v>
      </c>
      <c r="J1275" s="3">
        <v>14100</v>
      </c>
      <c r="K1275" s="3">
        <v>5500</v>
      </c>
      <c r="L1275" s="3">
        <v>846</v>
      </c>
      <c r="M1275" s="2">
        <f t="shared" si="408"/>
        <v>23.28</v>
      </c>
      <c r="N1275" s="3">
        <f t="shared" si="409"/>
        <v>141</v>
      </c>
      <c r="O1275" s="4">
        <f t="shared" si="410"/>
        <v>19.2</v>
      </c>
      <c r="P1275" s="2">
        <f t="shared" si="411"/>
        <v>2.1</v>
      </c>
      <c r="Q1275" s="2">
        <f t="shared" si="412"/>
        <v>1.22</v>
      </c>
      <c r="R1275" s="2">
        <f t="shared" si="413"/>
        <v>3.05</v>
      </c>
      <c r="S1275" s="64">
        <f t="shared" si="414"/>
        <v>0.20397000000000001</v>
      </c>
      <c r="T1275" s="2">
        <f t="shared" si="415"/>
        <v>7.98</v>
      </c>
      <c r="U1275" s="4">
        <f t="shared" si="416"/>
        <v>2.2999999999999998</v>
      </c>
      <c r="V1275" s="79">
        <f t="shared" si="417"/>
        <v>3.61</v>
      </c>
      <c r="W1275" s="10">
        <f t="shared" ca="1" si="400"/>
        <v>0</v>
      </c>
      <c r="X1275" s="10">
        <f t="shared" ca="1" si="401"/>
        <v>0</v>
      </c>
      <c r="Y1275" s="10">
        <f t="shared" ca="1" si="402"/>
        <v>0</v>
      </c>
      <c r="Z1275" s="10">
        <f t="shared" ca="1" si="403"/>
        <v>1</v>
      </c>
      <c r="AA1275" s="10">
        <f t="shared" ca="1" si="404"/>
        <v>0</v>
      </c>
      <c r="AB1275" s="10">
        <f t="shared" ca="1" si="405"/>
        <v>0.5</v>
      </c>
      <c r="AC1275" s="10">
        <f t="shared" ca="1" si="406"/>
        <v>1</v>
      </c>
    </row>
    <row r="1276" spans="1:29" x14ac:dyDescent="0.25">
      <c r="A1276" s="7" t="s">
        <v>458</v>
      </c>
      <c r="B1276" s="7" t="s">
        <v>1463</v>
      </c>
      <c r="C1276" s="10">
        <f t="shared" ca="1" si="418"/>
        <v>0</v>
      </c>
      <c r="D1276" s="4">
        <v>26</v>
      </c>
      <c r="E1276" s="4">
        <v>20.7</v>
      </c>
      <c r="F1276" s="4">
        <v>8.6999999999999993</v>
      </c>
      <c r="G1276" s="4">
        <v>4.8</v>
      </c>
      <c r="H1276" s="5" t="s">
        <v>1456</v>
      </c>
      <c r="I1276" s="5" t="s">
        <v>1374</v>
      </c>
      <c r="J1276" s="3">
        <v>5335</v>
      </c>
      <c r="K1276" s="3">
        <v>2150</v>
      </c>
      <c r="L1276" s="3">
        <v>299</v>
      </c>
      <c r="M1276" s="2">
        <f t="shared" si="408"/>
        <v>15.72</v>
      </c>
      <c r="N1276" s="3">
        <f t="shared" si="409"/>
        <v>269</v>
      </c>
      <c r="O1276" s="4">
        <f t="shared" si="410"/>
        <v>20.7</v>
      </c>
      <c r="P1276" s="2">
        <f t="shared" si="411"/>
        <v>1.93</v>
      </c>
      <c r="Q1276" s="2">
        <f t="shared" si="412"/>
        <v>1.1000000000000001</v>
      </c>
      <c r="R1276" s="2">
        <f t="shared" si="413"/>
        <v>2.99</v>
      </c>
      <c r="S1276" s="64">
        <f t="shared" si="414"/>
        <v>0.10571999999999999</v>
      </c>
      <c r="T1276" s="2">
        <f t="shared" si="415"/>
        <v>6.1</v>
      </c>
      <c r="U1276" s="4">
        <f t="shared" si="416"/>
        <v>2.4</v>
      </c>
      <c r="V1276" s="79">
        <f t="shared" si="417"/>
        <v>4.62</v>
      </c>
      <c r="W1276" s="10">
        <f t="shared" ca="1" si="400"/>
        <v>0</v>
      </c>
      <c r="X1276" s="10">
        <f t="shared" ca="1" si="401"/>
        <v>0</v>
      </c>
      <c r="Y1276" s="10">
        <f t="shared" ca="1" si="402"/>
        <v>0</v>
      </c>
      <c r="Z1276" s="10">
        <f t="shared" ca="1" si="403"/>
        <v>1</v>
      </c>
      <c r="AA1276" s="10">
        <f t="shared" ca="1" si="404"/>
        <v>0</v>
      </c>
      <c r="AB1276" s="10">
        <f t="shared" ca="1" si="405"/>
        <v>0.16700000000000001</v>
      </c>
      <c r="AC1276" s="10">
        <f t="shared" ca="1" si="406"/>
        <v>1</v>
      </c>
    </row>
    <row r="1277" spans="1:29" x14ac:dyDescent="0.25">
      <c r="A1277" s="7" t="s">
        <v>1021</v>
      </c>
      <c r="B1277" s="7" t="s">
        <v>1463</v>
      </c>
      <c r="C1277" s="10">
        <f t="shared" ca="1" si="418"/>
        <v>0</v>
      </c>
      <c r="D1277" s="4">
        <v>27.8</v>
      </c>
      <c r="E1277" s="4">
        <v>21.9</v>
      </c>
      <c r="F1277" s="4">
        <v>8.5</v>
      </c>
      <c r="G1277" s="4">
        <v>4.7</v>
      </c>
      <c r="H1277" s="5" t="s">
        <v>1456</v>
      </c>
      <c r="I1277" s="5" t="s">
        <v>1374</v>
      </c>
      <c r="J1277" s="3">
        <v>6500</v>
      </c>
      <c r="K1277" s="3">
        <v>2750</v>
      </c>
      <c r="L1277" s="3">
        <v>358</v>
      </c>
      <c r="M1277" s="2">
        <f t="shared" si="408"/>
        <v>16.5</v>
      </c>
      <c r="N1277" s="3">
        <f t="shared" si="409"/>
        <v>276</v>
      </c>
      <c r="O1277" s="4">
        <f t="shared" si="410"/>
        <v>24.5</v>
      </c>
      <c r="P1277" s="2">
        <f t="shared" si="411"/>
        <v>1.76</v>
      </c>
      <c r="Q1277" s="2">
        <f t="shared" si="412"/>
        <v>1.1100000000000001</v>
      </c>
      <c r="R1277" s="2">
        <f t="shared" si="413"/>
        <v>3.27</v>
      </c>
      <c r="S1277" s="64">
        <f t="shared" si="414"/>
        <v>7.4940000000000007E-2</v>
      </c>
      <c r="T1277" s="2">
        <f t="shared" si="415"/>
        <v>6.27</v>
      </c>
      <c r="U1277" s="4">
        <f t="shared" si="416"/>
        <v>2.8</v>
      </c>
      <c r="V1277" s="79">
        <f t="shared" si="417"/>
        <v>5.45</v>
      </c>
      <c r="W1277" s="10">
        <f t="shared" ca="1" si="400"/>
        <v>0</v>
      </c>
      <c r="X1277" s="10">
        <f t="shared" ca="1" si="401"/>
        <v>0</v>
      </c>
      <c r="Y1277" s="10">
        <f t="shared" ca="1" si="402"/>
        <v>0</v>
      </c>
      <c r="Z1277" s="10">
        <f t="shared" ca="1" si="403"/>
        <v>1</v>
      </c>
      <c r="AA1277" s="10">
        <f t="shared" ca="1" si="404"/>
        <v>0</v>
      </c>
      <c r="AB1277" s="10">
        <f t="shared" ca="1" si="405"/>
        <v>1</v>
      </c>
      <c r="AC1277" s="10">
        <f t="shared" ca="1" si="406"/>
        <v>1</v>
      </c>
    </row>
    <row r="1278" spans="1:29" x14ac:dyDescent="0.25">
      <c r="A1278" s="7" t="s">
        <v>696</v>
      </c>
      <c r="B1278" s="7" t="s">
        <v>1463</v>
      </c>
      <c r="C1278" s="10">
        <f t="shared" ca="1" si="418"/>
        <v>0</v>
      </c>
      <c r="D1278" s="4">
        <v>30</v>
      </c>
      <c r="E1278" s="4">
        <v>23</v>
      </c>
      <c r="F1278" s="4">
        <v>9</v>
      </c>
      <c r="G1278" s="4">
        <v>5</v>
      </c>
      <c r="H1278" s="5" t="s">
        <v>1456</v>
      </c>
      <c r="I1278" s="5" t="s">
        <v>1374</v>
      </c>
      <c r="J1278" s="3">
        <v>8700</v>
      </c>
      <c r="K1278" s="3">
        <v>4130</v>
      </c>
      <c r="L1278" s="3">
        <v>430</v>
      </c>
      <c r="M1278" s="2">
        <f t="shared" si="408"/>
        <v>16.32</v>
      </c>
      <c r="N1278" s="3">
        <f t="shared" si="409"/>
        <v>319</v>
      </c>
      <c r="O1278" s="4">
        <f t="shared" si="410"/>
        <v>28.7</v>
      </c>
      <c r="P1278" s="2">
        <f t="shared" si="411"/>
        <v>1.69</v>
      </c>
      <c r="Q1278" s="2">
        <f t="shared" si="412"/>
        <v>1.0900000000000001</v>
      </c>
      <c r="R1278" s="2">
        <f t="shared" si="413"/>
        <v>3.33</v>
      </c>
      <c r="S1278" s="64">
        <f t="shared" si="414"/>
        <v>5.8860000000000003E-2</v>
      </c>
      <c r="T1278" s="2">
        <f t="shared" si="415"/>
        <v>6.43</v>
      </c>
      <c r="U1278" s="4">
        <f t="shared" si="416"/>
        <v>3.3</v>
      </c>
      <c r="V1278" s="79">
        <f t="shared" si="417"/>
        <v>6.24</v>
      </c>
      <c r="W1278" s="10">
        <f t="shared" ca="1" si="400"/>
        <v>0</v>
      </c>
      <c r="X1278" s="10">
        <f t="shared" ca="1" si="401"/>
        <v>0</v>
      </c>
      <c r="Y1278" s="10">
        <f t="shared" ca="1" si="402"/>
        <v>0</v>
      </c>
      <c r="Z1278" s="10">
        <f t="shared" ca="1" si="403"/>
        <v>1</v>
      </c>
      <c r="AA1278" s="10">
        <f t="shared" ca="1" si="404"/>
        <v>0</v>
      </c>
      <c r="AB1278" s="10">
        <f t="shared" ca="1" si="405"/>
        <v>0.94399999999999995</v>
      </c>
      <c r="AC1278" s="10">
        <f t="shared" ca="1" si="406"/>
        <v>1</v>
      </c>
    </row>
    <row r="1279" spans="1:29" x14ac:dyDescent="0.25">
      <c r="A1279" s="7" t="s">
        <v>987</v>
      </c>
      <c r="B1279" s="7" t="s">
        <v>988</v>
      </c>
      <c r="C1279" s="10">
        <f t="shared" ca="1" si="418"/>
        <v>0</v>
      </c>
      <c r="D1279" s="4">
        <v>24.2</v>
      </c>
      <c r="E1279" s="4">
        <v>19</v>
      </c>
      <c r="F1279" s="4">
        <v>7.7</v>
      </c>
      <c r="G1279" s="4">
        <v>2.9</v>
      </c>
      <c r="H1279" s="5" t="s">
        <v>989</v>
      </c>
      <c r="I1279" s="5" t="s">
        <v>1374</v>
      </c>
      <c r="J1279" s="3">
        <v>4400</v>
      </c>
      <c r="K1279" s="3">
        <v>1600</v>
      </c>
      <c r="L1279" s="3">
        <v>297</v>
      </c>
      <c r="M1279" s="2">
        <f t="shared" si="408"/>
        <v>17.75</v>
      </c>
      <c r="N1279" s="3">
        <f t="shared" si="409"/>
        <v>286</v>
      </c>
      <c r="O1279" s="4">
        <f t="shared" si="410"/>
        <v>21.8</v>
      </c>
      <c r="P1279" s="2">
        <f t="shared" si="411"/>
        <v>1.82</v>
      </c>
      <c r="Q1279" s="2">
        <f t="shared" si="412"/>
        <v>1.1499999999999999</v>
      </c>
      <c r="R1279" s="2">
        <f t="shared" si="413"/>
        <v>3.14</v>
      </c>
      <c r="S1279" s="64">
        <f t="shared" si="414"/>
        <v>8.0339999999999995E-2</v>
      </c>
      <c r="T1279" s="2">
        <f t="shared" si="415"/>
        <v>5.84</v>
      </c>
      <c r="U1279" s="4">
        <f t="shared" si="416"/>
        <v>2.5</v>
      </c>
      <c r="V1279" s="79">
        <f t="shared" si="417"/>
        <v>5.1100000000000003</v>
      </c>
      <c r="W1279" s="10">
        <f t="shared" ca="1" si="400"/>
        <v>0</v>
      </c>
      <c r="X1279" s="10">
        <f t="shared" ca="1" si="401"/>
        <v>0</v>
      </c>
      <c r="Y1279" s="10">
        <f t="shared" ca="1" si="402"/>
        <v>0</v>
      </c>
      <c r="Z1279" s="10">
        <f t="shared" ca="1" si="403"/>
        <v>1</v>
      </c>
      <c r="AA1279" s="10">
        <f t="shared" ca="1" si="404"/>
        <v>0</v>
      </c>
      <c r="AB1279" s="10">
        <f t="shared" ca="1" si="405"/>
        <v>1</v>
      </c>
      <c r="AC1279" s="10">
        <f t="shared" ca="1" si="406"/>
        <v>1</v>
      </c>
    </row>
    <row r="1280" spans="1:29" x14ac:dyDescent="0.25">
      <c r="A1280" s="7" t="s">
        <v>893</v>
      </c>
      <c r="C1280" s="10">
        <f t="shared" ca="1" si="418"/>
        <v>0</v>
      </c>
      <c r="D1280" s="4">
        <v>55.7</v>
      </c>
      <c r="E1280" s="4">
        <v>40</v>
      </c>
      <c r="F1280" s="4">
        <v>14.3</v>
      </c>
      <c r="G1280" s="4">
        <v>8.3000000000000007</v>
      </c>
      <c r="J1280" s="3">
        <v>37000</v>
      </c>
      <c r="K1280" s="3">
        <v>14900</v>
      </c>
      <c r="L1280" s="3">
        <v>1199</v>
      </c>
      <c r="M1280" s="2">
        <f t="shared" si="408"/>
        <v>17.350000000000001</v>
      </c>
      <c r="N1280" s="3">
        <f t="shared" si="409"/>
        <v>258</v>
      </c>
      <c r="O1280" s="4">
        <f t="shared" si="410"/>
        <v>37</v>
      </c>
      <c r="P1280" s="2">
        <f t="shared" si="411"/>
        <v>1.66</v>
      </c>
      <c r="Q1280" s="2">
        <f t="shared" si="412"/>
        <v>1.07</v>
      </c>
      <c r="R1280" s="2">
        <f t="shared" si="413"/>
        <v>3.9</v>
      </c>
      <c r="S1280" s="64">
        <f t="shared" si="414"/>
        <v>6.2350000000000003E-2</v>
      </c>
      <c r="T1280" s="2">
        <f t="shared" si="415"/>
        <v>8.4700000000000006</v>
      </c>
      <c r="U1280" s="4">
        <f t="shared" si="416"/>
        <v>4.4000000000000004</v>
      </c>
      <c r="V1280" s="79">
        <f t="shared" si="417"/>
        <v>6.6</v>
      </c>
      <c r="W1280" s="10">
        <f t="shared" ca="1" si="400"/>
        <v>0</v>
      </c>
      <c r="X1280" s="10">
        <f t="shared" ca="1" si="401"/>
        <v>0</v>
      </c>
      <c r="Y1280" s="10">
        <f t="shared" ca="1" si="402"/>
        <v>0</v>
      </c>
      <c r="Z1280" s="10">
        <f t="shared" ca="1" si="403"/>
        <v>1</v>
      </c>
      <c r="AA1280" s="10">
        <f t="shared" ca="1" si="404"/>
        <v>0</v>
      </c>
      <c r="AB1280" s="10">
        <f t="shared" ca="1" si="405"/>
        <v>0</v>
      </c>
      <c r="AC1280" s="10">
        <f t="shared" ca="1" si="406"/>
        <v>1</v>
      </c>
    </row>
    <row r="1281" spans="1:29" x14ac:dyDescent="0.25">
      <c r="A1281" s="7" t="s">
        <v>459</v>
      </c>
      <c r="B1281" s="7" t="s">
        <v>460</v>
      </c>
      <c r="C1281" s="10">
        <f t="shared" ca="1" si="418"/>
        <v>0</v>
      </c>
      <c r="D1281" s="4">
        <v>39.5</v>
      </c>
      <c r="E1281" s="4">
        <v>32.9</v>
      </c>
      <c r="F1281" s="4">
        <v>10.4</v>
      </c>
      <c r="G1281" s="4">
        <v>6.7</v>
      </c>
      <c r="I1281" s="5" t="s">
        <v>1374</v>
      </c>
      <c r="J1281" s="3">
        <v>17900</v>
      </c>
      <c r="K1281" s="3">
        <v>7165</v>
      </c>
      <c r="L1281" s="3">
        <v>775</v>
      </c>
      <c r="M1281" s="2">
        <f t="shared" si="408"/>
        <v>18.190000000000001</v>
      </c>
      <c r="N1281" s="3">
        <f t="shared" si="409"/>
        <v>224</v>
      </c>
      <c r="O1281" s="4">
        <f t="shared" si="410"/>
        <v>35.1</v>
      </c>
      <c r="P1281" s="2">
        <f t="shared" si="411"/>
        <v>1.54</v>
      </c>
      <c r="Q1281" s="2">
        <f t="shared" si="412"/>
        <v>1.1100000000000001</v>
      </c>
      <c r="R1281" s="2">
        <f t="shared" si="413"/>
        <v>3.8</v>
      </c>
      <c r="S1281" s="64">
        <f t="shared" si="414"/>
        <v>4.4819999999999999E-2</v>
      </c>
      <c r="T1281" s="2">
        <f t="shared" si="415"/>
        <v>7.69</v>
      </c>
      <c r="U1281" s="4">
        <f t="shared" si="416"/>
        <v>4.2</v>
      </c>
      <c r="V1281" s="79">
        <f t="shared" si="417"/>
        <v>7.39</v>
      </c>
      <c r="W1281" s="10">
        <f t="shared" ca="1" si="400"/>
        <v>0</v>
      </c>
      <c r="X1281" s="10">
        <f t="shared" ca="1" si="401"/>
        <v>0</v>
      </c>
      <c r="Y1281" s="10">
        <f t="shared" ca="1" si="402"/>
        <v>0</v>
      </c>
      <c r="Z1281" s="10">
        <f t="shared" ca="1" si="403"/>
        <v>1</v>
      </c>
      <c r="AA1281" s="10">
        <f t="shared" ca="1" si="404"/>
        <v>0</v>
      </c>
      <c r="AB1281" s="10">
        <f t="shared" ca="1" si="405"/>
        <v>0</v>
      </c>
      <c r="AC1281" s="10">
        <f t="shared" ca="1" si="406"/>
        <v>1</v>
      </c>
    </row>
    <row r="1282" spans="1:29" x14ac:dyDescent="0.25">
      <c r="A1282" s="7" t="s">
        <v>982</v>
      </c>
      <c r="B1282" s="7" t="s">
        <v>1463</v>
      </c>
      <c r="C1282" s="10">
        <f t="shared" ca="1" si="418"/>
        <v>0</v>
      </c>
      <c r="D1282" s="4">
        <v>112</v>
      </c>
      <c r="E1282" s="4">
        <v>92</v>
      </c>
      <c r="F1282" s="4">
        <v>25</v>
      </c>
      <c r="G1282" s="4">
        <v>13</v>
      </c>
      <c r="H1282" s="5" t="s">
        <v>983</v>
      </c>
      <c r="I1282" s="5" t="s">
        <v>1456</v>
      </c>
      <c r="J1282" s="3">
        <v>228000</v>
      </c>
      <c r="L1282" s="3">
        <v>4750</v>
      </c>
      <c r="M1282" s="2">
        <f t="shared" si="408"/>
        <v>20.48</v>
      </c>
      <c r="N1282" s="3">
        <f t="shared" si="409"/>
        <v>131</v>
      </c>
      <c r="O1282" s="4">
        <f t="shared" si="410"/>
        <v>49.5</v>
      </c>
      <c r="P1282" s="2">
        <f t="shared" si="411"/>
        <v>1.58</v>
      </c>
      <c r="Q1282" s="2">
        <f t="shared" si="412"/>
        <v>1.08</v>
      </c>
      <c r="R1282" s="2">
        <f t="shared" si="413"/>
        <v>4.4800000000000004</v>
      </c>
      <c r="S1282" s="64">
        <f t="shared" si="414"/>
        <v>6.3159999999999994E-2</v>
      </c>
      <c r="T1282" s="2">
        <f t="shared" si="415"/>
        <v>12.85</v>
      </c>
      <c r="U1282" s="4">
        <f t="shared" si="416"/>
        <v>6.1</v>
      </c>
      <c r="V1282" s="79">
        <f t="shared" si="417"/>
        <v>6.92</v>
      </c>
      <c r="W1282" s="10">
        <f t="shared" ca="1" si="400"/>
        <v>0</v>
      </c>
      <c r="X1282" s="10">
        <f t="shared" ca="1" si="401"/>
        <v>6.0000000000000001E-3</v>
      </c>
      <c r="Y1282" s="10">
        <f t="shared" ca="1" si="402"/>
        <v>0</v>
      </c>
      <c r="Z1282" s="10">
        <f t="shared" ca="1" si="403"/>
        <v>1</v>
      </c>
      <c r="AA1282" s="10">
        <f t="shared" ca="1" si="404"/>
        <v>0</v>
      </c>
      <c r="AB1282" s="10">
        <f t="shared" ca="1" si="405"/>
        <v>0</v>
      </c>
      <c r="AC1282" s="10">
        <f t="shared" ca="1" si="406"/>
        <v>1</v>
      </c>
    </row>
  </sheetData>
  <autoFilter ref="A7:AC1257"/>
  <phoneticPr fontId="0" type="noConversion"/>
  <pageMargins left="0.25" right="0.25" top="1" bottom="0.5" header="0.5" footer="0.5"/>
  <pageSetup scale="10" orientation="landscape" horizontalDpi="180" verticalDpi="18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N302"/>
  <sheetViews>
    <sheetView showGridLines="0" zoomScale="50" workbookViewId="0">
      <selection activeCell="M80" sqref="L10:M80"/>
    </sheetView>
  </sheetViews>
  <sheetFormatPr defaultColWidth="30.6640625" defaultRowHeight="20.100000000000001" customHeight="1" x14ac:dyDescent="0.25"/>
  <cols>
    <col min="1" max="2" width="5.88671875" customWidth="1"/>
    <col min="3" max="5" width="30.6640625" customWidth="1"/>
    <col min="6" max="6" width="2.109375" customWidth="1"/>
    <col min="7" max="7" width="3.109375" customWidth="1"/>
    <col min="8" max="8" width="33.6640625" customWidth="1"/>
    <col min="9" max="9" width="35.6640625" customWidth="1"/>
    <col min="10" max="10" width="16.109375" customWidth="1"/>
    <col min="11" max="11" width="8.44140625" customWidth="1"/>
    <col min="12" max="12" width="34.6640625" customWidth="1"/>
    <col min="13" max="13" width="30.6640625" customWidth="1"/>
    <col min="14" max="30" width="30.6640625" style="5" customWidth="1"/>
  </cols>
  <sheetData>
    <row r="1" spans="1:40" ht="20.100000000000001" customHeight="1" x14ac:dyDescent="0.25">
      <c r="T1"/>
      <c r="U1"/>
      <c r="V1"/>
      <c r="W1"/>
      <c r="X1"/>
      <c r="Y1"/>
      <c r="Z1"/>
      <c r="AA1"/>
      <c r="AB1"/>
      <c r="AC1"/>
      <c r="AD1"/>
    </row>
    <row r="2" spans="1:40" ht="35.25" customHeight="1" x14ac:dyDescent="0.5">
      <c r="A2" s="83"/>
      <c r="B2" s="83"/>
      <c r="D2" s="94" t="s">
        <v>779</v>
      </c>
      <c r="E2" s="83"/>
      <c r="F2" s="83" t="s">
        <v>1324</v>
      </c>
      <c r="I2" s="131" t="s">
        <v>736</v>
      </c>
      <c r="K2" s="5"/>
      <c r="M2" s="94" t="s">
        <v>782</v>
      </c>
      <c r="T2" s="89" t="s">
        <v>1324</v>
      </c>
      <c r="U2"/>
      <c r="V2"/>
      <c r="X2"/>
      <c r="Y2"/>
      <c r="Z2"/>
      <c r="AA2"/>
      <c r="AB2" s="83" t="s">
        <v>1324</v>
      </c>
      <c r="AC2" s="90" t="s">
        <v>1324</v>
      </c>
      <c r="AE2" s="83"/>
    </row>
    <row r="3" spans="1:40" ht="30" customHeight="1" x14ac:dyDescent="0.5">
      <c r="A3" s="85"/>
      <c r="B3" s="85"/>
      <c r="C3" s="85"/>
      <c r="D3" s="90" t="s">
        <v>1324</v>
      </c>
      <c r="E3" s="85"/>
      <c r="F3" s="83"/>
      <c r="K3" s="5"/>
      <c r="M3" s="90" t="s">
        <v>713</v>
      </c>
      <c r="X3"/>
      <c r="Y3"/>
      <c r="Z3"/>
      <c r="AA3" s="84"/>
      <c r="AB3" s="85"/>
      <c r="AD3" s="5" t="s">
        <v>1324</v>
      </c>
      <c r="AE3" s="85"/>
    </row>
    <row r="4" spans="1:40" ht="20.100000000000001" customHeight="1" x14ac:dyDescent="0.35">
      <c r="H4" s="118" t="s">
        <v>714</v>
      </c>
      <c r="I4" s="127" t="str">
        <f ca="1">OFFSET('DATA BASE'!$A$1,$D$8-1,0)</f>
        <v>OLSON 30</v>
      </c>
      <c r="J4" s="93"/>
      <c r="K4" s="5"/>
      <c r="M4" s="5"/>
      <c r="O4" s="5" t="s">
        <v>1324</v>
      </c>
      <c r="X4"/>
      <c r="Y4"/>
      <c r="Z4"/>
      <c r="AA4"/>
      <c r="AB4"/>
    </row>
    <row r="5" spans="1:40" ht="20.100000000000001" customHeight="1" x14ac:dyDescent="0.35">
      <c r="D5" t="s">
        <v>1324</v>
      </c>
      <c r="F5" s="11"/>
      <c r="H5" s="118"/>
      <c r="I5" s="119" t="s">
        <v>1324</v>
      </c>
      <c r="J5" s="100">
        <f>D8</f>
        <v>854</v>
      </c>
      <c r="Y5"/>
      <c r="Z5"/>
      <c r="AA5" s="58"/>
      <c r="AB5"/>
      <c r="AD5"/>
      <c r="AE5" t="s">
        <v>1324</v>
      </c>
    </row>
    <row r="6" spans="1:40" ht="20.100000000000001" customHeight="1" x14ac:dyDescent="0.35">
      <c r="F6" s="1" t="s">
        <v>1324</v>
      </c>
      <c r="H6" s="118" t="s">
        <v>715</v>
      </c>
      <c r="I6" s="119" t="str">
        <f ca="1">OFFSET('DATA BASE'!$A$1,$D$8-1,1)</f>
        <v>OLSON</v>
      </c>
      <c r="J6" s="100" t="s">
        <v>1324</v>
      </c>
      <c r="O6" s="5" t="s">
        <v>1324</v>
      </c>
      <c r="Z6" s="1"/>
      <c r="AA6" t="s">
        <v>1324</v>
      </c>
      <c r="AB6"/>
      <c r="AC6" s="5" t="s">
        <v>1324</v>
      </c>
      <c r="AD6"/>
    </row>
    <row r="7" spans="1:40" ht="20.100000000000001" customHeight="1" x14ac:dyDescent="0.35">
      <c r="D7" t="s">
        <v>808</v>
      </c>
      <c r="E7" s="12"/>
      <c r="F7" s="13"/>
      <c r="H7" s="118"/>
      <c r="I7" s="119"/>
      <c r="J7" s="100"/>
      <c r="Z7" s="74"/>
      <c r="AA7"/>
      <c r="AB7" s="38"/>
      <c r="AD7"/>
    </row>
    <row r="8" spans="1:40" ht="20.100000000000001" customHeight="1" x14ac:dyDescent="0.35">
      <c r="D8">
        <f>$D$11+8</f>
        <v>854</v>
      </c>
      <c r="H8" s="118" t="s">
        <v>716</v>
      </c>
      <c r="I8" s="119">
        <f ca="1">OFFSET('DATA BASE'!$A$1,$D$8-1,3)</f>
        <v>30</v>
      </c>
      <c r="J8" s="128" t="s">
        <v>729</v>
      </c>
      <c r="T8" s="106"/>
      <c r="AA8" s="38"/>
      <c r="AB8" s="66"/>
      <c r="AD8" s="66"/>
      <c r="AE8" s="66"/>
    </row>
    <row r="9" spans="1:40" ht="20.100000000000001" customHeight="1" x14ac:dyDescent="0.35">
      <c r="D9" t="s">
        <v>1324</v>
      </c>
      <c r="F9" s="5"/>
      <c r="H9" s="118"/>
      <c r="I9" s="119"/>
      <c r="J9" s="128"/>
      <c r="Z9" s="34"/>
      <c r="AA9" s="66"/>
      <c r="AC9" s="86"/>
      <c r="AD9" s="87" t="s">
        <v>1324</v>
      </c>
      <c r="AE9" s="88" t="s">
        <v>1324</v>
      </c>
    </row>
    <row r="10" spans="1:40" ht="20.100000000000001" customHeight="1" x14ac:dyDescent="0.35">
      <c r="A10" s="8"/>
      <c r="D10" s="5" t="s">
        <v>807</v>
      </c>
      <c r="H10" s="118" t="s">
        <v>717</v>
      </c>
      <c r="I10" s="119">
        <f ca="1">OFFSET('DATA BASE'!$A$1,$D$8-1,4)</f>
        <v>27.5</v>
      </c>
      <c r="J10" s="128" t="s">
        <v>729</v>
      </c>
      <c r="L10" s="85" t="s">
        <v>1324</v>
      </c>
      <c r="M10" s="85" t="s">
        <v>1324</v>
      </c>
      <c r="N10" s="85" t="s">
        <v>1324</v>
      </c>
      <c r="O10" s="5" t="s">
        <v>1324</v>
      </c>
      <c r="AA10" s="37"/>
      <c r="AB10" s="34"/>
      <c r="AD10" s="34"/>
      <c r="AE10" s="34"/>
    </row>
    <row r="11" spans="1:40" ht="20.100000000000001" customHeight="1" x14ac:dyDescent="0.35">
      <c r="A11" s="8"/>
      <c r="D11" s="92">
        <v>846</v>
      </c>
      <c r="E11" s="5"/>
      <c r="H11" s="118"/>
      <c r="I11" s="119"/>
      <c r="J11" s="128"/>
      <c r="L11" s="129" t="s">
        <v>733</v>
      </c>
      <c r="M11" s="129" t="s">
        <v>734</v>
      </c>
      <c r="N11" s="130" t="s">
        <v>735</v>
      </c>
      <c r="O11" s="5" t="s">
        <v>1324</v>
      </c>
      <c r="Z11" s="66"/>
      <c r="AA11" s="34"/>
      <c r="AB11" s="34"/>
      <c r="AE11" s="34"/>
    </row>
    <row r="12" spans="1:40" ht="20.100000000000001" customHeight="1" x14ac:dyDescent="0.35">
      <c r="A12" s="8"/>
      <c r="E12" s="5"/>
      <c r="F12" s="5"/>
      <c r="H12" s="118" t="s">
        <v>718</v>
      </c>
      <c r="I12" s="119">
        <f ca="1">OFFSET('DATA BASE'!$A$1,$D$8-1,5)</f>
        <v>9.3000000000000007</v>
      </c>
      <c r="J12" s="128" t="s">
        <v>729</v>
      </c>
      <c r="L12" s="1"/>
      <c r="M12" s="1"/>
      <c r="N12" s="41"/>
      <c r="O12" s="42"/>
      <c r="P12" s="42"/>
      <c r="Q12" s="42"/>
      <c r="R12" s="42"/>
      <c r="S12" s="1"/>
      <c r="T12" s="1"/>
      <c r="U12" s="43"/>
      <c r="V12" s="43"/>
      <c r="W12" s="43"/>
      <c r="X12" s="44"/>
      <c r="Y12" s="43"/>
      <c r="Z12" s="1"/>
      <c r="AA12" s="1"/>
      <c r="AB12" s="44"/>
      <c r="AC12" s="1"/>
      <c r="AD12" s="41"/>
      <c r="AE12" s="44"/>
    </row>
    <row r="13" spans="1:40" ht="20.100000000000001" customHeight="1" x14ac:dyDescent="0.35">
      <c r="A13" s="8"/>
      <c r="D13" s="91" t="s">
        <v>1324</v>
      </c>
      <c r="E13" s="5"/>
      <c r="F13" s="5"/>
      <c r="H13" s="120"/>
      <c r="I13" s="119"/>
      <c r="J13" s="128"/>
      <c r="L13" s="133" t="s">
        <v>1402</v>
      </c>
      <c r="M13" s="133" t="s">
        <v>1398</v>
      </c>
      <c r="N13" s="134">
        <v>0.33300000000000002</v>
      </c>
      <c r="O13" s="4"/>
      <c r="P13" s="4"/>
      <c r="Q13" s="4"/>
      <c r="R13" s="4"/>
      <c r="S13" s="2"/>
      <c r="T13" s="2"/>
      <c r="U13" s="3"/>
      <c r="V13" s="3"/>
      <c r="W13" s="3"/>
      <c r="X13" s="2"/>
      <c r="Y13" s="3"/>
      <c r="Z13" s="4"/>
      <c r="AA13" s="2"/>
      <c r="AB13" s="2"/>
      <c r="AC13" s="2"/>
      <c r="AD13" s="64"/>
      <c r="AE13" s="2"/>
      <c r="AF13" s="4"/>
      <c r="AG13" s="79"/>
      <c r="AH13" s="10"/>
      <c r="AI13" s="10"/>
      <c r="AJ13" s="10"/>
      <c r="AK13" s="10"/>
      <c r="AL13" s="10"/>
      <c r="AM13" s="10"/>
      <c r="AN13" s="10"/>
    </row>
    <row r="14" spans="1:40" ht="20.100000000000001" customHeight="1" x14ac:dyDescent="0.35">
      <c r="A14" s="8"/>
      <c r="E14" s="5"/>
      <c r="F14" s="5"/>
      <c r="H14" s="120" t="s">
        <v>719</v>
      </c>
      <c r="I14" s="119">
        <f ca="1">OFFSET('DATA BASE'!$A$1,$D$8-1,9)</f>
        <v>3600</v>
      </c>
      <c r="J14" s="128" t="s">
        <v>730</v>
      </c>
      <c r="L14" s="40" t="s">
        <v>1403</v>
      </c>
      <c r="M14" s="40" t="s">
        <v>1398</v>
      </c>
      <c r="N14" s="132">
        <v>0.5</v>
      </c>
      <c r="O14" s="4"/>
      <c r="P14" s="4"/>
      <c r="Q14" s="4"/>
      <c r="R14" s="4"/>
      <c r="U14" s="3"/>
      <c r="V14" s="3"/>
      <c r="W14" s="3"/>
      <c r="X14" s="2"/>
      <c r="Y14" s="3"/>
      <c r="Z14" s="4"/>
      <c r="AA14" s="2"/>
      <c r="AB14" s="2"/>
      <c r="AC14" s="2"/>
      <c r="AD14" s="64"/>
      <c r="AE14" s="2"/>
      <c r="AF14" s="4"/>
      <c r="AG14" s="79"/>
      <c r="AH14" s="10"/>
      <c r="AI14" s="10"/>
      <c r="AJ14" s="10"/>
      <c r="AK14" s="10"/>
      <c r="AL14" s="10"/>
      <c r="AM14" s="10"/>
      <c r="AN14" s="10"/>
    </row>
    <row r="15" spans="1:40" ht="20.100000000000001" customHeight="1" x14ac:dyDescent="0.35">
      <c r="C15" s="8" t="s">
        <v>1324</v>
      </c>
      <c r="D15" s="7" t="s">
        <v>1324</v>
      </c>
      <c r="E15" s="5" t="s">
        <v>1324</v>
      </c>
      <c r="F15" s="5"/>
      <c r="H15" s="121"/>
      <c r="I15" s="119"/>
      <c r="J15" s="128"/>
      <c r="L15" s="40" t="s">
        <v>1406</v>
      </c>
      <c r="M15" s="40" t="s">
        <v>1398</v>
      </c>
      <c r="N15" s="132">
        <v>0.5</v>
      </c>
      <c r="O15" s="4"/>
      <c r="P15" s="4"/>
      <c r="Q15" s="4"/>
      <c r="R15" s="4"/>
      <c r="U15" s="3"/>
      <c r="V15" s="3"/>
      <c r="W15" s="3"/>
      <c r="X15" s="2"/>
      <c r="Y15" s="3"/>
      <c r="Z15" s="4"/>
      <c r="AA15" s="2"/>
      <c r="AB15" s="2"/>
      <c r="AC15" s="2"/>
      <c r="AD15" s="64"/>
      <c r="AE15" s="2"/>
      <c r="AF15" s="4"/>
      <c r="AG15" s="79"/>
      <c r="AH15" s="10"/>
      <c r="AI15" s="10"/>
      <c r="AJ15" s="10"/>
      <c r="AK15" s="10"/>
      <c r="AL15" s="10"/>
      <c r="AM15" s="10"/>
      <c r="AN15" s="10"/>
    </row>
    <row r="16" spans="1:40" ht="20.100000000000001" customHeight="1" x14ac:dyDescent="0.35">
      <c r="H16" s="120" t="s">
        <v>720</v>
      </c>
      <c r="I16" s="119">
        <f ca="1">OFFSET('DATA BASE'!$A$1,$D$8-1,11)</f>
        <v>381</v>
      </c>
      <c r="J16" s="128" t="s">
        <v>731</v>
      </c>
      <c r="L16" s="40" t="s">
        <v>664</v>
      </c>
      <c r="M16" s="40" t="s">
        <v>1398</v>
      </c>
      <c r="N16" s="132">
        <v>0.27300000000000002</v>
      </c>
      <c r="O16" s="4"/>
      <c r="P16" s="4"/>
      <c r="Q16" s="4"/>
      <c r="R16" s="4"/>
      <c r="T16" s="10"/>
      <c r="X16" s="2"/>
      <c r="Y16" s="3"/>
      <c r="Z16" s="4"/>
      <c r="AA16" s="2"/>
      <c r="AB16" s="2"/>
      <c r="AC16" s="2"/>
      <c r="AD16" s="64"/>
      <c r="AE16" s="2"/>
      <c r="AF16" s="4"/>
      <c r="AG16" s="79"/>
      <c r="AH16" s="10"/>
      <c r="AI16" s="10"/>
      <c r="AJ16" s="10"/>
      <c r="AK16" s="10"/>
      <c r="AL16" s="10"/>
      <c r="AM16" s="10"/>
      <c r="AN16" s="10"/>
    </row>
    <row r="17" spans="1:40" ht="20.100000000000001" customHeight="1" x14ac:dyDescent="0.35">
      <c r="A17" s="8"/>
      <c r="H17" s="120"/>
      <c r="I17" s="119"/>
      <c r="J17" s="128"/>
      <c r="L17" s="40" t="s">
        <v>1420</v>
      </c>
      <c r="M17" s="40" t="s">
        <v>1419</v>
      </c>
      <c r="N17" s="132">
        <v>0.16700000000000001</v>
      </c>
      <c r="O17" s="4"/>
      <c r="P17" s="4"/>
      <c r="Q17" s="4"/>
      <c r="R17" s="4"/>
      <c r="U17" s="3"/>
      <c r="V17" s="3"/>
      <c r="W17" s="3"/>
      <c r="X17" s="2"/>
      <c r="Y17" s="3"/>
      <c r="Z17" s="4"/>
      <c r="AA17" s="2"/>
      <c r="AB17" s="2"/>
      <c r="AC17" s="2"/>
      <c r="AD17" s="64"/>
      <c r="AE17" s="2"/>
      <c r="AF17" s="4"/>
      <c r="AG17" s="79"/>
      <c r="AH17" s="10"/>
      <c r="AI17" s="10"/>
      <c r="AJ17" s="10"/>
      <c r="AK17" s="10"/>
      <c r="AL17" s="10"/>
      <c r="AM17" s="10"/>
      <c r="AN17" s="10"/>
    </row>
    <row r="18" spans="1:40" ht="20.100000000000001" customHeight="1" x14ac:dyDescent="0.35">
      <c r="A18" s="8" t="s">
        <v>1324</v>
      </c>
      <c r="H18" s="120" t="s">
        <v>721</v>
      </c>
      <c r="I18" s="122">
        <f ca="1">OFFSET('DATA BASE'!$A$1,$D$8-1,12)</f>
        <v>26</v>
      </c>
      <c r="J18" s="128"/>
      <c r="L18" s="40" t="s">
        <v>1469</v>
      </c>
      <c r="M18" s="40" t="s">
        <v>1470</v>
      </c>
      <c r="N18" s="132">
        <v>0.307</v>
      </c>
      <c r="O18" s="4"/>
      <c r="P18" s="4"/>
      <c r="Q18" s="4"/>
      <c r="R18" s="4"/>
      <c r="U18" s="3"/>
      <c r="V18" s="3"/>
      <c r="W18" s="3"/>
      <c r="X18" s="2"/>
      <c r="Y18" s="3"/>
      <c r="Z18" s="4"/>
      <c r="AA18" s="2"/>
      <c r="AB18" s="2"/>
      <c r="AC18" s="2"/>
      <c r="AD18" s="64"/>
      <c r="AE18" s="2"/>
      <c r="AF18" s="4"/>
      <c r="AG18" s="79"/>
      <c r="AH18" s="10"/>
      <c r="AI18" s="10"/>
      <c r="AJ18" s="10"/>
      <c r="AK18" s="10"/>
      <c r="AL18" s="10"/>
      <c r="AM18" s="10"/>
      <c r="AN18" s="10"/>
    </row>
    <row r="19" spans="1:40" ht="20.100000000000001" customHeight="1" x14ac:dyDescent="0.35">
      <c r="A19" s="8"/>
      <c r="H19" s="120"/>
      <c r="I19" s="119"/>
      <c r="J19" s="128"/>
      <c r="L19" s="40" t="s">
        <v>1516</v>
      </c>
      <c r="M19" s="40" t="s">
        <v>1517</v>
      </c>
      <c r="N19" s="132">
        <v>0.11600000000000001</v>
      </c>
      <c r="O19" s="4"/>
      <c r="P19" s="4"/>
      <c r="Q19" s="4"/>
      <c r="R19" s="4"/>
      <c r="S19" s="2"/>
      <c r="T19" s="2"/>
      <c r="U19" s="3"/>
      <c r="V19" s="3"/>
      <c r="W19" s="3"/>
      <c r="X19" s="2"/>
      <c r="Y19" s="3"/>
      <c r="Z19" s="4"/>
      <c r="AA19" s="2"/>
      <c r="AB19" s="2"/>
      <c r="AC19" s="2"/>
      <c r="AD19" s="64"/>
      <c r="AE19" s="2"/>
      <c r="AF19" s="4"/>
      <c r="AG19" s="79"/>
      <c r="AH19" s="10"/>
      <c r="AI19" s="10"/>
      <c r="AJ19" s="10"/>
      <c r="AK19" s="10"/>
      <c r="AL19" s="10"/>
      <c r="AM19" s="10"/>
      <c r="AN19" s="10"/>
    </row>
    <row r="20" spans="1:40" ht="20.100000000000001" customHeight="1" x14ac:dyDescent="0.4">
      <c r="A20" s="8"/>
      <c r="D20" s="94" t="s">
        <v>780</v>
      </c>
      <c r="H20" s="120" t="s">
        <v>722</v>
      </c>
      <c r="I20" s="123">
        <f ca="1">OFFSET('DATA BASE'!$A$1,$D$8-1,15)</f>
        <v>2.35</v>
      </c>
      <c r="J20" s="128"/>
      <c r="L20" s="40" t="s">
        <v>1083</v>
      </c>
      <c r="M20" s="40" t="s">
        <v>159</v>
      </c>
      <c r="N20" s="132">
        <v>1.2999999999999999E-2</v>
      </c>
      <c r="AA20" s="50"/>
      <c r="AE20" s="5"/>
    </row>
    <row r="21" spans="1:40" ht="20.100000000000001" customHeight="1" x14ac:dyDescent="0.35">
      <c r="A21" s="8"/>
      <c r="H21" s="120"/>
      <c r="I21" s="119"/>
      <c r="J21" s="128"/>
      <c r="L21" s="40" t="s">
        <v>825</v>
      </c>
      <c r="M21" s="40" t="s">
        <v>824</v>
      </c>
      <c r="N21" s="132">
        <v>0.21</v>
      </c>
      <c r="AA21" s="50"/>
      <c r="AB21" s="77"/>
      <c r="AC21" s="75"/>
      <c r="AE21" s="4"/>
    </row>
    <row r="22" spans="1:40" ht="20.100000000000001" customHeight="1" x14ac:dyDescent="0.35">
      <c r="C22" s="8" t="s">
        <v>702</v>
      </c>
      <c r="H22" s="120" t="s">
        <v>723</v>
      </c>
      <c r="I22" s="122">
        <f ca="1">OFFSET('DATA BASE'!$A$1,$D$8-1,14)</f>
        <v>10.1</v>
      </c>
      <c r="J22" s="128"/>
      <c r="L22" s="40" t="s">
        <v>513</v>
      </c>
      <c r="M22" s="40" t="s">
        <v>1510</v>
      </c>
      <c r="N22" s="132">
        <v>0.77300000000000002</v>
      </c>
      <c r="X22"/>
      <c r="Z22"/>
      <c r="AA22" s="38"/>
      <c r="AE22" s="4"/>
    </row>
    <row r="23" spans="1:40" ht="20.100000000000001" customHeight="1" x14ac:dyDescent="0.35">
      <c r="C23" s="8">
        <f>IF(C22="very close",1,IF(C22="close",2,IF(C22="somewhat close",3)))</f>
        <v>2</v>
      </c>
      <c r="D23" s="7" t="s">
        <v>703</v>
      </c>
      <c r="H23" s="120"/>
      <c r="I23" s="119"/>
      <c r="J23" s="128"/>
      <c r="L23" s="40" t="s">
        <v>795</v>
      </c>
      <c r="M23" s="40" t="s">
        <v>1510</v>
      </c>
      <c r="N23" s="132">
        <v>6.0000000000000001E-3</v>
      </c>
      <c r="Z23" s="34"/>
      <c r="AA23" s="66"/>
      <c r="AB23" s="17"/>
      <c r="AD23" s="16"/>
      <c r="AE23" s="4"/>
    </row>
    <row r="24" spans="1:40" ht="20.100000000000001" customHeight="1" x14ac:dyDescent="0.35">
      <c r="A24" s="8"/>
      <c r="C24" s="117">
        <f>(C23/6)</f>
        <v>0.33300000000000002</v>
      </c>
      <c r="D24" s="76" t="s">
        <v>702</v>
      </c>
      <c r="H24" s="120" t="s">
        <v>724</v>
      </c>
      <c r="I24" s="124">
        <f ca="1">OFFSET('DATA BASE'!$A$1,$D$8-1,13)</f>
        <v>77</v>
      </c>
      <c r="J24" s="128"/>
      <c r="L24" s="40" t="s">
        <v>489</v>
      </c>
      <c r="M24" s="40" t="s">
        <v>1562</v>
      </c>
      <c r="N24" s="132">
        <v>6.0000000000000001E-3</v>
      </c>
      <c r="AA24" s="37"/>
      <c r="AB24" s="47"/>
      <c r="AD24" s="16"/>
      <c r="AE24" s="4"/>
    </row>
    <row r="25" spans="1:40" ht="20.100000000000001" customHeight="1" x14ac:dyDescent="0.35">
      <c r="A25" s="8"/>
      <c r="C25" s="5"/>
      <c r="D25" s="7" t="s">
        <v>701</v>
      </c>
      <c r="H25" s="120"/>
      <c r="I25" s="119"/>
      <c r="J25" s="128"/>
      <c r="L25" s="40" t="s">
        <v>1579</v>
      </c>
      <c r="M25" s="40" t="s">
        <v>1580</v>
      </c>
      <c r="N25" s="132">
        <v>0.86399999999999999</v>
      </c>
      <c r="X25" s="4"/>
      <c r="AA25" s="46"/>
      <c r="AB25" s="38"/>
      <c r="AD25"/>
    </row>
    <row r="26" spans="1:40" ht="20.100000000000001" customHeight="1" x14ac:dyDescent="0.35">
      <c r="A26" s="8"/>
      <c r="H26" s="120" t="s">
        <v>725</v>
      </c>
      <c r="I26" s="123">
        <f ca="1">OFFSET('DATA BASE'!$A$1,$D$8-1,16)</f>
        <v>1.31</v>
      </c>
      <c r="J26" s="128"/>
      <c r="L26" s="40" t="s">
        <v>1588</v>
      </c>
      <c r="M26" s="40" t="s">
        <v>1392</v>
      </c>
      <c r="N26" s="132">
        <v>3.3000000000000002E-2</v>
      </c>
      <c r="X26" s="4"/>
      <c r="AA26" s="46"/>
      <c r="AD26"/>
      <c r="AE26" s="10"/>
    </row>
    <row r="27" spans="1:40" ht="20.100000000000001" customHeight="1" x14ac:dyDescent="0.35">
      <c r="A27" s="8"/>
      <c r="D27" s="139" t="s">
        <v>781</v>
      </c>
      <c r="H27" s="120"/>
      <c r="I27" s="119"/>
      <c r="J27" s="128"/>
      <c r="L27" s="40" t="s">
        <v>564</v>
      </c>
      <c r="M27" s="40" t="s">
        <v>1463</v>
      </c>
      <c r="N27" s="132">
        <v>0.38900000000000001</v>
      </c>
      <c r="X27" s="4"/>
      <c r="AA27" s="46"/>
      <c r="AB27" s="38"/>
      <c r="AD27"/>
      <c r="AE27" s="5"/>
    </row>
    <row r="28" spans="1:40" ht="20.100000000000001" customHeight="1" x14ac:dyDescent="0.35">
      <c r="A28" s="8"/>
      <c r="H28" s="120" t="s">
        <v>727</v>
      </c>
      <c r="I28" s="125">
        <f ca="1">OFFSET('DATA BASE'!$A$1,$D$8-1,18)</f>
        <v>0.39800000000000002</v>
      </c>
      <c r="J28" s="128" t="s">
        <v>732</v>
      </c>
      <c r="L28" s="40" t="s">
        <v>1651</v>
      </c>
      <c r="M28" s="40" t="s">
        <v>1517</v>
      </c>
      <c r="N28" s="132">
        <v>0.14399999999999999</v>
      </c>
      <c r="X28" s="4"/>
      <c r="AA28" s="46"/>
      <c r="AE28" s="3"/>
    </row>
    <row r="29" spans="1:40" ht="20.100000000000001" customHeight="1" x14ac:dyDescent="0.35">
      <c r="H29" s="120"/>
      <c r="I29" s="126"/>
      <c r="J29" s="100"/>
      <c r="L29" s="40" t="s">
        <v>1652</v>
      </c>
      <c r="M29" s="40" t="s">
        <v>1517</v>
      </c>
      <c r="N29" s="132">
        <v>0.107</v>
      </c>
      <c r="X29"/>
      <c r="Z29"/>
      <c r="AA29" s="38"/>
      <c r="AD29" s="17"/>
      <c r="AE29" s="3"/>
    </row>
    <row r="30" spans="1:40" ht="20.100000000000001" customHeight="1" x14ac:dyDescent="0.35">
      <c r="H30" s="120" t="s">
        <v>728</v>
      </c>
      <c r="I30" s="123">
        <f ca="1">OFFSET('DATA BASE'!$A$1,$D$8-1,17)</f>
        <v>3.23</v>
      </c>
      <c r="J30" s="100"/>
      <c r="L30" s="40" t="s">
        <v>1107</v>
      </c>
      <c r="M30" s="40" t="s">
        <v>1672</v>
      </c>
      <c r="N30" s="132">
        <v>0.11</v>
      </c>
      <c r="Z30" s="34"/>
      <c r="AA30" s="10"/>
      <c r="AB30"/>
      <c r="AD30" s="17"/>
      <c r="AE30" s="3"/>
    </row>
    <row r="31" spans="1:40" ht="20.100000000000001" customHeight="1" x14ac:dyDescent="0.3">
      <c r="A31" s="8"/>
      <c r="H31" s="93"/>
      <c r="I31" s="93"/>
      <c r="J31" s="100"/>
      <c r="L31" s="40" t="s">
        <v>1108</v>
      </c>
      <c r="M31" s="40" t="s">
        <v>1672</v>
      </c>
      <c r="N31" s="132">
        <v>0.36</v>
      </c>
      <c r="AA31" s="37"/>
    </row>
    <row r="32" spans="1:40" ht="20.100000000000001" customHeight="1" x14ac:dyDescent="0.3">
      <c r="A32" s="8"/>
      <c r="E32" s="14" t="s">
        <v>1324</v>
      </c>
      <c r="F32" s="5"/>
      <c r="H32" s="5"/>
      <c r="J32" s="5"/>
      <c r="L32" s="40" t="s">
        <v>1678</v>
      </c>
      <c r="M32" s="40" t="s">
        <v>1679</v>
      </c>
      <c r="N32" s="132">
        <v>0.27800000000000002</v>
      </c>
      <c r="AA32" s="48"/>
    </row>
    <row r="33" spans="1:31" ht="20.100000000000001" customHeight="1" x14ac:dyDescent="0.3">
      <c r="A33" s="8"/>
      <c r="L33" s="40" t="s">
        <v>1682</v>
      </c>
      <c r="M33" s="40" t="s">
        <v>1558</v>
      </c>
      <c r="N33" s="132">
        <v>0.34100000000000003</v>
      </c>
      <c r="AA33" s="48"/>
    </row>
    <row r="34" spans="1:31" ht="20.100000000000001" customHeight="1" x14ac:dyDescent="0.4">
      <c r="A34" s="8"/>
      <c r="D34" s="94"/>
      <c r="L34" s="40" t="s">
        <v>1685</v>
      </c>
      <c r="M34" s="40" t="s">
        <v>1686</v>
      </c>
      <c r="N34" s="132">
        <v>0.11600000000000001</v>
      </c>
      <c r="AB34" s="49"/>
      <c r="AD34" s="17"/>
      <c r="AE34" s="3"/>
    </row>
    <row r="35" spans="1:31" ht="20.100000000000001" customHeight="1" x14ac:dyDescent="0.4">
      <c r="A35" s="8"/>
      <c r="D35" s="116"/>
      <c r="L35" s="40" t="s">
        <v>1702</v>
      </c>
      <c r="M35" s="40" t="s">
        <v>1379</v>
      </c>
      <c r="N35" s="132">
        <v>0.47599999999999998</v>
      </c>
      <c r="AA35" s="48"/>
      <c r="AB35" s="38"/>
      <c r="AD35"/>
    </row>
    <row r="36" spans="1:31" ht="20.100000000000001" customHeight="1" x14ac:dyDescent="0.3">
      <c r="L36" s="40" t="s">
        <v>1733</v>
      </c>
      <c r="M36" s="40" t="s">
        <v>1732</v>
      </c>
      <c r="N36" s="132">
        <v>0.38900000000000001</v>
      </c>
      <c r="X36"/>
      <c r="Z36"/>
      <c r="AA36" s="38"/>
      <c r="AB36" s="66"/>
      <c r="AD36" s="66"/>
      <c r="AE36" s="66"/>
    </row>
    <row r="37" spans="1:31" ht="20.100000000000001" customHeight="1" x14ac:dyDescent="0.3">
      <c r="L37" s="40" t="s">
        <v>1739</v>
      </c>
      <c r="M37" s="40" t="s">
        <v>1435</v>
      </c>
      <c r="N37" s="132">
        <v>0.111</v>
      </c>
      <c r="Z37" s="34"/>
      <c r="AA37" s="66"/>
      <c r="AB37" s="38"/>
      <c r="AD37"/>
      <c r="AE37" s="5"/>
    </row>
    <row r="38" spans="1:31" ht="20.100000000000001" customHeight="1" x14ac:dyDescent="0.3">
      <c r="A38" s="8"/>
      <c r="E38" s="5"/>
      <c r="F38" s="5"/>
      <c r="L38" s="40" t="s">
        <v>1745</v>
      </c>
      <c r="M38" s="40" t="s">
        <v>1435</v>
      </c>
      <c r="N38" s="132">
        <v>0.21299999999999999</v>
      </c>
      <c r="AA38" s="37"/>
      <c r="AB38" s="51"/>
      <c r="AD38" s="24"/>
      <c r="AE38" s="10"/>
    </row>
    <row r="39" spans="1:31" ht="20.100000000000001" customHeight="1" x14ac:dyDescent="0.3">
      <c r="E39" s="5"/>
      <c r="F39" s="5"/>
      <c r="H39" s="5"/>
      <c r="I39" s="5"/>
      <c r="L39" s="40" t="s">
        <v>657</v>
      </c>
      <c r="M39" s="40" t="s">
        <v>1754</v>
      </c>
      <c r="N39" s="132">
        <v>0.17199999999999999</v>
      </c>
      <c r="X39"/>
      <c r="AA39" s="50"/>
      <c r="AB39" s="51"/>
      <c r="AD39" s="24"/>
      <c r="AE39" s="10"/>
    </row>
    <row r="40" spans="1:31" ht="20.100000000000001" customHeight="1" x14ac:dyDescent="0.3">
      <c r="E40" s="5"/>
      <c r="F40" s="5"/>
      <c r="H40" s="5"/>
      <c r="I40" s="5"/>
      <c r="L40" s="40" t="s">
        <v>1792</v>
      </c>
      <c r="M40" s="40" t="s">
        <v>1787</v>
      </c>
      <c r="N40" s="132">
        <v>0.127</v>
      </c>
      <c r="X40"/>
      <c r="AA40" s="50"/>
      <c r="AB40" s="51"/>
      <c r="AD40" s="24"/>
      <c r="AE40" s="10"/>
    </row>
    <row r="41" spans="1:31" ht="20.100000000000001" customHeight="1" x14ac:dyDescent="0.3">
      <c r="A41" s="8"/>
      <c r="E41" s="5"/>
      <c r="F41" s="5"/>
      <c r="H41" s="5"/>
      <c r="I41" s="5"/>
      <c r="L41" s="40" t="s">
        <v>1831</v>
      </c>
      <c r="M41" s="40" t="s">
        <v>1486</v>
      </c>
      <c r="N41" s="132">
        <v>0.5</v>
      </c>
      <c r="AA41" s="50"/>
      <c r="AB41" s="51"/>
      <c r="AD41" s="24"/>
      <c r="AE41" s="10"/>
    </row>
    <row r="42" spans="1:31" ht="20.100000000000001" customHeight="1" x14ac:dyDescent="0.3">
      <c r="A42" s="8"/>
      <c r="E42" s="5"/>
      <c r="F42" s="5"/>
      <c r="H42" s="5"/>
      <c r="I42" s="5"/>
      <c r="L42" s="40" t="s">
        <v>1834</v>
      </c>
      <c r="M42" s="40" t="s">
        <v>1835</v>
      </c>
      <c r="N42" s="132">
        <v>0.29499999999999998</v>
      </c>
      <c r="AA42" s="50"/>
      <c r="AB42" s="38"/>
      <c r="AD42"/>
    </row>
    <row r="43" spans="1:31" ht="20.100000000000001" customHeight="1" x14ac:dyDescent="0.3">
      <c r="H43" s="5"/>
      <c r="I43" s="5"/>
      <c r="L43" s="40" t="s">
        <v>1849</v>
      </c>
      <c r="M43" s="40" t="s">
        <v>1850</v>
      </c>
      <c r="N43" s="132">
        <v>0.36599999999999999</v>
      </c>
      <c r="X43"/>
      <c r="Z43"/>
      <c r="AA43" s="38"/>
      <c r="AB43" s="66"/>
      <c r="AD43" s="66"/>
      <c r="AE43" s="66"/>
    </row>
    <row r="44" spans="1:31" ht="20.100000000000001" customHeight="1" x14ac:dyDescent="0.3">
      <c r="F44" s="5"/>
      <c r="H44" s="5"/>
      <c r="I44" s="5"/>
      <c r="L44" s="40" t="s">
        <v>845</v>
      </c>
      <c r="M44" s="40"/>
      <c r="N44" s="132">
        <v>0.67</v>
      </c>
      <c r="O44"/>
      <c r="Z44" s="34"/>
      <c r="AA44" s="66"/>
      <c r="AB44" s="38"/>
      <c r="AD44"/>
      <c r="AE44" s="5"/>
    </row>
    <row r="45" spans="1:31" ht="20.100000000000001" customHeight="1" x14ac:dyDescent="0.3">
      <c r="A45" s="8"/>
      <c r="E45" s="5"/>
      <c r="F45" s="5"/>
      <c r="L45" s="40" t="s">
        <v>1855</v>
      </c>
      <c r="M45" s="40" t="s">
        <v>1856</v>
      </c>
      <c r="N45" s="132">
        <v>6.7000000000000004E-2</v>
      </c>
      <c r="O45"/>
      <c r="AA45" s="37"/>
      <c r="AB45" s="38"/>
      <c r="AD45"/>
      <c r="AE45" s="5"/>
    </row>
    <row r="46" spans="1:31" ht="20.100000000000001" customHeight="1" x14ac:dyDescent="0.3">
      <c r="A46" s="8"/>
      <c r="E46" s="5"/>
      <c r="F46" s="5"/>
      <c r="H46" s="5"/>
      <c r="I46" s="5"/>
      <c r="L46" s="40" t="s">
        <v>1867</v>
      </c>
      <c r="M46" s="40" t="s">
        <v>1868</v>
      </c>
      <c r="N46" s="132">
        <v>1</v>
      </c>
      <c r="O46"/>
      <c r="AA46" s="37"/>
      <c r="AB46" s="38"/>
      <c r="AD46"/>
      <c r="AE46" s="5"/>
    </row>
    <row r="47" spans="1:31" ht="20.100000000000001" customHeight="1" x14ac:dyDescent="0.3">
      <c r="A47" s="8"/>
      <c r="E47" s="5"/>
      <c r="F47" s="5"/>
      <c r="H47" s="5"/>
      <c r="I47" s="5"/>
      <c r="L47" s="40" t="s">
        <v>821</v>
      </c>
      <c r="M47" s="40" t="s">
        <v>1868</v>
      </c>
      <c r="N47" s="132">
        <v>0.61299999999999999</v>
      </c>
      <c r="O47"/>
      <c r="AA47" s="37"/>
      <c r="AB47" s="38"/>
      <c r="AD47"/>
      <c r="AE47" s="5"/>
    </row>
    <row r="48" spans="1:31" ht="20.100000000000001" customHeight="1" x14ac:dyDescent="0.3">
      <c r="A48" s="8"/>
      <c r="E48" s="5"/>
      <c r="F48" s="5"/>
      <c r="H48" s="5"/>
      <c r="I48" s="5"/>
      <c r="L48" s="40" t="s">
        <v>1911</v>
      </c>
      <c r="M48" s="40" t="s">
        <v>1910</v>
      </c>
      <c r="N48" s="132">
        <v>0.5</v>
      </c>
      <c r="O48"/>
      <c r="AA48" s="37"/>
      <c r="AB48" s="38"/>
      <c r="AD48"/>
      <c r="AE48" s="5"/>
    </row>
    <row r="49" spans="1:31" ht="20.100000000000001" customHeight="1" x14ac:dyDescent="0.3">
      <c r="A49" s="8"/>
      <c r="E49" s="5"/>
      <c r="F49" s="5"/>
      <c r="H49" s="5"/>
      <c r="I49" s="5"/>
      <c r="L49" s="133" t="s">
        <v>1912</v>
      </c>
      <c r="M49" s="133" t="s">
        <v>1910</v>
      </c>
      <c r="N49" s="134">
        <v>0.222</v>
      </c>
      <c r="O49"/>
      <c r="AA49" s="37"/>
      <c r="AB49" s="38"/>
      <c r="AD49"/>
      <c r="AE49" s="5"/>
    </row>
    <row r="50" spans="1:31" ht="20.100000000000001" customHeight="1" x14ac:dyDescent="0.3">
      <c r="A50" s="8"/>
      <c r="E50" s="5"/>
      <c r="F50" s="5"/>
      <c r="H50" s="5"/>
      <c r="I50" s="5"/>
      <c r="L50" s="40" t="s">
        <v>1967</v>
      </c>
      <c r="M50" s="40" t="s">
        <v>1377</v>
      </c>
      <c r="N50" s="132">
        <v>0.61399999999999999</v>
      </c>
      <c r="AA50" s="37"/>
      <c r="AB50" s="66"/>
      <c r="AD50" s="66"/>
      <c r="AE50" s="66"/>
    </row>
    <row r="51" spans="1:31" ht="20.100000000000001" customHeight="1" x14ac:dyDescent="0.3">
      <c r="E51" s="5"/>
      <c r="F51" s="5"/>
      <c r="H51" s="5"/>
      <c r="I51" s="5"/>
      <c r="L51" s="40" t="s">
        <v>1974</v>
      </c>
      <c r="M51" s="40" t="s">
        <v>1382</v>
      </c>
      <c r="N51" s="132">
        <v>0.33300000000000002</v>
      </c>
      <c r="Z51" s="34"/>
      <c r="AA51" s="66"/>
      <c r="AB51" s="38"/>
      <c r="AC51" s="37"/>
      <c r="AD51"/>
      <c r="AE51" s="5"/>
    </row>
    <row r="52" spans="1:31" ht="20.100000000000001" customHeight="1" x14ac:dyDescent="0.3">
      <c r="B52" s="5"/>
      <c r="D52" s="5"/>
      <c r="E52" s="5"/>
      <c r="F52" s="5"/>
      <c r="H52" s="5"/>
      <c r="I52" s="5"/>
      <c r="L52" s="40" t="s">
        <v>1975</v>
      </c>
      <c r="M52" s="40" t="s">
        <v>1382</v>
      </c>
      <c r="N52" s="132">
        <v>0.36599999999999999</v>
      </c>
      <c r="AA52" s="37"/>
      <c r="AB52" s="35"/>
      <c r="AC52" s="34"/>
      <c r="AD52" s="18"/>
      <c r="AE52" s="2"/>
    </row>
    <row r="53" spans="1:31" ht="20.100000000000001" customHeight="1" x14ac:dyDescent="0.3">
      <c r="B53" s="5" t="s">
        <v>1324</v>
      </c>
      <c r="D53" s="5"/>
      <c r="E53" s="5"/>
      <c r="F53" s="5"/>
      <c r="H53" s="5"/>
      <c r="I53" s="5"/>
      <c r="L53" s="40" t="s">
        <v>2002</v>
      </c>
      <c r="M53" s="40" t="s">
        <v>2001</v>
      </c>
      <c r="N53" s="132">
        <v>0.2</v>
      </c>
      <c r="AA53" s="34"/>
      <c r="AB53" s="35"/>
      <c r="AC53" s="34"/>
      <c r="AD53" s="18"/>
      <c r="AE53" s="2"/>
    </row>
    <row r="54" spans="1:31" ht="20.100000000000001" customHeight="1" x14ac:dyDescent="0.3">
      <c r="B54" s="5" t="s">
        <v>1324</v>
      </c>
      <c r="D54" s="5"/>
      <c r="E54" s="5"/>
      <c r="F54" s="5"/>
      <c r="H54" s="5"/>
      <c r="I54" s="5"/>
      <c r="L54" s="135" t="s">
        <v>17</v>
      </c>
      <c r="M54" s="135" t="s">
        <v>1664</v>
      </c>
      <c r="N54" s="134">
        <v>0.33300000000000002</v>
      </c>
      <c r="AA54" s="34"/>
      <c r="AB54" s="35"/>
      <c r="AC54" s="34"/>
      <c r="AD54" s="18"/>
      <c r="AE54" s="2"/>
    </row>
    <row r="55" spans="1:31" ht="20.100000000000001" customHeight="1" x14ac:dyDescent="0.3">
      <c r="B55" s="5" t="s">
        <v>1324</v>
      </c>
      <c r="D55" s="5"/>
      <c r="E55" s="5"/>
      <c r="F55" s="5"/>
      <c r="H55" s="5"/>
      <c r="I55" s="5"/>
      <c r="L55" s="40" t="s">
        <v>517</v>
      </c>
      <c r="M55" s="40" t="s">
        <v>1510</v>
      </c>
      <c r="N55" s="132">
        <v>0.16</v>
      </c>
      <c r="AA55" s="34"/>
      <c r="AB55" s="35"/>
      <c r="AC55" s="34"/>
      <c r="AD55" s="18"/>
      <c r="AE55" s="2"/>
    </row>
    <row r="56" spans="1:31" ht="20.100000000000001" customHeight="1" x14ac:dyDescent="0.3">
      <c r="B56" s="5" t="s">
        <v>1324</v>
      </c>
      <c r="D56" s="5"/>
      <c r="E56" s="5"/>
      <c r="F56" s="5"/>
      <c r="H56" s="5"/>
      <c r="I56" s="5"/>
      <c r="L56" s="40" t="s">
        <v>78</v>
      </c>
      <c r="M56" s="40" t="s">
        <v>79</v>
      </c>
      <c r="N56" s="132">
        <v>0.19900000000000001</v>
      </c>
      <c r="AA56" s="34"/>
    </row>
    <row r="57" spans="1:31" ht="20.100000000000001" customHeight="1" x14ac:dyDescent="0.3">
      <c r="H57" s="5"/>
      <c r="I57" s="5"/>
      <c r="L57" s="40" t="s">
        <v>90</v>
      </c>
      <c r="M57" s="40" t="s">
        <v>91</v>
      </c>
      <c r="N57" s="132">
        <v>6.0000000000000001E-3</v>
      </c>
    </row>
    <row r="58" spans="1:31" ht="20.100000000000001" customHeight="1" x14ac:dyDescent="0.3">
      <c r="H58" s="5"/>
      <c r="I58" s="5"/>
      <c r="L58" s="40" t="s">
        <v>1224</v>
      </c>
      <c r="M58" s="40" t="s">
        <v>159</v>
      </c>
      <c r="N58" s="132">
        <v>0.36399999999999999</v>
      </c>
    </row>
    <row r="59" spans="1:31" ht="20.100000000000001" customHeight="1" x14ac:dyDescent="0.3">
      <c r="L59" s="40" t="s">
        <v>707</v>
      </c>
      <c r="M59" s="40" t="s">
        <v>708</v>
      </c>
      <c r="N59" s="132">
        <v>1</v>
      </c>
    </row>
    <row r="60" spans="1:31" ht="20.100000000000001" customHeight="1" x14ac:dyDescent="0.3">
      <c r="L60" s="40" t="s">
        <v>141</v>
      </c>
      <c r="M60" s="40" t="s">
        <v>1558</v>
      </c>
      <c r="N60" s="132">
        <v>0.5</v>
      </c>
    </row>
    <row r="61" spans="1:31" ht="20.100000000000001" customHeight="1" x14ac:dyDescent="0.3">
      <c r="L61" s="40" t="s">
        <v>142</v>
      </c>
      <c r="M61" s="40" t="s">
        <v>1558</v>
      </c>
      <c r="N61" s="132">
        <v>0.33300000000000002</v>
      </c>
    </row>
    <row r="62" spans="1:31" ht="20.100000000000001" customHeight="1" x14ac:dyDescent="0.3">
      <c r="L62" s="40" t="s">
        <v>1233</v>
      </c>
      <c r="M62" s="40" t="s">
        <v>1558</v>
      </c>
      <c r="N62" s="132">
        <v>0.5</v>
      </c>
    </row>
    <row r="63" spans="1:31" ht="20.100000000000001" customHeight="1" x14ac:dyDescent="0.3">
      <c r="L63" s="40" t="s">
        <v>1234</v>
      </c>
      <c r="M63" s="40" t="s">
        <v>1558</v>
      </c>
      <c r="N63" s="132">
        <v>0.78100000000000003</v>
      </c>
    </row>
    <row r="64" spans="1:31" ht="20.100000000000001" customHeight="1" x14ac:dyDescent="0.3">
      <c r="L64" s="40" t="s">
        <v>1235</v>
      </c>
      <c r="M64" s="40" t="s">
        <v>1558</v>
      </c>
      <c r="N64" s="132">
        <v>0.432</v>
      </c>
    </row>
    <row r="65" spans="12:14" ht="20.100000000000001" customHeight="1" x14ac:dyDescent="0.3">
      <c r="L65" s="40" t="s">
        <v>153</v>
      </c>
      <c r="M65" s="40" t="s">
        <v>147</v>
      </c>
      <c r="N65" s="132">
        <v>0.16700000000000001</v>
      </c>
    </row>
    <row r="66" spans="12:14" ht="20.100000000000001" customHeight="1" x14ac:dyDescent="0.3">
      <c r="L66" s="40" t="s">
        <v>183</v>
      </c>
      <c r="M66" s="40" t="s">
        <v>0</v>
      </c>
      <c r="N66" s="132">
        <v>2.7E-2</v>
      </c>
    </row>
    <row r="67" spans="12:14" ht="20.100000000000001" customHeight="1" x14ac:dyDescent="0.3">
      <c r="L67" s="40" t="s">
        <v>1245</v>
      </c>
      <c r="M67" s="40" t="s">
        <v>1392</v>
      </c>
      <c r="N67" s="132">
        <v>3.3000000000000002E-2</v>
      </c>
    </row>
    <row r="68" spans="12:14" ht="20.100000000000001" customHeight="1" x14ac:dyDescent="0.3">
      <c r="L68" s="40" t="s">
        <v>1246</v>
      </c>
      <c r="M68" s="40" t="s">
        <v>1392</v>
      </c>
      <c r="N68" s="132">
        <v>0.27800000000000002</v>
      </c>
    </row>
    <row r="69" spans="12:14" ht="20.100000000000001" customHeight="1" x14ac:dyDescent="0.3">
      <c r="L69" s="40" t="s">
        <v>235</v>
      </c>
      <c r="M69" s="40" t="s">
        <v>1463</v>
      </c>
      <c r="N69" s="132">
        <v>0.61099999999999999</v>
      </c>
    </row>
    <row r="70" spans="12:14" ht="20.100000000000001" customHeight="1" x14ac:dyDescent="0.3">
      <c r="L70" s="40" t="s">
        <v>238</v>
      </c>
      <c r="M70" s="40" t="s">
        <v>237</v>
      </c>
      <c r="N70" s="132">
        <v>0.61499999999999999</v>
      </c>
    </row>
    <row r="71" spans="12:14" ht="20.100000000000001" customHeight="1" x14ac:dyDescent="0.3">
      <c r="L71" s="40" t="s">
        <v>593</v>
      </c>
      <c r="M71" s="40" t="s">
        <v>1715</v>
      </c>
      <c r="N71" s="132">
        <v>0.11600000000000001</v>
      </c>
    </row>
    <row r="72" spans="12:14" ht="20.100000000000001" customHeight="1" x14ac:dyDescent="0.3">
      <c r="L72" s="40" t="s">
        <v>255</v>
      </c>
      <c r="M72" s="40" t="s">
        <v>1854</v>
      </c>
      <c r="N72" s="132">
        <v>0.5</v>
      </c>
    </row>
    <row r="73" spans="12:14" ht="20.100000000000001" customHeight="1" x14ac:dyDescent="0.3">
      <c r="L73" s="40" t="s">
        <v>815</v>
      </c>
      <c r="M73" s="40" t="s">
        <v>1715</v>
      </c>
      <c r="N73" s="132">
        <v>0.26700000000000002</v>
      </c>
    </row>
    <row r="74" spans="12:14" ht="20.100000000000001" customHeight="1" x14ac:dyDescent="0.3">
      <c r="L74" s="40" t="s">
        <v>282</v>
      </c>
      <c r="M74" s="40" t="s">
        <v>1463</v>
      </c>
      <c r="N74" s="132">
        <v>0.2</v>
      </c>
    </row>
    <row r="75" spans="12:14" ht="20.100000000000001" customHeight="1" x14ac:dyDescent="0.3">
      <c r="L75" s="40" t="s">
        <v>878</v>
      </c>
      <c r="M75" s="40"/>
      <c r="N75" s="132">
        <v>0.61399999999999999</v>
      </c>
    </row>
    <row r="76" spans="12:14" ht="20.100000000000001" customHeight="1" x14ac:dyDescent="0.3">
      <c r="L76" s="40" t="s">
        <v>343</v>
      </c>
      <c r="M76" s="40" t="s">
        <v>1549</v>
      </c>
      <c r="N76" s="132">
        <v>0.34699999999999998</v>
      </c>
    </row>
    <row r="77" spans="12:14" ht="20.100000000000001" customHeight="1" x14ac:dyDescent="0.3">
      <c r="L77" s="40" t="s">
        <v>363</v>
      </c>
      <c r="M77" s="40" t="s">
        <v>1324</v>
      </c>
      <c r="N77" s="132">
        <v>5.6000000000000001E-2</v>
      </c>
    </row>
    <row r="78" spans="12:14" ht="20.100000000000001" customHeight="1" x14ac:dyDescent="0.3">
      <c r="L78" s="40" t="s">
        <v>394</v>
      </c>
      <c r="M78" s="40" t="s">
        <v>1377</v>
      </c>
      <c r="N78" s="132">
        <v>0.255</v>
      </c>
    </row>
    <row r="79" spans="12:14" ht="20.100000000000001" customHeight="1" x14ac:dyDescent="0.3">
      <c r="L79" s="40" t="s">
        <v>397</v>
      </c>
      <c r="M79" s="40" t="s">
        <v>354</v>
      </c>
      <c r="N79" s="132">
        <v>6.0000000000000001E-3</v>
      </c>
    </row>
    <row r="80" spans="12:14" ht="20.100000000000001" customHeight="1" x14ac:dyDescent="0.3">
      <c r="L80" s="133" t="s">
        <v>696</v>
      </c>
      <c r="M80" s="133" t="s">
        <v>1463</v>
      </c>
      <c r="N80" s="134">
        <v>0.159</v>
      </c>
    </row>
    <row r="81" spans="12:14" ht="20.100000000000001" customHeight="1" x14ac:dyDescent="0.3">
      <c r="L81" s="40"/>
      <c r="M81" s="40"/>
      <c r="N81" s="132"/>
    </row>
    <row r="82" spans="12:14" ht="20.100000000000001" customHeight="1" x14ac:dyDescent="0.3">
      <c r="L82" s="40"/>
      <c r="M82" s="40"/>
      <c r="N82" s="132"/>
    </row>
    <row r="83" spans="12:14" ht="20.100000000000001" customHeight="1" x14ac:dyDescent="0.3">
      <c r="L83" s="40"/>
      <c r="M83" s="40"/>
      <c r="N83" s="132"/>
    </row>
    <row r="84" spans="12:14" ht="20.100000000000001" customHeight="1" x14ac:dyDescent="0.3">
      <c r="L84" s="40"/>
      <c r="M84" s="40"/>
      <c r="N84" s="132"/>
    </row>
    <row r="85" spans="12:14" ht="20.100000000000001" customHeight="1" x14ac:dyDescent="0.3">
      <c r="L85" s="40"/>
      <c r="M85" s="40"/>
      <c r="N85" s="132"/>
    </row>
    <row r="86" spans="12:14" ht="20.100000000000001" customHeight="1" x14ac:dyDescent="0.3">
      <c r="L86" s="40"/>
      <c r="M86" s="40"/>
      <c r="N86" s="132"/>
    </row>
    <row r="87" spans="12:14" ht="20.100000000000001" customHeight="1" x14ac:dyDescent="0.3">
      <c r="L87" s="40"/>
      <c r="M87" s="40"/>
      <c r="N87" s="132"/>
    </row>
    <row r="88" spans="12:14" ht="20.100000000000001" customHeight="1" x14ac:dyDescent="0.3">
      <c r="L88" s="40"/>
      <c r="M88" s="40"/>
      <c r="N88" s="132"/>
    </row>
    <row r="89" spans="12:14" ht="20.100000000000001" customHeight="1" x14ac:dyDescent="0.3">
      <c r="L89" s="40"/>
      <c r="M89" s="40"/>
      <c r="N89" s="132"/>
    </row>
    <row r="90" spans="12:14" ht="20.100000000000001" customHeight="1" x14ac:dyDescent="0.3">
      <c r="L90" s="40"/>
      <c r="M90" s="40"/>
      <c r="N90" s="132"/>
    </row>
    <row r="91" spans="12:14" ht="20.100000000000001" customHeight="1" x14ac:dyDescent="0.3">
      <c r="L91" s="40"/>
      <c r="M91" s="40"/>
      <c r="N91" s="132"/>
    </row>
    <row r="92" spans="12:14" ht="20.100000000000001" customHeight="1" x14ac:dyDescent="0.3">
      <c r="L92" s="40"/>
      <c r="M92" s="40"/>
      <c r="N92" s="132"/>
    </row>
    <row r="93" spans="12:14" ht="20.100000000000001" customHeight="1" x14ac:dyDescent="0.3">
      <c r="L93" s="40"/>
      <c r="M93" s="40"/>
      <c r="N93" s="132"/>
    </row>
    <row r="94" spans="12:14" ht="20.100000000000001" customHeight="1" x14ac:dyDescent="0.3">
      <c r="L94" s="40"/>
      <c r="M94" s="40"/>
      <c r="N94" s="132"/>
    </row>
    <row r="95" spans="12:14" ht="20.100000000000001" customHeight="1" x14ac:dyDescent="0.3">
      <c r="L95" s="40"/>
      <c r="M95" s="40"/>
      <c r="N95" s="132"/>
    </row>
    <row r="96" spans="12:14" ht="20.100000000000001" customHeight="1" x14ac:dyDescent="0.3">
      <c r="L96" s="40"/>
      <c r="M96" s="40"/>
      <c r="N96" s="132"/>
    </row>
    <row r="97" spans="12:14" ht="20.100000000000001" customHeight="1" x14ac:dyDescent="0.3">
      <c r="L97" s="40"/>
      <c r="M97" s="40"/>
      <c r="N97" s="132"/>
    </row>
    <row r="98" spans="12:14" ht="20.100000000000001" customHeight="1" x14ac:dyDescent="0.3">
      <c r="L98" s="40"/>
      <c r="M98" s="40"/>
      <c r="N98" s="132"/>
    </row>
    <row r="99" spans="12:14" ht="20.100000000000001" customHeight="1" x14ac:dyDescent="0.3">
      <c r="L99" s="40"/>
      <c r="M99" s="40"/>
      <c r="N99" s="132"/>
    </row>
    <row r="100" spans="12:14" ht="20.100000000000001" customHeight="1" x14ac:dyDescent="0.3">
      <c r="L100" s="40"/>
      <c r="M100" s="40"/>
      <c r="N100" s="132"/>
    </row>
    <row r="101" spans="12:14" ht="20.100000000000001" customHeight="1" x14ac:dyDescent="0.3">
      <c r="L101" s="40"/>
      <c r="M101" s="40"/>
      <c r="N101" s="132"/>
    </row>
    <row r="102" spans="12:14" ht="20.100000000000001" customHeight="1" x14ac:dyDescent="0.3">
      <c r="L102" s="40"/>
      <c r="M102" s="40"/>
      <c r="N102" s="132"/>
    </row>
    <row r="103" spans="12:14" ht="20.100000000000001" customHeight="1" x14ac:dyDescent="0.3">
      <c r="L103" s="40"/>
      <c r="M103" s="40"/>
      <c r="N103" s="132"/>
    </row>
    <row r="104" spans="12:14" ht="20.100000000000001" customHeight="1" x14ac:dyDescent="0.3">
      <c r="L104" s="40"/>
      <c r="M104" s="40"/>
      <c r="N104" s="132"/>
    </row>
    <row r="105" spans="12:14" ht="20.100000000000001" customHeight="1" x14ac:dyDescent="0.3">
      <c r="L105" s="40"/>
      <c r="M105" s="40"/>
      <c r="N105" s="132"/>
    </row>
    <row r="106" spans="12:14" ht="20.100000000000001" customHeight="1" x14ac:dyDescent="0.3">
      <c r="L106" s="40"/>
      <c r="M106" s="40"/>
      <c r="N106" s="132"/>
    </row>
    <row r="107" spans="12:14" ht="20.100000000000001" customHeight="1" x14ac:dyDescent="0.3">
      <c r="L107" s="40"/>
      <c r="M107" s="40"/>
      <c r="N107" s="132"/>
    </row>
    <row r="108" spans="12:14" ht="20.100000000000001" customHeight="1" x14ac:dyDescent="0.3">
      <c r="L108" s="40"/>
      <c r="M108" s="40"/>
      <c r="N108" s="132"/>
    </row>
    <row r="109" spans="12:14" ht="20.100000000000001" customHeight="1" x14ac:dyDescent="0.3">
      <c r="L109" s="40"/>
      <c r="M109" s="40"/>
      <c r="N109" s="132"/>
    </row>
    <row r="110" spans="12:14" ht="20.100000000000001" customHeight="1" x14ac:dyDescent="0.3">
      <c r="L110" s="40"/>
      <c r="M110" s="40"/>
      <c r="N110" s="132"/>
    </row>
    <row r="111" spans="12:14" ht="20.100000000000001" customHeight="1" x14ac:dyDescent="0.3">
      <c r="L111" s="40"/>
      <c r="M111" s="40"/>
      <c r="N111" s="132"/>
    </row>
    <row r="112" spans="12:14" ht="20.100000000000001" customHeight="1" x14ac:dyDescent="0.3">
      <c r="L112" s="40"/>
      <c r="M112" s="40"/>
      <c r="N112" s="132"/>
    </row>
    <row r="113" spans="12:14" ht="20.100000000000001" customHeight="1" x14ac:dyDescent="0.3">
      <c r="L113" s="40"/>
      <c r="M113" s="40"/>
      <c r="N113" s="132"/>
    </row>
    <row r="114" spans="12:14" ht="20.100000000000001" customHeight="1" x14ac:dyDescent="0.3">
      <c r="L114" s="40"/>
      <c r="M114" s="40"/>
      <c r="N114" s="132"/>
    </row>
    <row r="115" spans="12:14" ht="20.100000000000001" customHeight="1" x14ac:dyDescent="0.3">
      <c r="L115" s="40"/>
      <c r="M115" s="40"/>
      <c r="N115" s="132"/>
    </row>
    <row r="116" spans="12:14" ht="20.100000000000001" customHeight="1" x14ac:dyDescent="0.3">
      <c r="L116" s="40"/>
      <c r="M116" s="40"/>
      <c r="N116" s="132"/>
    </row>
    <row r="117" spans="12:14" ht="20.100000000000001" customHeight="1" x14ac:dyDescent="0.3">
      <c r="L117" s="40"/>
      <c r="M117" s="40"/>
      <c r="N117" s="132"/>
    </row>
    <row r="118" spans="12:14" ht="20.100000000000001" customHeight="1" x14ac:dyDescent="0.3">
      <c r="L118" s="133"/>
      <c r="M118" s="133"/>
      <c r="N118" s="134"/>
    </row>
    <row r="119" spans="12:14" ht="20.100000000000001" customHeight="1" x14ac:dyDescent="0.3">
      <c r="L119" s="40"/>
      <c r="M119" s="40"/>
      <c r="N119" s="132"/>
    </row>
    <row r="120" spans="12:14" ht="20.100000000000001" customHeight="1" x14ac:dyDescent="0.3">
      <c r="L120" s="40"/>
      <c r="M120" s="40"/>
      <c r="N120" s="132"/>
    </row>
    <row r="121" spans="12:14" ht="20.100000000000001" customHeight="1" x14ac:dyDescent="0.3">
      <c r="L121" s="40"/>
      <c r="M121" s="40"/>
      <c r="N121" s="132"/>
    </row>
    <row r="122" spans="12:14" ht="20.100000000000001" customHeight="1" x14ac:dyDescent="0.3">
      <c r="L122" s="40"/>
      <c r="M122" s="40"/>
      <c r="N122" s="132"/>
    </row>
    <row r="123" spans="12:14" ht="20.100000000000001" customHeight="1" x14ac:dyDescent="0.3">
      <c r="L123" s="40"/>
      <c r="M123" s="40"/>
      <c r="N123" s="132"/>
    </row>
    <row r="124" spans="12:14" ht="20.100000000000001" customHeight="1" x14ac:dyDescent="0.3">
      <c r="L124" s="40"/>
      <c r="M124" s="40"/>
      <c r="N124" s="132"/>
    </row>
    <row r="125" spans="12:14" ht="20.100000000000001" customHeight="1" x14ac:dyDescent="0.3">
      <c r="L125" s="40"/>
      <c r="M125" s="40"/>
      <c r="N125" s="132"/>
    </row>
    <row r="126" spans="12:14" ht="20.100000000000001" customHeight="1" x14ac:dyDescent="0.3">
      <c r="L126" s="40"/>
      <c r="M126" s="40"/>
      <c r="N126" s="132"/>
    </row>
    <row r="127" spans="12:14" ht="20.100000000000001" customHeight="1" x14ac:dyDescent="0.3">
      <c r="L127" s="40"/>
      <c r="M127" s="40"/>
      <c r="N127" s="132"/>
    </row>
    <row r="128" spans="12:14" ht="20.100000000000001" customHeight="1" x14ac:dyDescent="0.3">
      <c r="L128" s="40"/>
      <c r="M128" s="40"/>
      <c r="N128" s="132"/>
    </row>
    <row r="129" spans="12:14" ht="20.100000000000001" customHeight="1" x14ac:dyDescent="0.3">
      <c r="L129" s="40"/>
      <c r="M129" s="40"/>
      <c r="N129" s="132"/>
    </row>
    <row r="130" spans="12:14" ht="20.100000000000001" customHeight="1" x14ac:dyDescent="0.3">
      <c r="L130" s="40"/>
      <c r="M130" s="40"/>
      <c r="N130" s="132"/>
    </row>
    <row r="131" spans="12:14" ht="20.100000000000001" customHeight="1" x14ac:dyDescent="0.3">
      <c r="L131" s="40"/>
      <c r="M131" s="40"/>
      <c r="N131" s="132"/>
    </row>
    <row r="132" spans="12:14" ht="20.100000000000001" customHeight="1" x14ac:dyDescent="0.3">
      <c r="L132" s="40"/>
      <c r="M132" s="40"/>
      <c r="N132" s="132"/>
    </row>
    <row r="133" spans="12:14" ht="20.100000000000001" customHeight="1" x14ac:dyDescent="0.3">
      <c r="L133" s="40"/>
      <c r="M133" s="40"/>
      <c r="N133" s="132"/>
    </row>
    <row r="134" spans="12:14" ht="20.100000000000001" customHeight="1" x14ac:dyDescent="0.3">
      <c r="L134" s="40"/>
      <c r="M134" s="40"/>
      <c r="N134" s="132"/>
    </row>
    <row r="135" spans="12:14" ht="20.100000000000001" customHeight="1" x14ac:dyDescent="0.3">
      <c r="L135" s="40"/>
      <c r="M135" s="40"/>
      <c r="N135" s="132"/>
    </row>
    <row r="136" spans="12:14" ht="20.100000000000001" customHeight="1" x14ac:dyDescent="0.3">
      <c r="L136" s="40"/>
      <c r="M136" s="40"/>
      <c r="N136" s="132"/>
    </row>
    <row r="137" spans="12:14" ht="20.100000000000001" customHeight="1" x14ac:dyDescent="0.3">
      <c r="L137" s="40"/>
      <c r="M137" s="40"/>
      <c r="N137" s="132"/>
    </row>
    <row r="138" spans="12:14" ht="20.100000000000001" customHeight="1" x14ac:dyDescent="0.3">
      <c r="L138" s="40"/>
      <c r="M138" s="40"/>
      <c r="N138" s="132"/>
    </row>
    <row r="139" spans="12:14" ht="20.100000000000001" customHeight="1" x14ac:dyDescent="0.3">
      <c r="L139" s="40"/>
      <c r="M139" s="40"/>
      <c r="N139" s="132"/>
    </row>
    <row r="140" spans="12:14" ht="20.100000000000001" customHeight="1" x14ac:dyDescent="0.3">
      <c r="L140" s="40"/>
      <c r="M140" s="40"/>
      <c r="N140" s="132"/>
    </row>
    <row r="141" spans="12:14" ht="20.100000000000001" customHeight="1" x14ac:dyDescent="0.3">
      <c r="L141" s="40"/>
      <c r="M141" s="40"/>
      <c r="N141" s="132"/>
    </row>
    <row r="142" spans="12:14" ht="20.100000000000001" customHeight="1" x14ac:dyDescent="0.3">
      <c r="L142" s="40"/>
      <c r="M142" s="40"/>
      <c r="N142" s="132"/>
    </row>
    <row r="143" spans="12:14" ht="20.100000000000001" customHeight="1" x14ac:dyDescent="0.3">
      <c r="L143" s="40"/>
      <c r="M143" s="40"/>
      <c r="N143" s="132"/>
    </row>
    <row r="144" spans="12:14" ht="20.100000000000001" customHeight="1" x14ac:dyDescent="0.3">
      <c r="L144" s="40"/>
      <c r="M144" s="40"/>
      <c r="N144" s="132"/>
    </row>
    <row r="145" spans="12:14" ht="20.100000000000001" customHeight="1" x14ac:dyDescent="0.3">
      <c r="L145" s="40"/>
      <c r="M145" s="40"/>
      <c r="N145" s="132"/>
    </row>
    <row r="146" spans="12:14" ht="20.100000000000001" customHeight="1" x14ac:dyDescent="0.3">
      <c r="L146" s="40"/>
      <c r="M146" s="40"/>
      <c r="N146" s="132"/>
    </row>
    <row r="147" spans="12:14" ht="20.100000000000001" customHeight="1" x14ac:dyDescent="0.3">
      <c r="L147" s="40"/>
      <c r="M147" s="40"/>
      <c r="N147" s="132"/>
    </row>
    <row r="148" spans="12:14" ht="20.100000000000001" customHeight="1" x14ac:dyDescent="0.3">
      <c r="L148" s="40"/>
      <c r="M148" s="40"/>
      <c r="N148" s="132"/>
    </row>
    <row r="149" spans="12:14" ht="20.100000000000001" customHeight="1" x14ac:dyDescent="0.3">
      <c r="L149" s="140"/>
      <c r="M149" s="40"/>
      <c r="N149" s="132"/>
    </row>
    <row r="150" spans="12:14" ht="20.100000000000001" customHeight="1" x14ac:dyDescent="0.3">
      <c r="L150" s="40"/>
      <c r="M150" s="40"/>
      <c r="N150" s="132"/>
    </row>
    <row r="151" spans="12:14" ht="20.100000000000001" customHeight="1" x14ac:dyDescent="0.3">
      <c r="L151" s="40"/>
      <c r="M151" s="40"/>
      <c r="N151" s="132"/>
    </row>
    <row r="152" spans="12:14" ht="20.100000000000001" customHeight="1" x14ac:dyDescent="0.3">
      <c r="L152" s="40"/>
      <c r="M152" s="40"/>
      <c r="N152" s="132"/>
    </row>
    <row r="153" spans="12:14" ht="20.100000000000001" customHeight="1" x14ac:dyDescent="0.3">
      <c r="L153" s="40"/>
      <c r="M153" s="40"/>
      <c r="N153" s="132"/>
    </row>
    <row r="154" spans="12:14" ht="20.100000000000001" customHeight="1" x14ac:dyDescent="0.3">
      <c r="L154" s="40"/>
      <c r="M154" s="40"/>
      <c r="N154" s="132"/>
    </row>
    <row r="155" spans="12:14" ht="20.100000000000001" customHeight="1" x14ac:dyDescent="0.3">
      <c r="L155" s="40"/>
      <c r="M155" s="40"/>
      <c r="N155" s="132"/>
    </row>
    <row r="156" spans="12:14" ht="20.100000000000001" customHeight="1" x14ac:dyDescent="0.3">
      <c r="L156" s="40"/>
      <c r="M156" s="40"/>
      <c r="N156" s="132"/>
    </row>
    <row r="157" spans="12:14" ht="20.100000000000001" customHeight="1" x14ac:dyDescent="0.3">
      <c r="L157" s="40"/>
      <c r="M157" s="40"/>
      <c r="N157" s="132"/>
    </row>
    <row r="158" spans="12:14" ht="20.100000000000001" customHeight="1" x14ac:dyDescent="0.3">
      <c r="L158" s="40"/>
      <c r="M158" s="40"/>
      <c r="N158" s="132"/>
    </row>
    <row r="159" spans="12:14" ht="20.100000000000001" customHeight="1" x14ac:dyDescent="0.3">
      <c r="L159" s="40"/>
      <c r="M159" s="40"/>
      <c r="N159" s="132"/>
    </row>
    <row r="160" spans="12:14" ht="20.100000000000001" customHeight="1" x14ac:dyDescent="0.3">
      <c r="L160" s="40"/>
      <c r="M160" s="40"/>
      <c r="N160" s="132"/>
    </row>
    <row r="161" spans="12:14" ht="20.100000000000001" customHeight="1" x14ac:dyDescent="0.3">
      <c r="L161" s="40"/>
      <c r="M161" s="40"/>
      <c r="N161" s="132"/>
    </row>
    <row r="162" spans="12:14" ht="20.100000000000001" customHeight="1" x14ac:dyDescent="0.3">
      <c r="L162" s="40"/>
      <c r="M162" s="40"/>
      <c r="N162" s="132"/>
    </row>
    <row r="163" spans="12:14" ht="20.100000000000001" customHeight="1" x14ac:dyDescent="0.3">
      <c r="L163" s="40"/>
      <c r="M163" s="40"/>
      <c r="N163" s="132"/>
    </row>
    <row r="164" spans="12:14" ht="20.100000000000001" customHeight="1" x14ac:dyDescent="0.3">
      <c r="L164" s="40"/>
      <c r="M164" s="40"/>
      <c r="N164" s="132"/>
    </row>
    <row r="165" spans="12:14" ht="20.100000000000001" customHeight="1" x14ac:dyDescent="0.3">
      <c r="L165" s="40"/>
      <c r="M165" s="40"/>
      <c r="N165" s="132"/>
    </row>
    <row r="166" spans="12:14" ht="20.100000000000001" customHeight="1" x14ac:dyDescent="0.3">
      <c r="L166" s="40"/>
      <c r="M166" s="40"/>
      <c r="N166" s="132"/>
    </row>
    <row r="167" spans="12:14" ht="20.100000000000001" customHeight="1" x14ac:dyDescent="0.3">
      <c r="L167" s="40"/>
      <c r="M167" s="40"/>
      <c r="N167" s="132"/>
    </row>
    <row r="168" spans="12:14" ht="20.100000000000001" customHeight="1" x14ac:dyDescent="0.3">
      <c r="L168" s="40"/>
      <c r="M168" s="40"/>
      <c r="N168" s="132"/>
    </row>
    <row r="169" spans="12:14" ht="20.100000000000001" customHeight="1" x14ac:dyDescent="0.3">
      <c r="L169" s="40"/>
      <c r="M169" s="40"/>
      <c r="N169" s="132"/>
    </row>
    <row r="170" spans="12:14" ht="20.100000000000001" customHeight="1" x14ac:dyDescent="0.3">
      <c r="L170" s="40"/>
      <c r="M170" s="40"/>
      <c r="N170" s="132"/>
    </row>
    <row r="171" spans="12:14" ht="20.100000000000001" customHeight="1" x14ac:dyDescent="0.3">
      <c r="L171" s="40"/>
      <c r="M171" s="40"/>
      <c r="N171" s="132"/>
    </row>
    <row r="172" spans="12:14" ht="20.100000000000001" customHeight="1" x14ac:dyDescent="0.3">
      <c r="L172" s="40"/>
      <c r="M172" s="40"/>
      <c r="N172" s="132"/>
    </row>
    <row r="173" spans="12:14" ht="20.100000000000001" customHeight="1" x14ac:dyDescent="0.3">
      <c r="L173" s="40"/>
      <c r="M173" s="40"/>
      <c r="N173" s="132"/>
    </row>
    <row r="174" spans="12:14" ht="20.100000000000001" customHeight="1" x14ac:dyDescent="0.3">
      <c r="L174" s="40"/>
      <c r="M174" s="40"/>
      <c r="N174" s="132"/>
    </row>
    <row r="175" spans="12:14" ht="20.100000000000001" customHeight="1" x14ac:dyDescent="0.3">
      <c r="L175" s="40"/>
      <c r="M175" s="40"/>
      <c r="N175" s="132"/>
    </row>
    <row r="176" spans="12:14" ht="20.100000000000001" customHeight="1" x14ac:dyDescent="0.3">
      <c r="L176" s="40"/>
      <c r="M176" s="40"/>
      <c r="N176" s="132"/>
    </row>
    <row r="177" spans="12:14" ht="20.100000000000001" customHeight="1" x14ac:dyDescent="0.3">
      <c r="L177" s="40"/>
      <c r="M177" s="40"/>
      <c r="N177" s="132"/>
    </row>
    <row r="178" spans="12:14" ht="20.100000000000001" customHeight="1" x14ac:dyDescent="0.3">
      <c r="L178" s="40"/>
      <c r="M178" s="40"/>
      <c r="N178" s="132"/>
    </row>
    <row r="179" spans="12:14" ht="20.100000000000001" customHeight="1" x14ac:dyDescent="0.3">
      <c r="L179" s="40"/>
      <c r="M179" s="40"/>
      <c r="N179" s="132"/>
    </row>
    <row r="180" spans="12:14" ht="20.100000000000001" customHeight="1" x14ac:dyDescent="0.3">
      <c r="L180" s="133"/>
      <c r="M180" s="133"/>
      <c r="N180" s="134"/>
    </row>
    <row r="181" spans="12:14" ht="20.100000000000001" customHeight="1" x14ac:dyDescent="0.3">
      <c r="L181" s="40"/>
      <c r="M181" s="40"/>
      <c r="N181" s="132"/>
    </row>
    <row r="182" spans="12:14" ht="20.100000000000001" customHeight="1" x14ac:dyDescent="0.3">
      <c r="L182" s="40"/>
      <c r="M182" s="40"/>
      <c r="N182" s="132"/>
    </row>
    <row r="183" spans="12:14" ht="20.100000000000001" customHeight="1" x14ac:dyDescent="0.3">
      <c r="L183" s="133"/>
      <c r="M183" s="133"/>
      <c r="N183" s="134"/>
    </row>
    <row r="184" spans="12:14" ht="20.100000000000001" customHeight="1" x14ac:dyDescent="0.3">
      <c r="L184" s="40"/>
      <c r="M184" s="40"/>
      <c r="N184" s="132"/>
    </row>
    <row r="185" spans="12:14" ht="20.100000000000001" customHeight="1" x14ac:dyDescent="0.3">
      <c r="L185" s="40"/>
      <c r="M185" s="40"/>
      <c r="N185" s="132"/>
    </row>
    <row r="186" spans="12:14" ht="20.100000000000001" customHeight="1" x14ac:dyDescent="0.3">
      <c r="L186" s="40"/>
      <c r="M186" s="40"/>
      <c r="N186" s="132"/>
    </row>
    <row r="187" spans="12:14" ht="20.100000000000001" customHeight="1" x14ac:dyDescent="0.3">
      <c r="L187" s="40"/>
      <c r="M187" s="40"/>
      <c r="N187" s="132"/>
    </row>
    <row r="188" spans="12:14" ht="20.100000000000001" customHeight="1" x14ac:dyDescent="0.3">
      <c r="L188" s="40"/>
      <c r="M188" s="40"/>
      <c r="N188" s="132"/>
    </row>
    <row r="189" spans="12:14" ht="20.100000000000001" customHeight="1" x14ac:dyDescent="0.3">
      <c r="L189" s="40"/>
      <c r="M189" s="40"/>
      <c r="N189" s="132"/>
    </row>
    <row r="190" spans="12:14" ht="20.100000000000001" customHeight="1" x14ac:dyDescent="0.3">
      <c r="L190" s="40"/>
      <c r="M190" s="40"/>
      <c r="N190" s="132"/>
    </row>
    <row r="191" spans="12:14" ht="20.100000000000001" customHeight="1" x14ac:dyDescent="0.3">
      <c r="L191" s="40"/>
      <c r="M191" s="40"/>
      <c r="N191" s="132"/>
    </row>
    <row r="192" spans="12:14" ht="20.100000000000001" customHeight="1" x14ac:dyDescent="0.3">
      <c r="L192" s="40"/>
      <c r="M192" s="40"/>
      <c r="N192" s="132"/>
    </row>
    <row r="193" spans="12:14" ht="20.100000000000001" customHeight="1" x14ac:dyDescent="0.3">
      <c r="L193" s="40"/>
      <c r="M193" s="40"/>
      <c r="N193" s="132"/>
    </row>
    <row r="194" spans="12:14" ht="20.100000000000001" customHeight="1" x14ac:dyDescent="0.3">
      <c r="L194" s="40"/>
      <c r="M194" s="40"/>
      <c r="N194" s="132"/>
    </row>
    <row r="195" spans="12:14" ht="20.100000000000001" customHeight="1" x14ac:dyDescent="0.3">
      <c r="L195" s="40"/>
      <c r="M195" s="40"/>
      <c r="N195" s="132"/>
    </row>
    <row r="196" spans="12:14" ht="20.100000000000001" customHeight="1" x14ac:dyDescent="0.3">
      <c r="L196" s="40"/>
      <c r="M196" s="40"/>
      <c r="N196" s="132"/>
    </row>
    <row r="197" spans="12:14" ht="20.100000000000001" customHeight="1" x14ac:dyDescent="0.3">
      <c r="L197" s="40"/>
      <c r="M197" s="40"/>
      <c r="N197" s="132"/>
    </row>
    <row r="198" spans="12:14" ht="20.100000000000001" customHeight="1" x14ac:dyDescent="0.3">
      <c r="L198" s="40"/>
      <c r="M198" s="40"/>
      <c r="N198" s="132"/>
    </row>
    <row r="199" spans="12:14" ht="20.100000000000001" customHeight="1" x14ac:dyDescent="0.3">
      <c r="L199" s="40"/>
      <c r="M199" s="40"/>
      <c r="N199" s="132"/>
    </row>
    <row r="200" spans="12:14" ht="20.100000000000001" customHeight="1" x14ac:dyDescent="0.3">
      <c r="L200" s="40"/>
      <c r="M200" s="40"/>
      <c r="N200" s="132"/>
    </row>
    <row r="201" spans="12:14" ht="20.100000000000001" customHeight="1" x14ac:dyDescent="0.3">
      <c r="L201" s="40"/>
      <c r="M201" s="40"/>
      <c r="N201" s="132"/>
    </row>
    <row r="202" spans="12:14" ht="20.100000000000001" customHeight="1" x14ac:dyDescent="0.3">
      <c r="L202" s="40"/>
      <c r="M202" s="40"/>
      <c r="N202" s="132"/>
    </row>
    <row r="203" spans="12:14" ht="20.100000000000001" customHeight="1" x14ac:dyDescent="0.3">
      <c r="L203" s="40"/>
      <c r="M203" s="40"/>
      <c r="N203" s="132"/>
    </row>
    <row r="204" spans="12:14" ht="20.100000000000001" customHeight="1" x14ac:dyDescent="0.3">
      <c r="L204" s="40"/>
      <c r="M204" s="40"/>
      <c r="N204" s="132"/>
    </row>
    <row r="205" spans="12:14" ht="20.100000000000001" customHeight="1" x14ac:dyDescent="0.3">
      <c r="L205" s="40"/>
      <c r="M205" s="40"/>
      <c r="N205" s="132"/>
    </row>
    <row r="206" spans="12:14" ht="20.100000000000001" customHeight="1" x14ac:dyDescent="0.3">
      <c r="L206" s="40"/>
      <c r="M206" s="40"/>
      <c r="N206" s="132"/>
    </row>
    <row r="207" spans="12:14" ht="20.100000000000001" customHeight="1" x14ac:dyDescent="0.3">
      <c r="L207" s="40"/>
      <c r="M207" s="40"/>
      <c r="N207" s="132"/>
    </row>
    <row r="208" spans="12:14" ht="20.100000000000001" customHeight="1" x14ac:dyDescent="0.3">
      <c r="L208" s="40"/>
      <c r="M208" s="40"/>
      <c r="N208" s="132"/>
    </row>
    <row r="209" spans="12:14" ht="20.100000000000001" customHeight="1" x14ac:dyDescent="0.3">
      <c r="L209" s="40"/>
      <c r="M209" s="40"/>
      <c r="N209" s="132"/>
    </row>
    <row r="210" spans="12:14" ht="20.100000000000001" customHeight="1" x14ac:dyDescent="0.3">
      <c r="L210" s="40"/>
      <c r="M210" s="40"/>
      <c r="N210" s="132"/>
    </row>
    <row r="211" spans="12:14" ht="20.100000000000001" customHeight="1" x14ac:dyDescent="0.3">
      <c r="L211" s="40"/>
      <c r="M211" s="40"/>
      <c r="N211" s="132"/>
    </row>
    <row r="212" spans="12:14" ht="20.100000000000001" customHeight="1" x14ac:dyDescent="0.3">
      <c r="L212" s="40"/>
      <c r="M212" s="40"/>
      <c r="N212" s="132"/>
    </row>
    <row r="213" spans="12:14" ht="20.100000000000001" customHeight="1" x14ac:dyDescent="0.3">
      <c r="L213" s="40"/>
      <c r="M213" s="40"/>
      <c r="N213" s="132"/>
    </row>
    <row r="214" spans="12:14" ht="20.100000000000001" customHeight="1" x14ac:dyDescent="0.3">
      <c r="L214" s="40"/>
      <c r="M214" s="40"/>
      <c r="N214" s="132"/>
    </row>
    <row r="215" spans="12:14" ht="20.100000000000001" customHeight="1" x14ac:dyDescent="0.3">
      <c r="L215" s="40"/>
      <c r="M215" s="40"/>
      <c r="N215" s="132"/>
    </row>
    <row r="216" spans="12:14" ht="20.100000000000001" customHeight="1" x14ac:dyDescent="0.3">
      <c r="L216" s="40"/>
      <c r="M216" s="40"/>
      <c r="N216" s="132"/>
    </row>
    <row r="217" spans="12:14" ht="20.100000000000001" customHeight="1" x14ac:dyDescent="0.3">
      <c r="L217" s="40"/>
      <c r="M217" s="40"/>
      <c r="N217" s="132"/>
    </row>
    <row r="218" spans="12:14" ht="20.100000000000001" customHeight="1" x14ac:dyDescent="0.3">
      <c r="L218" s="40"/>
      <c r="M218" s="40"/>
      <c r="N218" s="132"/>
    </row>
    <row r="219" spans="12:14" ht="20.100000000000001" customHeight="1" x14ac:dyDescent="0.3">
      <c r="L219" s="40"/>
      <c r="M219" s="40"/>
      <c r="N219" s="132"/>
    </row>
    <row r="220" spans="12:14" ht="20.100000000000001" customHeight="1" x14ac:dyDescent="0.3">
      <c r="L220" s="40"/>
      <c r="M220" s="40"/>
      <c r="N220" s="132"/>
    </row>
    <row r="221" spans="12:14" ht="20.100000000000001" customHeight="1" x14ac:dyDescent="0.3">
      <c r="L221" s="40"/>
      <c r="M221" s="40"/>
      <c r="N221" s="132"/>
    </row>
    <row r="222" spans="12:14" ht="20.100000000000001" customHeight="1" x14ac:dyDescent="0.3">
      <c r="L222" s="40"/>
      <c r="M222" s="40"/>
      <c r="N222" s="132"/>
    </row>
    <row r="223" spans="12:14" ht="20.100000000000001" customHeight="1" x14ac:dyDescent="0.3">
      <c r="L223" s="40"/>
      <c r="M223" s="40"/>
      <c r="N223" s="132"/>
    </row>
    <row r="224" spans="12:14" ht="20.100000000000001" customHeight="1" x14ac:dyDescent="0.3">
      <c r="L224" s="40"/>
      <c r="M224" s="40"/>
      <c r="N224" s="132"/>
    </row>
    <row r="225" spans="12:14" ht="20.100000000000001" customHeight="1" x14ac:dyDescent="0.3">
      <c r="L225" s="40"/>
      <c r="M225" s="40"/>
      <c r="N225" s="132"/>
    </row>
    <row r="226" spans="12:14" ht="20.100000000000001" customHeight="1" x14ac:dyDescent="0.3">
      <c r="L226" s="40"/>
      <c r="M226" s="40"/>
      <c r="N226" s="132"/>
    </row>
    <row r="227" spans="12:14" ht="20.100000000000001" customHeight="1" x14ac:dyDescent="0.3">
      <c r="L227" s="40"/>
      <c r="M227" s="40"/>
      <c r="N227" s="132"/>
    </row>
    <row r="228" spans="12:14" ht="20.100000000000001" customHeight="1" x14ac:dyDescent="0.3">
      <c r="L228" s="40"/>
      <c r="M228" s="40"/>
      <c r="N228" s="132"/>
    </row>
    <row r="229" spans="12:14" ht="20.100000000000001" customHeight="1" x14ac:dyDescent="0.3">
      <c r="L229" s="40"/>
      <c r="M229" s="40"/>
      <c r="N229" s="132"/>
    </row>
    <row r="230" spans="12:14" ht="20.100000000000001" customHeight="1" x14ac:dyDescent="0.3">
      <c r="L230" s="40"/>
      <c r="M230" s="40"/>
      <c r="N230" s="132"/>
    </row>
    <row r="231" spans="12:14" ht="20.100000000000001" customHeight="1" x14ac:dyDescent="0.3">
      <c r="L231" s="40"/>
      <c r="M231" s="40"/>
      <c r="N231" s="132"/>
    </row>
    <row r="232" spans="12:14" ht="20.100000000000001" customHeight="1" x14ac:dyDescent="0.3">
      <c r="L232" s="40"/>
      <c r="M232" s="40"/>
      <c r="N232" s="132"/>
    </row>
    <row r="233" spans="12:14" ht="20.100000000000001" customHeight="1" x14ac:dyDescent="0.3">
      <c r="L233" s="40"/>
      <c r="M233" s="40"/>
      <c r="N233" s="132"/>
    </row>
    <row r="234" spans="12:14" ht="20.100000000000001" customHeight="1" x14ac:dyDescent="0.3">
      <c r="L234" s="40"/>
      <c r="M234" s="40"/>
      <c r="N234" s="132"/>
    </row>
    <row r="235" spans="12:14" ht="20.100000000000001" customHeight="1" x14ac:dyDescent="0.3">
      <c r="L235" s="40"/>
      <c r="M235" s="40"/>
      <c r="N235" s="132"/>
    </row>
    <row r="236" spans="12:14" ht="20.100000000000001" customHeight="1" x14ac:dyDescent="0.3">
      <c r="L236" s="40"/>
      <c r="M236" s="40"/>
      <c r="N236" s="132"/>
    </row>
    <row r="237" spans="12:14" ht="20.100000000000001" customHeight="1" x14ac:dyDescent="0.3">
      <c r="L237" s="40"/>
      <c r="M237" s="40"/>
      <c r="N237" s="132"/>
    </row>
    <row r="238" spans="12:14" ht="20.100000000000001" customHeight="1" x14ac:dyDescent="0.3">
      <c r="L238" s="40"/>
      <c r="M238" s="40"/>
      <c r="N238" s="132"/>
    </row>
    <row r="239" spans="12:14" ht="20.100000000000001" customHeight="1" x14ac:dyDescent="0.3">
      <c r="L239" s="40"/>
      <c r="M239" s="40"/>
      <c r="N239" s="132"/>
    </row>
    <row r="240" spans="12:14" ht="20.100000000000001" customHeight="1" x14ac:dyDescent="0.3">
      <c r="L240" s="40"/>
      <c r="M240" s="40"/>
      <c r="N240" s="132"/>
    </row>
    <row r="241" spans="12:14" ht="20.100000000000001" customHeight="1" x14ac:dyDescent="0.3">
      <c r="L241" s="40"/>
      <c r="M241" s="40"/>
      <c r="N241" s="132"/>
    </row>
    <row r="242" spans="12:14" ht="20.100000000000001" customHeight="1" x14ac:dyDescent="0.3">
      <c r="L242" s="40"/>
      <c r="M242" s="40"/>
      <c r="N242" s="132"/>
    </row>
    <row r="243" spans="12:14" ht="20.100000000000001" customHeight="1" x14ac:dyDescent="0.3">
      <c r="L243" s="40"/>
      <c r="M243" s="40"/>
      <c r="N243" s="132"/>
    </row>
    <row r="244" spans="12:14" ht="20.100000000000001" customHeight="1" x14ac:dyDescent="0.3">
      <c r="L244" s="40"/>
      <c r="M244" s="40"/>
      <c r="N244" s="132"/>
    </row>
    <row r="245" spans="12:14" ht="20.100000000000001" customHeight="1" x14ac:dyDescent="0.3">
      <c r="L245" s="40"/>
      <c r="M245" s="40"/>
      <c r="N245" s="132"/>
    </row>
    <row r="246" spans="12:14" ht="20.100000000000001" customHeight="1" x14ac:dyDescent="0.3">
      <c r="L246" s="40"/>
      <c r="M246" s="40"/>
      <c r="N246" s="132"/>
    </row>
    <row r="247" spans="12:14" ht="20.100000000000001" customHeight="1" x14ac:dyDescent="0.3">
      <c r="L247" s="40"/>
      <c r="M247" s="40"/>
      <c r="N247" s="132"/>
    </row>
    <row r="248" spans="12:14" ht="20.100000000000001" customHeight="1" x14ac:dyDescent="0.3">
      <c r="L248" s="40"/>
      <c r="M248" s="40"/>
      <c r="N248" s="132"/>
    </row>
    <row r="249" spans="12:14" ht="20.100000000000001" customHeight="1" x14ac:dyDescent="0.3">
      <c r="L249" s="40"/>
      <c r="M249" s="40"/>
      <c r="N249" s="132"/>
    </row>
    <row r="250" spans="12:14" ht="20.100000000000001" customHeight="1" x14ac:dyDescent="0.3">
      <c r="L250" s="40"/>
      <c r="M250" s="40"/>
      <c r="N250" s="132"/>
    </row>
    <row r="251" spans="12:14" ht="20.100000000000001" customHeight="1" x14ac:dyDescent="0.3">
      <c r="L251" s="40"/>
      <c r="M251" s="40"/>
      <c r="N251" s="132"/>
    </row>
    <row r="252" spans="12:14" ht="20.100000000000001" customHeight="1" x14ac:dyDescent="0.3">
      <c r="L252" s="40"/>
      <c r="M252" s="40"/>
      <c r="N252" s="132"/>
    </row>
    <row r="253" spans="12:14" ht="20.100000000000001" customHeight="1" x14ac:dyDescent="0.3">
      <c r="L253" s="40"/>
      <c r="M253" s="40"/>
      <c r="N253" s="132"/>
    </row>
    <row r="254" spans="12:14" ht="20.100000000000001" customHeight="1" x14ac:dyDescent="0.3">
      <c r="L254" s="40"/>
      <c r="M254" s="40"/>
      <c r="N254" s="132"/>
    </row>
    <row r="255" spans="12:14" ht="20.100000000000001" customHeight="1" x14ac:dyDescent="0.3">
      <c r="L255" s="40"/>
      <c r="M255" s="40"/>
      <c r="N255" s="132"/>
    </row>
    <row r="256" spans="12:14" ht="20.100000000000001" customHeight="1" x14ac:dyDescent="0.3">
      <c r="L256" s="40"/>
      <c r="M256" s="40"/>
      <c r="N256" s="132"/>
    </row>
    <row r="257" spans="12:14" ht="20.100000000000001" customHeight="1" x14ac:dyDescent="0.3">
      <c r="L257" s="40"/>
      <c r="M257" s="40"/>
      <c r="N257" s="132"/>
    </row>
    <row r="258" spans="12:14" ht="20.100000000000001" customHeight="1" x14ac:dyDescent="0.3">
      <c r="L258" s="40"/>
      <c r="M258" s="40"/>
      <c r="N258" s="132"/>
    </row>
    <row r="259" spans="12:14" ht="20.100000000000001" customHeight="1" x14ac:dyDescent="0.3">
      <c r="L259" s="40"/>
      <c r="M259" s="40"/>
      <c r="N259" s="132"/>
    </row>
    <row r="260" spans="12:14" ht="20.100000000000001" customHeight="1" x14ac:dyDescent="0.3">
      <c r="L260" s="40"/>
      <c r="M260" s="40"/>
      <c r="N260" s="132"/>
    </row>
    <row r="261" spans="12:14" ht="20.100000000000001" customHeight="1" x14ac:dyDescent="0.3">
      <c r="L261" s="40"/>
      <c r="M261" s="40"/>
      <c r="N261" s="132"/>
    </row>
    <row r="262" spans="12:14" ht="20.100000000000001" customHeight="1" x14ac:dyDescent="0.3">
      <c r="L262" s="40"/>
      <c r="M262" s="40"/>
      <c r="N262" s="132"/>
    </row>
    <row r="263" spans="12:14" ht="20.100000000000001" customHeight="1" x14ac:dyDescent="0.3">
      <c r="L263" s="40"/>
      <c r="M263" s="40"/>
      <c r="N263" s="132"/>
    </row>
    <row r="264" spans="12:14" ht="20.100000000000001" customHeight="1" x14ac:dyDescent="0.3">
      <c r="L264" s="40"/>
      <c r="M264" s="40"/>
      <c r="N264" s="132"/>
    </row>
    <row r="265" spans="12:14" ht="20.100000000000001" customHeight="1" x14ac:dyDescent="0.3">
      <c r="L265" s="40"/>
      <c r="M265" s="40"/>
      <c r="N265" s="132"/>
    </row>
    <row r="266" spans="12:14" ht="20.100000000000001" customHeight="1" x14ac:dyDescent="0.3">
      <c r="L266" s="40"/>
      <c r="M266" s="40"/>
      <c r="N266" s="132"/>
    </row>
    <row r="267" spans="12:14" ht="20.100000000000001" customHeight="1" x14ac:dyDescent="0.3">
      <c r="L267" s="40"/>
      <c r="M267" s="40"/>
      <c r="N267" s="132"/>
    </row>
    <row r="268" spans="12:14" ht="20.100000000000001" customHeight="1" x14ac:dyDescent="0.3">
      <c r="L268" s="40"/>
      <c r="M268" s="40"/>
      <c r="N268" s="132"/>
    </row>
    <row r="269" spans="12:14" ht="20.100000000000001" customHeight="1" x14ac:dyDescent="0.3">
      <c r="L269" s="40"/>
      <c r="M269" s="40"/>
      <c r="N269" s="132"/>
    </row>
    <row r="270" spans="12:14" ht="20.100000000000001" customHeight="1" x14ac:dyDescent="0.3">
      <c r="L270" s="40"/>
      <c r="M270" s="40"/>
      <c r="N270" s="132"/>
    </row>
    <row r="271" spans="12:14" ht="20.100000000000001" customHeight="1" x14ac:dyDescent="0.3">
      <c r="L271" s="40"/>
      <c r="M271" s="40"/>
      <c r="N271" s="132"/>
    </row>
    <row r="272" spans="12:14" ht="20.100000000000001" customHeight="1" x14ac:dyDescent="0.3">
      <c r="L272" s="40"/>
      <c r="M272" s="40"/>
      <c r="N272" s="132"/>
    </row>
    <row r="273" spans="12:14" ht="20.100000000000001" customHeight="1" x14ac:dyDescent="0.3">
      <c r="L273" s="40"/>
      <c r="M273" s="40"/>
      <c r="N273" s="132"/>
    </row>
    <row r="274" spans="12:14" ht="20.100000000000001" customHeight="1" x14ac:dyDescent="0.3">
      <c r="L274" s="40"/>
      <c r="M274" s="40"/>
      <c r="N274" s="132"/>
    </row>
    <row r="275" spans="12:14" ht="20.100000000000001" customHeight="1" x14ac:dyDescent="0.3">
      <c r="L275" s="40"/>
      <c r="M275" s="40"/>
      <c r="N275" s="132"/>
    </row>
    <row r="276" spans="12:14" ht="20.100000000000001" customHeight="1" x14ac:dyDescent="0.3">
      <c r="L276" s="40"/>
      <c r="M276" s="40"/>
      <c r="N276" s="132"/>
    </row>
    <row r="277" spans="12:14" ht="20.100000000000001" customHeight="1" x14ac:dyDescent="0.3">
      <c r="L277" s="40"/>
      <c r="M277" s="40"/>
      <c r="N277" s="132"/>
    </row>
    <row r="278" spans="12:14" ht="20.100000000000001" customHeight="1" x14ac:dyDescent="0.3">
      <c r="L278" s="40"/>
      <c r="M278" s="40"/>
      <c r="N278" s="132"/>
    </row>
    <row r="279" spans="12:14" ht="20.100000000000001" customHeight="1" x14ac:dyDescent="0.3">
      <c r="L279" s="40"/>
      <c r="M279" s="40"/>
      <c r="N279" s="132"/>
    </row>
    <row r="280" spans="12:14" ht="20.100000000000001" customHeight="1" x14ac:dyDescent="0.3">
      <c r="L280" s="40"/>
      <c r="M280" s="40"/>
      <c r="N280" s="132"/>
    </row>
    <row r="281" spans="12:14" ht="20.100000000000001" customHeight="1" x14ac:dyDescent="0.3">
      <c r="L281" s="40"/>
      <c r="M281" s="40"/>
      <c r="N281" s="132"/>
    </row>
    <row r="282" spans="12:14" ht="20.100000000000001" customHeight="1" x14ac:dyDescent="0.3">
      <c r="L282" s="40"/>
      <c r="M282" s="40"/>
      <c r="N282" s="132"/>
    </row>
    <row r="283" spans="12:14" ht="20.100000000000001" customHeight="1" x14ac:dyDescent="0.3">
      <c r="L283" s="40"/>
      <c r="M283" s="40"/>
      <c r="N283" s="132"/>
    </row>
    <row r="284" spans="12:14" ht="20.100000000000001" customHeight="1" x14ac:dyDescent="0.3">
      <c r="L284" s="40"/>
      <c r="M284" s="40"/>
      <c r="N284" s="132"/>
    </row>
    <row r="285" spans="12:14" ht="20.100000000000001" customHeight="1" x14ac:dyDescent="0.3">
      <c r="L285" s="40"/>
      <c r="M285" s="40"/>
      <c r="N285" s="132"/>
    </row>
    <row r="286" spans="12:14" ht="20.100000000000001" customHeight="1" x14ac:dyDescent="0.3">
      <c r="L286" s="40"/>
      <c r="M286" s="40"/>
      <c r="N286" s="132"/>
    </row>
    <row r="287" spans="12:14" ht="20.100000000000001" customHeight="1" x14ac:dyDescent="0.3">
      <c r="L287" s="40"/>
      <c r="M287" s="40"/>
      <c r="N287" s="132"/>
    </row>
    <row r="288" spans="12:14" ht="20.100000000000001" customHeight="1" x14ac:dyDescent="0.3">
      <c r="L288" s="40"/>
      <c r="M288" s="40"/>
      <c r="N288" s="132"/>
    </row>
    <row r="289" spans="12:14" ht="20.100000000000001" customHeight="1" x14ac:dyDescent="0.3">
      <c r="L289" s="40"/>
      <c r="M289" s="40"/>
      <c r="N289" s="132"/>
    </row>
    <row r="290" spans="12:14" ht="20.100000000000001" customHeight="1" x14ac:dyDescent="0.3">
      <c r="L290" s="40"/>
      <c r="M290" s="40"/>
      <c r="N290" s="132"/>
    </row>
    <row r="291" spans="12:14" ht="20.100000000000001" customHeight="1" x14ac:dyDescent="0.3">
      <c r="L291" s="40"/>
      <c r="M291" s="40"/>
      <c r="N291" s="132"/>
    </row>
    <row r="292" spans="12:14" ht="20.100000000000001" customHeight="1" x14ac:dyDescent="0.3">
      <c r="L292" s="40"/>
      <c r="M292" s="40"/>
      <c r="N292" s="132"/>
    </row>
    <row r="293" spans="12:14" ht="20.100000000000001" customHeight="1" x14ac:dyDescent="0.3">
      <c r="L293" s="40"/>
      <c r="M293" s="40"/>
      <c r="N293" s="132"/>
    </row>
    <row r="294" spans="12:14" ht="20.100000000000001" customHeight="1" x14ac:dyDescent="0.3">
      <c r="L294" s="40"/>
      <c r="M294" s="40"/>
      <c r="N294" s="132"/>
    </row>
    <row r="295" spans="12:14" ht="20.100000000000001" customHeight="1" x14ac:dyDescent="0.3">
      <c r="L295" s="40"/>
      <c r="M295" s="40"/>
      <c r="N295" s="132"/>
    </row>
    <row r="296" spans="12:14" ht="20.100000000000001" customHeight="1" x14ac:dyDescent="0.3">
      <c r="L296" s="40"/>
      <c r="M296" s="40"/>
      <c r="N296" s="132"/>
    </row>
    <row r="297" spans="12:14" ht="20.100000000000001" customHeight="1" x14ac:dyDescent="0.3">
      <c r="L297" s="40"/>
      <c r="M297" s="40"/>
      <c r="N297" s="132"/>
    </row>
    <row r="298" spans="12:14" ht="20.100000000000001" customHeight="1" x14ac:dyDescent="0.3">
      <c r="L298" s="40"/>
      <c r="M298" s="40"/>
      <c r="N298" s="132"/>
    </row>
    <row r="299" spans="12:14" ht="20.100000000000001" customHeight="1" x14ac:dyDescent="0.3">
      <c r="L299" s="40"/>
      <c r="M299" s="40"/>
      <c r="N299" s="132"/>
    </row>
    <row r="300" spans="12:14" ht="20.100000000000001" customHeight="1" x14ac:dyDescent="0.3">
      <c r="L300" s="40"/>
      <c r="M300" s="40"/>
      <c r="N300" s="132"/>
    </row>
    <row r="301" spans="12:14" ht="20.100000000000001" customHeight="1" x14ac:dyDescent="0.3">
      <c r="L301" s="40"/>
      <c r="M301" s="40"/>
      <c r="N301" s="132"/>
    </row>
    <row r="302" spans="12:14" ht="20.100000000000001" customHeight="1" x14ac:dyDescent="0.3">
      <c r="L302" s="40"/>
      <c r="M302" s="40"/>
      <c r="N302" s="132"/>
    </row>
  </sheetData>
  <phoneticPr fontId="0" type="noConversion"/>
  <printOptions gridLinesSet="0"/>
  <pageMargins left="0.75" right="0.75" top="1" bottom="1" header="0.5" footer="0.5"/>
  <pageSetup scale="39" orientation="landscape" horizontalDpi="300" verticalDpi="300" r:id="rId1"/>
  <headerFooter alignWithMargins="0">
    <oddHeader>&amp;A</oddHeader>
    <oddFooter>Page &amp;P</oddFooter>
  </headerFooter>
  <drawing r:id="rId2"/>
  <legacyDrawing r:id="rId3"/>
  <controls>
    <mc:AlternateContent xmlns:mc="http://schemas.openxmlformats.org/markup-compatibility/2006">
      <mc:Choice Requires="x14">
        <control shapeId="1087" r:id="rId4" name="CommandButton1">
          <controlPr defaultSize="0" autoLine="0" r:id="rId5">
            <anchor moveWithCells="1">
              <from>
                <xdr:col>2</xdr:col>
                <xdr:colOff>609600</xdr:colOff>
                <xdr:row>28</xdr:row>
                <xdr:rowOff>76200</xdr:rowOff>
              </from>
              <to>
                <xdr:col>4</xdr:col>
                <xdr:colOff>701040</xdr:colOff>
                <xdr:row>32</xdr:row>
                <xdr:rowOff>137160</xdr:rowOff>
              </to>
            </anchor>
          </controlPr>
        </control>
      </mc:Choice>
      <mc:Fallback>
        <control shapeId="1087" r:id="rId4" name="CommandButton1"/>
      </mc:Fallback>
    </mc:AlternateContent>
    <mc:AlternateContent xmlns:mc="http://schemas.openxmlformats.org/markup-compatibility/2006">
      <mc:Choice Requires="x14">
        <control shapeId="1084" r:id="rId6" name="CommandButton2">
          <controlPr defaultSize="0" autoLine="0" r:id="rId7">
            <anchor moveWithCells="1">
              <from>
                <xdr:col>12</xdr:col>
                <xdr:colOff>1630680</xdr:colOff>
                <xdr:row>4</xdr:row>
                <xdr:rowOff>76200</xdr:rowOff>
              </from>
              <to>
                <xdr:col>13</xdr:col>
                <xdr:colOff>1577340</xdr:colOff>
                <xdr:row>8</xdr:row>
                <xdr:rowOff>160020</xdr:rowOff>
              </to>
            </anchor>
          </controlPr>
        </control>
      </mc:Choice>
      <mc:Fallback>
        <control shapeId="1084" r:id="rId6" name="CommandButton2"/>
      </mc:Fallback>
    </mc:AlternateContent>
    <mc:AlternateContent xmlns:mc="http://schemas.openxmlformats.org/markup-compatibility/2006">
      <mc:Choice Requires="x14">
        <control shapeId="1083" r:id="rId8" name="CommandButton1">
          <controlPr defaultSize="0" autoLine="0" r:id="rId9">
            <anchor moveWithCells="1">
              <from>
                <xdr:col>11</xdr:col>
                <xdr:colOff>381000</xdr:colOff>
                <xdr:row>4</xdr:row>
                <xdr:rowOff>106680</xdr:rowOff>
              </from>
              <to>
                <xdr:col>12</xdr:col>
                <xdr:colOff>769620</xdr:colOff>
                <xdr:row>8</xdr:row>
                <xdr:rowOff>160020</xdr:rowOff>
              </to>
            </anchor>
          </controlPr>
        </control>
      </mc:Choice>
      <mc:Fallback>
        <control shapeId="1083" r:id="rId8" name="CommandButton1"/>
      </mc:Fallback>
    </mc:AlternateContent>
    <mc:AlternateContent xmlns:mc="http://schemas.openxmlformats.org/markup-compatibility/2006">
      <mc:Choice Requires="x14">
        <control shapeId="1064" r:id="rId10" name="ListBox3">
          <controlPr defaultSize="0" autoLine="0" autoPict="0" linkedCell="D11" listFillRange="'DATA BASE'!A8:A1497" r:id="rId11">
            <anchor moveWithCells="1">
              <from>
                <xdr:col>2</xdr:col>
                <xdr:colOff>548640</xdr:colOff>
                <xdr:row>2</xdr:row>
                <xdr:rowOff>68580</xdr:rowOff>
              </from>
              <to>
                <xdr:col>3</xdr:col>
                <xdr:colOff>876300</xdr:colOff>
                <xdr:row>9</xdr:row>
                <xdr:rowOff>60960</xdr:rowOff>
              </to>
            </anchor>
          </controlPr>
        </control>
      </mc:Choice>
      <mc:Fallback>
        <control shapeId="1064" r:id="rId10" name="ListBox3"/>
      </mc:Fallback>
    </mc:AlternateContent>
    <mc:AlternateContent xmlns:mc="http://schemas.openxmlformats.org/markup-compatibility/2006">
      <mc:Choice Requires="x14">
        <control shapeId="1062" r:id="rId12" name="ListBox2">
          <controlPr defaultSize="0" autoLine="0" linkedCell="C22" listFillRange="D23:D25" r:id="rId13">
            <anchor moveWithCells="1">
              <from>
                <xdr:col>2</xdr:col>
                <xdr:colOff>571500</xdr:colOff>
                <xdr:row>20</xdr:row>
                <xdr:rowOff>152400</xdr:rowOff>
              </from>
              <to>
                <xdr:col>3</xdr:col>
                <xdr:colOff>571500</xdr:colOff>
                <xdr:row>22</xdr:row>
                <xdr:rowOff>53340</xdr:rowOff>
              </to>
            </anchor>
          </controlPr>
        </control>
      </mc:Choice>
      <mc:Fallback>
        <control shapeId="1062" r:id="rId12" name="ListBox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READ ME FIRST</vt:lpstr>
      <vt:lpstr>DATA PLOTS</vt:lpstr>
      <vt:lpstr>Disp vs LOA</vt:lpstr>
      <vt:lpstr>OPTIMAL VALUES</vt:lpstr>
      <vt:lpstr>DATA BASE</vt:lpstr>
      <vt:lpstr>INPUTS</vt:lpstr>
      <vt:lpstr>Database</vt:lpstr>
      <vt:lpstr>INPUTS!Print_Area</vt:lpstr>
      <vt:lpstr>'OPTIMAL VALUES'!Print_Area</vt:lpstr>
      <vt:lpstr>Sort_Data_Base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HOLTROP</dc:creator>
  <cp:lastModifiedBy>Aniket Gupta</cp:lastModifiedBy>
  <cp:lastPrinted>2000-04-25T13:25:39Z</cp:lastPrinted>
  <dcterms:created xsi:type="dcterms:W3CDTF">1999-02-20T20:24:13Z</dcterms:created>
  <dcterms:modified xsi:type="dcterms:W3CDTF">2024-01-29T04:55:09Z</dcterms:modified>
</cp:coreProperties>
</file>