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84F2AD6-790B-4D07-AFFD-0C0267629BCB}" xr6:coauthVersionLast="47" xr6:coauthVersionMax="47" xr10:uidLastSave="{00000000-0000-0000-0000-000000000000}"/>
  <bookViews>
    <workbookView xWindow="3348" yWindow="3348" windowWidth="17280" windowHeight="8880" activeTab="1"/>
  </bookViews>
  <sheets>
    <sheet name="általános" sheetId="6" r:id="rId1"/>
    <sheet name="adatbáziskezelők" sheetId="3" r:id="rId2"/>
    <sheet name="adatbázis feldolgozók" sheetId="4" r:id="rId3"/>
    <sheet name="fejlesztőeszközök" sheetId="5" r:id="rId4"/>
    <sheet name="opcionális termékek" sheetId="10" r:id="rId5"/>
    <sheet name="oktatás" sheetId="9" r:id="rId6"/>
    <sheet name="kapcsolódó szolg." sheetId="7" r:id="rId7"/>
    <sheet name="Támogatás hosszabbítá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3" i="4"/>
  <c r="F13" i="4"/>
  <c r="H13" i="4" s="1"/>
  <c r="B14" i="4"/>
  <c r="F14" i="4"/>
  <c r="H14" i="4" s="1"/>
  <c r="B16" i="4"/>
  <c r="B18" i="4"/>
  <c r="F18" i="4"/>
  <c r="H18" i="4"/>
  <c r="B19" i="4"/>
  <c r="F19" i="4"/>
  <c r="H19" i="4" s="1"/>
  <c r="B21" i="4"/>
  <c r="B23" i="4"/>
  <c r="F23" i="4"/>
  <c r="H23" i="4" s="1"/>
  <c r="B25" i="4"/>
  <c r="B27" i="4"/>
  <c r="F27" i="4"/>
  <c r="H27" i="4" s="1"/>
  <c r="B28" i="4"/>
  <c r="F28" i="4"/>
  <c r="H28" i="4" s="1"/>
  <c r="B30" i="4"/>
  <c r="B32" i="4"/>
  <c r="F32" i="4"/>
  <c r="H32" i="4"/>
  <c r="B33" i="4"/>
  <c r="F33" i="4"/>
  <c r="H33" i="4"/>
  <c r="B36" i="4"/>
  <c r="B38" i="4"/>
  <c r="F38" i="4"/>
  <c r="H38" i="4" s="1"/>
  <c r="H41" i="4"/>
  <c r="J41" i="4" s="1"/>
  <c r="K41" i="4" s="1"/>
  <c r="H42" i="4"/>
  <c r="J42" i="4" s="1"/>
  <c r="K42" i="4" s="1"/>
  <c r="A45" i="4"/>
  <c r="B45" i="4"/>
  <c r="A46" i="4"/>
  <c r="B46" i="4"/>
  <c r="A47" i="4"/>
  <c r="B47" i="4"/>
  <c r="B13" i="3"/>
  <c r="F13" i="3"/>
  <c r="H13" i="3"/>
  <c r="B14" i="3"/>
  <c r="F14" i="3"/>
  <c r="H14" i="3" s="1"/>
  <c r="B15" i="3"/>
  <c r="F15" i="3"/>
  <c r="H15" i="3" s="1"/>
  <c r="B16" i="3"/>
  <c r="F16" i="3"/>
  <c r="H16" i="3" s="1"/>
  <c r="B18" i="3"/>
  <c r="B19" i="3"/>
  <c r="F19" i="3"/>
  <c r="H19" i="3"/>
  <c r="B20" i="3"/>
  <c r="F20" i="3"/>
  <c r="H20" i="3"/>
  <c r="B21" i="3"/>
  <c r="F21" i="3"/>
  <c r="H21" i="3" s="1"/>
  <c r="B22" i="3"/>
  <c r="F22" i="3"/>
  <c r="H22" i="3" s="1"/>
  <c r="B23" i="3"/>
  <c r="F23" i="3"/>
  <c r="H23" i="3" s="1"/>
  <c r="B24" i="3"/>
  <c r="F24" i="3"/>
  <c r="H24" i="3"/>
  <c r="B26" i="3"/>
  <c r="B28" i="3"/>
  <c r="F28" i="3"/>
  <c r="H28" i="3"/>
  <c r="B29" i="3"/>
  <c r="F29" i="3"/>
  <c r="H29" i="3" s="1"/>
  <c r="B30" i="3"/>
  <c r="F30" i="3"/>
  <c r="H30" i="3" s="1"/>
  <c r="B31" i="3"/>
  <c r="F31" i="3"/>
  <c r="H31" i="3" s="1"/>
  <c r="B33" i="3"/>
  <c r="B35" i="3"/>
  <c r="F35" i="3"/>
  <c r="H35" i="3"/>
  <c r="B39" i="3"/>
  <c r="F39" i="3"/>
  <c r="H39" i="3" s="1"/>
  <c r="B40" i="3"/>
  <c r="F40" i="3"/>
  <c r="H40" i="3" s="1"/>
  <c r="B42" i="3"/>
  <c r="B44" i="3"/>
  <c r="F44" i="3"/>
  <c r="H44" i="3" s="1"/>
  <c r="B45" i="3"/>
  <c r="F45" i="3"/>
  <c r="H45" i="3"/>
  <c r="B46" i="3"/>
  <c r="F46" i="3"/>
  <c r="H46" i="3"/>
  <c r="B47" i="3"/>
  <c r="F47" i="3"/>
  <c r="H47" i="3" s="1"/>
  <c r="B48" i="3"/>
  <c r="F48" i="3"/>
  <c r="H48" i="3" s="1"/>
  <c r="B49" i="3"/>
  <c r="F49" i="3"/>
  <c r="H49" i="3" s="1"/>
  <c r="B51" i="3"/>
  <c r="B53" i="3"/>
  <c r="F53" i="3"/>
  <c r="H53" i="3"/>
  <c r="B54" i="3"/>
  <c r="F54" i="3"/>
  <c r="H54" i="3"/>
  <c r="B55" i="3"/>
  <c r="F55" i="3"/>
  <c r="H55" i="3" s="1"/>
  <c r="B56" i="3"/>
  <c r="F56" i="3"/>
  <c r="H56" i="3" s="1"/>
  <c r="B58" i="3"/>
  <c r="B60" i="3"/>
  <c r="F60" i="3"/>
  <c r="H60" i="3" s="1"/>
  <c r="B61" i="3"/>
  <c r="F61" i="3"/>
  <c r="H61" i="3"/>
  <c r="B62" i="3"/>
  <c r="F62" i="3"/>
  <c r="H62" i="3"/>
  <c r="B63" i="3"/>
  <c r="F63" i="3"/>
  <c r="H63" i="3" s="1"/>
  <c r="B64" i="3"/>
  <c r="F64" i="3"/>
  <c r="H64" i="3" s="1"/>
  <c r="H68" i="3"/>
  <c r="I68" i="3"/>
  <c r="H69" i="3"/>
  <c r="I69" i="3" s="1"/>
  <c r="A71" i="3"/>
  <c r="B71" i="3"/>
  <c r="A72" i="3"/>
  <c r="B72" i="3"/>
  <c r="A73" i="3"/>
  <c r="B73" i="3"/>
  <c r="A74" i="3"/>
  <c r="B74" i="3"/>
  <c r="A75" i="3"/>
  <c r="B75" i="3"/>
  <c r="B76" i="3"/>
  <c r="B77" i="3"/>
  <c r="B12" i="5"/>
  <c r="B13" i="5"/>
  <c r="F13" i="5"/>
  <c r="H13" i="5" s="1"/>
  <c r="B14" i="5"/>
  <c r="F14" i="5"/>
  <c r="H14" i="5"/>
  <c r="B15" i="5"/>
  <c r="F15" i="5"/>
  <c r="H15" i="5"/>
  <c r="B16" i="5"/>
  <c r="F16" i="5"/>
  <c r="H16" i="5" s="1"/>
  <c r="H20" i="5"/>
  <c r="I20" i="5"/>
  <c r="F21" i="5"/>
  <c r="H21" i="5"/>
  <c r="I21" i="5"/>
  <c r="F22" i="5"/>
  <c r="H22" i="5" s="1"/>
  <c r="I22" i="5" s="1"/>
  <c r="H6" i="7"/>
  <c r="I6" i="7"/>
  <c r="J6" i="7" s="1"/>
  <c r="H29" i="7"/>
  <c r="I29" i="7"/>
  <c r="J29" i="7" s="1"/>
  <c r="H15" i="9"/>
  <c r="I15" i="9" s="1"/>
  <c r="H16" i="9"/>
  <c r="I16" i="9"/>
  <c r="H17" i="9"/>
  <c r="I17" i="9"/>
  <c r="H18" i="9"/>
  <c r="I18" i="9" s="1"/>
  <c r="H19" i="9"/>
  <c r="I19" i="9" s="1"/>
  <c r="H20" i="9"/>
  <c r="I20" i="9"/>
  <c r="B12" i="10"/>
  <c r="B13" i="10"/>
  <c r="F13" i="10"/>
  <c r="H13" i="10" s="1"/>
  <c r="B14" i="10"/>
  <c r="F14" i="10"/>
  <c r="H14" i="10"/>
  <c r="B15" i="10"/>
  <c r="F15" i="10"/>
  <c r="H15" i="10"/>
  <c r="B18" i="10"/>
  <c r="F18" i="10"/>
  <c r="H18" i="10" s="1"/>
  <c r="B19" i="10"/>
  <c r="F19" i="10"/>
  <c r="H19" i="10"/>
  <c r="B21" i="10"/>
  <c r="B22" i="10"/>
  <c r="F22" i="10"/>
  <c r="H22" i="10" s="1"/>
  <c r="B23" i="10"/>
  <c r="F23" i="10"/>
  <c r="H23" i="10"/>
  <c r="A25" i="10"/>
  <c r="B25" i="10"/>
  <c r="H28" i="10"/>
  <c r="I28" i="10"/>
  <c r="H29" i="10"/>
  <c r="I29" i="10" s="1"/>
</calcChain>
</file>

<file path=xl/sharedStrings.xml><?xml version="1.0" encoding="utf-8"?>
<sst xmlns="http://schemas.openxmlformats.org/spreadsheetml/2006/main" count="658" uniqueCount="293">
  <si>
    <t>Termékszám</t>
  </si>
  <si>
    <t>Ajánlott termék / szolgáltatás</t>
  </si>
  <si>
    <t>Megjegyzés</t>
  </si>
  <si>
    <t>Garantált kedvezmény mértéke               %</t>
  </si>
  <si>
    <t>Licence + 1 év support</t>
  </si>
  <si>
    <t>Oracle Adatbáziskezelő szoftverek</t>
  </si>
  <si>
    <t>Processzor</t>
  </si>
  <si>
    <t>Minden termékre érvényes:</t>
  </si>
  <si>
    <t>Az update előfizetés 15% - a az örökös licensznek</t>
  </si>
  <si>
    <t>4 éves időtartalmú licensz  60% - a az örökös licensznek</t>
  </si>
  <si>
    <t>2 éves időtartalmú licensz  35% - a az örökös licensznek</t>
  </si>
  <si>
    <t>ORADBSEPR</t>
  </si>
  <si>
    <t>ORADBEEPR</t>
  </si>
  <si>
    <t>ORARACPR</t>
  </si>
  <si>
    <t>ORAPARTPR</t>
  </si>
  <si>
    <t>ORAOLAPPR</t>
  </si>
  <si>
    <t>ORADATMINPR</t>
  </si>
  <si>
    <t>ORASPATPR</t>
  </si>
  <si>
    <t>ORAADVSECPR</t>
  </si>
  <si>
    <t>ORALABSECPR</t>
  </si>
  <si>
    <t>ORADIAGPPR</t>
  </si>
  <si>
    <t>ORATUNPPR</t>
  </si>
  <si>
    <t>ORACHMPPR</t>
  </si>
  <si>
    <t>ORACHMPSAPPR</t>
  </si>
  <si>
    <t>ORAIASSEPR</t>
  </si>
  <si>
    <t>ORAIASEEPR</t>
  </si>
  <si>
    <t>Egyéb</t>
  </si>
  <si>
    <t>CD csomag ára</t>
  </si>
  <si>
    <t>db</t>
  </si>
  <si>
    <t>Szállítási költség</t>
  </si>
  <si>
    <t>szállítmány</t>
  </si>
  <si>
    <t>Mennyiségi egység</t>
  </si>
  <si>
    <t xml:space="preserve">Netto ajánlati ár                         (Ft) </t>
  </si>
  <si>
    <t>Netto ajánlati ár + 2% közbeszerzési díj</t>
  </si>
  <si>
    <t>2 % közbeszerzési díjat tartalmazó btto ajánlati ár</t>
  </si>
  <si>
    <t>ORADWPNA</t>
  </si>
  <si>
    <t>ORADWEXPS</t>
  </si>
  <si>
    <t>ORADWEXPA</t>
  </si>
  <si>
    <t>ORADWEXPO</t>
  </si>
  <si>
    <t>ORAINTOSG</t>
  </si>
  <si>
    <t>ORAINTMIG</t>
  </si>
  <si>
    <t>ORAINTEIG</t>
  </si>
  <si>
    <t>ORAINTEDASQLG</t>
  </si>
  <si>
    <t>ORAINTADDEDA</t>
  </si>
  <si>
    <t>ORAINTICA</t>
  </si>
  <si>
    <t>ORAIASEEOPTPER</t>
  </si>
  <si>
    <t>ORAIASEEOPTWIR</t>
  </si>
  <si>
    <t>ORAIASOSPMSB</t>
  </si>
  <si>
    <t>Computer</t>
  </si>
  <si>
    <t>ORATOOLSiDS</t>
  </si>
  <si>
    <t>ORATOOLSDDE</t>
  </si>
  <si>
    <t>ORATOOLSJDEV</t>
  </si>
  <si>
    <t>ORATOOLSPROG</t>
  </si>
  <si>
    <t>A termék support  7% - a  az örökös licensznek.(előfeltétel:update előfizetés)</t>
  </si>
  <si>
    <t>Általános megjegyzések/kiegészítések az ártáblához</t>
  </si>
  <si>
    <t xml:space="preserve">Az ártáblában található árak nem tartalmazzák az ÁFÁ-t, kivéve ahol ez fel van külön </t>
  </si>
  <si>
    <t>tüntetve.</t>
  </si>
  <si>
    <r>
      <t>Termékváltási és árkövetési konstrukció</t>
    </r>
    <r>
      <rPr>
        <sz val="10"/>
        <rFont val="Arial"/>
        <charset val="238"/>
      </rPr>
      <t>járól.</t>
    </r>
  </si>
  <si>
    <t>Termékváltás :</t>
  </si>
  <si>
    <t>amikor megjelenik adott termékből egy új verzió, onnantól számítva 18 hónapig</t>
  </si>
  <si>
    <t xml:space="preserve">az adott termék kettővel korábbi verziója még oly szinten támogatott, hogy új </t>
  </si>
  <si>
    <t>hibák/bugok fellépésekor készülnek ún. javító patchek.</t>
  </si>
  <si>
    <t xml:space="preserve">Természetesen ezután sem szűnik meg a support csak az előbb említett új hibákra </t>
  </si>
  <si>
    <t xml:space="preserve"> már nem készítenek patcheket.</t>
  </si>
  <si>
    <t>Árkövetés :</t>
  </si>
  <si>
    <t>A felgyorsult technológiai fejlődés és az ezzel együttjáró nagyobb konkurrenciaharc</t>
  </si>
  <si>
    <t>erdeményeképpen az árak kialakítása, módosítása egyre nehezebben definiálható</t>
  </si>
  <si>
    <t>emelésében / csökkentésében követhetőek nyomon, hanem pl. egyes termékek</t>
  </si>
  <si>
    <t xml:space="preserve">beolvadnak más termékcsomagokba (s ilymódon önállóan már nem rendelhetők), </t>
  </si>
  <si>
    <t>változnak a licenszelés alapját biztosító mértékegységek, stb.</t>
  </si>
  <si>
    <t xml:space="preserve">jól körülírható elvek, koncepciók mentén. A módosítások nem igazán az árak </t>
  </si>
  <si>
    <t xml:space="preserve">A mellékelt árlista a központosított közbeszerzés alá tartozó összes intézmény és </t>
  </si>
  <si>
    <t>tartalmazza. Jelen keretszerződés keretein túlnövő tárgyalások folytak az Oracle, a</t>
  </si>
  <si>
    <t xml:space="preserve">Miniszterelnöki Hivatal, az Informatikai Kormánybiztosság és az Oktatási Minisztérium </t>
  </si>
  <si>
    <t xml:space="preserve">között az oktatási szféra számára elkészített Oracle ajánlat kapcsán, melyek a </t>
  </si>
  <si>
    <t xml:space="preserve">szektor (így az oktatási és közigazgatási szektorok) számára is érvényes ajánlatunkat </t>
  </si>
  <si>
    <t>garantálása mellett - projekt árak majdani kialakításával látjuk megoldhatónak.</t>
  </si>
  <si>
    <t>Oktatás</t>
  </si>
  <si>
    <t>A tanfolyamok elérhetők nyilvános, meghirdetett formában, vagy megrendelésre, ún. privát formában.</t>
  </si>
  <si>
    <t>A tanfolyamok árazása</t>
  </si>
  <si>
    <t>A tanfolyamok listaára félévente aktualizálásra kerül a dollár/forint árfolyam változásának függvényében.</t>
  </si>
  <si>
    <t>www.oracle.com/hu/oktatas</t>
  </si>
  <si>
    <t xml:space="preserve">Ügyfelei képzésére az Oracle University különféle tanfolyamokat kínál, a használt Oracle terméktől és a felhasználó munkakörétől függően. </t>
  </si>
  <si>
    <t>Így tanfolyamokat ajánlunk</t>
  </si>
  <si>
    <t>Ajánlott termék</t>
  </si>
  <si>
    <t>garantált kedvezmény mértéke %</t>
  </si>
  <si>
    <t>netto ajánlati ár + 2% közbesz. díj</t>
  </si>
  <si>
    <t>számlázás alapegysége</t>
  </si>
  <si>
    <t>Ft/fő/nap</t>
  </si>
  <si>
    <t>csoport/nap</t>
  </si>
  <si>
    <t xml:space="preserve">   - minden további (6 fő feletti)résztvevő </t>
  </si>
  <si>
    <t>netto    listaár Ft/fő/nap v. Ft/csoport/nap</t>
  </si>
  <si>
    <t xml:space="preserve">Szakmai tanácsadás / konzultáció </t>
  </si>
  <si>
    <t>Ft/embernap</t>
  </si>
  <si>
    <t>netto    listaár Ft/embernap</t>
  </si>
  <si>
    <t>netto ajánlati ár Ft/embernap</t>
  </si>
  <si>
    <t>Szakmai tanácsadás / Konzultáció</t>
  </si>
  <si>
    <t>Installáció időigénye :</t>
  </si>
  <si>
    <t>Oracle9iAS Core (HTTP Server, Apache/JServ | J2EE OC4J) - 1 nap</t>
  </si>
  <si>
    <t>WebCache konfiguralas (9iAS R2-tol ajanlott) - 1 nap</t>
  </si>
  <si>
    <t>OiD LDAP Server - 1 nap</t>
  </si>
  <si>
    <t>Oracle RDBMS 9i Enterprise Edition / 1 instance creations - 1 nap</t>
  </si>
  <si>
    <t>Oracle RDBMS 9i RAC - 5 nap</t>
  </si>
  <si>
    <t>Oracle9iAS Enterprise Edition (Core+Forms/Reports+Discoverer+Portal) - 2 nap konfigurálással együtt</t>
  </si>
  <si>
    <t>Prémium support / Installálás</t>
  </si>
  <si>
    <t>A prémium support / installációs tevékenység sokféle felhasználási lehetősége közül alább a példa kedvéért megadjuk az általunk</t>
  </si>
  <si>
    <t>A szakmai tanácsadási / konzultációs tevékenység sokféle felhasználási lehetőséget takar.</t>
  </si>
  <si>
    <t xml:space="preserve">Netto support lista ár  (Ft) </t>
  </si>
  <si>
    <t>ORASUPRE 1</t>
  </si>
  <si>
    <t>1 év support hosszabbítás</t>
  </si>
  <si>
    <t>1 év</t>
  </si>
  <si>
    <t>plusz 2% közbeszerzési díj</t>
  </si>
  <si>
    <t>ORASUPRE 2</t>
  </si>
  <si>
    <t>az adott licencek vásárláskor érvényes licensz listaárának 22%-a.</t>
  </si>
  <si>
    <t>Oracle technológiai licencek támogatásának meghosszabbítása - Közvetlen licensz vásárlás esetén (1) (2)</t>
  </si>
  <si>
    <t>CBT ÁRAK</t>
  </si>
  <si>
    <t>CBT darabszám</t>
  </si>
  <si>
    <t>Felhasználók száma</t>
  </si>
  <si>
    <t>1 db</t>
  </si>
  <si>
    <t>5-10 db</t>
  </si>
  <si>
    <t>10-20 db</t>
  </si>
  <si>
    <t>21 db felett</t>
  </si>
  <si>
    <t>1-5</t>
  </si>
  <si>
    <t>5-25</t>
  </si>
  <si>
    <t>26-50</t>
  </si>
  <si>
    <t>50-80</t>
  </si>
  <si>
    <t>80 user felett</t>
  </si>
  <si>
    <t>A jelenlegi tanfolyamok kategóriákba való beosztását az alábbi táblázat tartalmazza:</t>
  </si>
  <si>
    <t>JAV</t>
  </si>
  <si>
    <t>Jáva programozás</t>
  </si>
  <si>
    <t>DBO</t>
  </si>
  <si>
    <t>Oracle alapú alkalmazások üzemeltetése</t>
  </si>
  <si>
    <t>OEM</t>
  </si>
  <si>
    <t>Az Oracle Enterprise Manager használata</t>
  </si>
  <si>
    <t>OAD</t>
  </si>
  <si>
    <t>Az Oracle adatbáziskezelőről fejlesztőknek</t>
  </si>
  <si>
    <t>SQLT</t>
  </si>
  <si>
    <t>SQL utasítások hangolása</t>
  </si>
  <si>
    <t>9iNFD</t>
  </si>
  <si>
    <t>Az Oracle9i újdonságai fejlesztőknek</t>
  </si>
  <si>
    <t>9iNFA</t>
  </si>
  <si>
    <t>Az Oracle9i újdonságai adatbázis adminisztrátoroknak</t>
  </si>
  <si>
    <t>Képernyős alkalmazások készítése I.</t>
  </si>
  <si>
    <t>Képernyős alkalmazások készítése II.</t>
  </si>
  <si>
    <t>Képernyős alkalmazások webesítése</t>
  </si>
  <si>
    <t>Riportok készítése</t>
  </si>
  <si>
    <t>Képernyős alkalmazások tervezése és generálása</t>
  </si>
  <si>
    <t>Rendszermodellezés és adatbázis tervezés</t>
  </si>
  <si>
    <t>Bevezetés az Oracle Designer módszertanába és eszközeibe</t>
  </si>
  <si>
    <t>Webes P/SQL alkalmazások tervezése és generálása</t>
  </si>
  <si>
    <t>iASA</t>
  </si>
  <si>
    <t>Az Oracle9iAS architektúrája és adminisztrálása</t>
  </si>
  <si>
    <t>JDB</t>
  </si>
  <si>
    <t>Adatbázis elérése Jáva nyelvből</t>
  </si>
  <si>
    <t>JSP</t>
  </si>
  <si>
    <t>iASP</t>
  </si>
  <si>
    <t>Internet alkalmazások fejlesztése PL/SQL nyelven</t>
  </si>
  <si>
    <t>PORTA</t>
  </si>
  <si>
    <t>Vállalati portálok készítése</t>
  </si>
  <si>
    <t>PORTP</t>
  </si>
  <si>
    <t>Portletek fejlesztése PL/SQL nyelven</t>
  </si>
  <si>
    <t>PORTJ</t>
  </si>
  <si>
    <t>Portletek fejlesztése Jáva nyelven</t>
  </si>
  <si>
    <t>OWB</t>
  </si>
  <si>
    <t>Adattárház készítés az Oracle Warehouse Builder eszközzel</t>
  </si>
  <si>
    <t>DWF</t>
  </si>
  <si>
    <t>Az adattárház készítés alapjai</t>
  </si>
  <si>
    <t>Oracle Express adatbázis tervezés és adminisztrálás</t>
  </si>
  <si>
    <t>XML</t>
  </si>
  <si>
    <t>XML alapú alkalmazások fejlesztése</t>
  </si>
  <si>
    <t>netto tanfolyami ár Ft/fő/nap</t>
  </si>
  <si>
    <t xml:space="preserve">2% közbeszerzési díj + közb. díj ÁFÁ-ja </t>
  </si>
  <si>
    <t>NUP</t>
  </si>
  <si>
    <t>ORADBSENUP</t>
  </si>
  <si>
    <t>ORADBEENUP</t>
  </si>
  <si>
    <t>ORADBPENUP</t>
  </si>
  <si>
    <t>ORADBLINUP</t>
  </si>
  <si>
    <t>ORARACNUP</t>
  </si>
  <si>
    <t>ORAPARTNUP</t>
  </si>
  <si>
    <t>ORAOLAPNUP</t>
  </si>
  <si>
    <t>ORADATMINNUP</t>
  </si>
  <si>
    <t>ORASPATNUP</t>
  </si>
  <si>
    <t>ORAADVSECNUP</t>
  </si>
  <si>
    <t>ORALABSECNUP</t>
  </si>
  <si>
    <t>ORADIAGPNUP</t>
  </si>
  <si>
    <t>ORATUNPNUP</t>
  </si>
  <si>
    <t>ORACHMPNUP</t>
  </si>
  <si>
    <t>ORACHMPSAPNUP</t>
  </si>
  <si>
    <t>Termékazonosító</t>
  </si>
  <si>
    <t>Végfelhasználói listaár (22% első éves supporttal, Ft)  (btto)</t>
  </si>
  <si>
    <t xml:space="preserve">Ajánlati ár                         (kedvezményes ár a 2 % közbeszerzési díjjal (Ft) (btto) </t>
  </si>
  <si>
    <t>Ajánlati ár Lake Success-i szállítás szerint (Ft)                       ( Tartalmazza a 2 % közbeszerzési és az ügynöki díjat is )</t>
  </si>
  <si>
    <t>Státusz</t>
  </si>
  <si>
    <t>KSZ vagy besoroló azonositó</t>
  </si>
  <si>
    <t>ORAIASSENUP</t>
  </si>
  <si>
    <t>ORAIASEENUP</t>
  </si>
  <si>
    <t>az Oracle9i adatbázist üzemeltető és felügyelő adatbázis adminisztrátoroknak, rendszergazdáknak,</t>
  </si>
  <si>
    <t>a Designer/Developer tervező/fejlesztő eszközökkel dolgozó szakembereknek,</t>
  </si>
  <si>
    <t>az Oracle 9iAS alkalmazás szervert adminisztráló rendszergazdáknak,</t>
  </si>
  <si>
    <t>az Oracle 9iDS vagy Oracle JDeveloper fejlesztő környezetet használó alkalmazás tervezőknek, fejlesztőknek, Portal és Java fejlesztőknek</t>
  </si>
  <si>
    <t xml:space="preserve">1. kategória nyilvános tanfolyam </t>
  </si>
  <si>
    <t xml:space="preserve">2. kategória nyilvános tanfolyam </t>
  </si>
  <si>
    <t>1. kategória privát tanfolyam (max 6 fő/csop)</t>
  </si>
  <si>
    <t>2. kategória privát tanfolyam (max 6 fő/csop)</t>
  </si>
  <si>
    <t>1. kategória</t>
  </si>
  <si>
    <t>SQL1</t>
  </si>
  <si>
    <t>SQL alapjai</t>
  </si>
  <si>
    <t>SQL</t>
  </si>
  <si>
    <t>Bevezetés az Oracle rendszerbe: SQL programozás</t>
  </si>
  <si>
    <t>DCA</t>
  </si>
  <si>
    <t>A Discoverer adminisztrálása</t>
  </si>
  <si>
    <t>DCE</t>
  </si>
  <si>
    <t>A Discoverer lekérdező eszköz használata</t>
  </si>
  <si>
    <t>PLP</t>
  </si>
  <si>
    <t>Bevezetés az Oracle rendszerbe: PL/SQL programozás</t>
  </si>
  <si>
    <t>2. kategória</t>
  </si>
  <si>
    <t>DBA1</t>
  </si>
  <si>
    <t>Az Oracle adatbázis adminisztrálása I.</t>
  </si>
  <si>
    <t>DBA2</t>
  </si>
  <si>
    <t>Az Oracle adatbázis adminisztrálása II.</t>
  </si>
  <si>
    <t>DPT</t>
  </si>
  <si>
    <t>Az Oracle adatbázis hangolása</t>
  </si>
  <si>
    <t>RAC</t>
  </si>
  <si>
    <t>Az Oracle Real Application Cluster adminisztrálása</t>
  </si>
  <si>
    <t>PART</t>
  </si>
  <si>
    <t>Particionált adatbázisok adminisztrálása</t>
  </si>
  <si>
    <t>FMS1</t>
  </si>
  <si>
    <t>FMS2</t>
  </si>
  <si>
    <t>FMSW</t>
  </si>
  <si>
    <t>REP</t>
  </si>
  <si>
    <t>DESF</t>
  </si>
  <si>
    <t>DESB</t>
  </si>
  <si>
    <t>DESA</t>
  </si>
  <si>
    <t>DESW</t>
  </si>
  <si>
    <t>Servletek és JavaServer oldalak fejlesztése</t>
  </si>
  <si>
    <t>EJB</t>
  </si>
  <si>
    <t>Enterprise Java Beans fejlesztése</t>
  </si>
  <si>
    <t>BC4J</t>
  </si>
  <si>
    <t>Alkalmazások fejlesztése BC4J-vel</t>
  </si>
  <si>
    <t>J2EE</t>
  </si>
  <si>
    <t>Internet alkalmazások telepítése</t>
  </si>
  <si>
    <t>OWADM</t>
  </si>
  <si>
    <t>Oracle adattárházak adminisztrálása</t>
  </si>
  <si>
    <t>EXPF</t>
  </si>
  <si>
    <t xml:space="preserve">választások közeledtével megszakadtak. A tárgyalásokat azóta újrakezdtük az Oktatási </t>
  </si>
  <si>
    <t>Minisztériummal, de még nem zártuk le.</t>
  </si>
  <si>
    <t>Egyes szektorok kiemelt szintű kezelését - bizonyos forgalmi szintek</t>
  </si>
  <si>
    <t>Support meghosszabbítás (1)</t>
  </si>
  <si>
    <t>(2)</t>
  </si>
  <si>
    <t>Oracle technológiai licencek támogatásának meghosszabbítása - Partneren keresztül történt licensz vásárlás esetén (1) (3)</t>
  </si>
  <si>
    <t>A Partneren keresztül történt licensz vásárlások esetén az első éves support meghosszabbítás ára a licensz vásárlás időpontjában érvényes, az Oracle által meghatározott direkt mennyiségi kedvezménnyel csökkentett support listaár.</t>
  </si>
  <si>
    <r>
      <t xml:space="preserve">Az Oracle-től történt közvetlen  licensz vásárlások esetén illetve az első közvetlen support megújítás után </t>
    </r>
    <r>
      <rPr>
        <sz val="11"/>
        <rFont val="Times New Roman"/>
        <family val="1"/>
      </rPr>
      <t xml:space="preserve">a support meghosszabbításra vonatkozó árképzésünk általános alapszabálya az, hogy az első két megújítási évben a támogatási díj az adott termékre vonatkozó, ügyfél által előző évben fizetett support díj maximum 8%-kal növelt értéke. </t>
    </r>
  </si>
  <si>
    <t>Bármely korábban, - nem jelen keretszerz?dés alapján - beszerzett licenszek támogatásának meghosszabbítása (1) (2)</t>
  </si>
  <si>
    <t>Netto support listaár kedvezménnyel csökkentett értéke, növelve maximum 8%-kal.</t>
  </si>
  <si>
    <t xml:space="preserve">A fenti CBT bruttó árakat 2% közbeszerzési díjjal kell növelni. </t>
  </si>
  <si>
    <t xml:space="preserve">Néhány szó az Oracle </t>
  </si>
  <si>
    <t xml:space="preserve">Szállítási határidő: a megrendelés visszaigazolásától (a megrendelő mindkét fél által </t>
  </si>
  <si>
    <t>történő aláírásától) számított maximum 3-4 hét.</t>
  </si>
  <si>
    <t>nem releváns</t>
  </si>
  <si>
    <t>+ 2 % közbeszerzési díj</t>
  </si>
  <si>
    <t>+2 % közbeszerzési díj</t>
  </si>
  <si>
    <t>iDS CD csomag ára</t>
  </si>
  <si>
    <t>Többi CD csomag ára</t>
  </si>
  <si>
    <t xml:space="preserve">db </t>
  </si>
  <si>
    <t>Jótállási idő (hónap)</t>
  </si>
  <si>
    <t>Főbb paraméterek</t>
  </si>
  <si>
    <t xml:space="preserve">Szállító neve : </t>
  </si>
  <si>
    <t>Keretszerződés MKGI azonosító száma :</t>
  </si>
  <si>
    <t>Kapcsolattartó neve:</t>
  </si>
  <si>
    <t>Kapcsolattartó elérhetősége :</t>
  </si>
  <si>
    <t>Tel.:</t>
  </si>
  <si>
    <t>Szállító MKGI azonosító kódja :</t>
  </si>
  <si>
    <t>Fax:</t>
  </si>
  <si>
    <t>E-mail:</t>
  </si>
  <si>
    <t>A szerződés időtartama :</t>
  </si>
  <si>
    <t>Árlista érvényessége :</t>
  </si>
  <si>
    <t>Termék / Ár lista bejelentőlap</t>
  </si>
  <si>
    <t>Oracle Hungary Kft.</t>
  </si>
  <si>
    <t>Tóth Gábor</t>
  </si>
  <si>
    <t>224-1882, 30-3997088</t>
  </si>
  <si>
    <t>214-0070</t>
  </si>
  <si>
    <t>gabor.toth@oracle.com</t>
  </si>
  <si>
    <t>az Oracle alapú adattárházak tervezőinek, építőinek és használóinak.</t>
  </si>
  <si>
    <t>Mind a jelen keretszerződés hatálya alá eső, mind az az abban nem szereplő tanfolyamaink részletes leírása és a jelentkezésekkel kapcsolatos gyakorlati tudnivalók megtalálhatók az Oracle University honlapján:</t>
  </si>
  <si>
    <t>Az Oracle licencek támogatásának meghosszabbítása a termék (product support) és követési támogatás (upgrade support) együttes megújítását jelenti. A licencek támogatásának megújítása csak a megrendeléstől számított 1 éves időszakra lehetséges. A támogatás meghosszabbítására rendelkezésre álló türelmi idő (amely változhat, jelenleg a támogatás lejáratától számított 30 nap) lejárata után  a support rendezése csak ún. visszamenőleges díj megfizetése esetén lehetséges. A visszamenőleges támogatást megfizetése csak a követési támogatásra (upgrade support)ra kötelező. A követési támogatás éves összege 15% melyet visszamenőleges kalkuláció esetén a kimaradt támogatási időszakkal időarányosan sulyozunk és 1.5-ös késedelmi szorzóval emelünk.  A támogatási díj a meghatározott támogatási periódusra vonatkozóan előre egy összegben fizetendő. A támogatási díj nem minősül előlegnek.</t>
  </si>
  <si>
    <t>Az adott esetben megnyilvánuló vevői igények ismeretében további egyeztetés után lehet a konzultáció konkrét feltételrendszerét</t>
  </si>
  <si>
    <t>egy adott egyedi szerződés keretén belül rögzíteni.</t>
  </si>
  <si>
    <t xml:space="preserve">kínált alapszoftverek átlagos installációs időigényét. Az ezen túlmutató vevői igények ismeretében további egyeztetést követően </t>
  </si>
  <si>
    <t>lehet a tevékenységi körre vonatkozó konkrét feltételrendszert kidolgozni, illetve egyedi szerződésben rögzíteni</t>
  </si>
  <si>
    <t>2003.01.31.-ig</t>
  </si>
  <si>
    <t>2002.12.19-tól</t>
  </si>
  <si>
    <t>2004.12.31.-ig</t>
  </si>
  <si>
    <t>2002.12.19.-tól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</si>
</sst>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#,##0\ [$Ft-40E]"/>
  </numFmts>
  <fonts count="34" x14ac:knownFonts="1">
    <font>
      <sz val="10"/>
      <name val="Arial"/>
      <charset val="238"/>
    </font>
    <font>
      <sz val="10"/>
      <name val="Arial"/>
      <charset val="238"/>
    </font>
    <font>
      <sz val="10"/>
      <name val="Helv"/>
    </font>
    <font>
      <sz val="10"/>
      <name val="Arial CE"/>
      <charset val="238"/>
    </font>
    <font>
      <sz val="8"/>
      <name val="Arial CE"/>
      <charset val="238"/>
    </font>
    <font>
      <b/>
      <sz val="10"/>
      <name val="Times New Roman"/>
      <family val="1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i/>
      <sz val="8"/>
      <name val="Arial CE"/>
      <family val="2"/>
      <charset val="238"/>
    </font>
    <font>
      <b/>
      <sz val="14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i/>
      <sz val="8"/>
      <name val="Helv"/>
    </font>
    <font>
      <sz val="8"/>
      <name val="Helv"/>
    </font>
    <font>
      <b/>
      <u val="singleAccounting"/>
      <sz val="11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b/>
      <u/>
      <sz val="14"/>
      <name val="Arial"/>
      <family val="2"/>
    </font>
    <font>
      <vertAlign val="superscript"/>
      <sz val="10"/>
      <name val="Arial CE"/>
      <family val="2"/>
      <charset val="238"/>
    </font>
    <font>
      <b/>
      <sz val="10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u/>
      <sz val="10"/>
      <color indexed="12"/>
      <name val="Arial"/>
      <charset val="238"/>
    </font>
    <font>
      <b/>
      <sz val="8"/>
      <name val="Arial"/>
      <family val="2"/>
    </font>
    <font>
      <sz val="10"/>
      <name val="Arial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4"/>
      <name val="Arial CE"/>
      <family val="2"/>
      <charset val="238"/>
    </font>
    <font>
      <sz val="12"/>
      <name val="Times New Roman CE"/>
      <family val="1"/>
      <charset val="238"/>
    </font>
    <font>
      <b/>
      <sz val="8"/>
      <name val="Arial CE"/>
      <charset val="238"/>
    </font>
    <font>
      <b/>
      <sz val="10"/>
      <name val="Times New Roman"/>
      <family val="1"/>
    </font>
    <font>
      <b/>
      <sz val="18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26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3" fillId="0" borderId="0" xfId="3" applyFont="1"/>
    <xf numFmtId="0" fontId="4" fillId="0" borderId="0" xfId="3" applyFont="1" applyAlignment="1">
      <alignment wrapText="1"/>
    </xf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2" fillId="0" borderId="0" xfId="3"/>
    <xf numFmtId="1" fontId="4" fillId="0" borderId="2" xfId="3" applyNumberFormat="1" applyFont="1" applyBorder="1" applyAlignment="1">
      <alignment wrapText="1"/>
    </xf>
    <xf numFmtId="0" fontId="4" fillId="0" borderId="2" xfId="3" applyFont="1" applyBorder="1" applyAlignment="1">
      <alignment horizontal="center" wrapText="1"/>
    </xf>
    <xf numFmtId="0" fontId="2" fillId="0" borderId="0" xfId="3" applyAlignment="1">
      <alignment horizontal="center"/>
    </xf>
    <xf numFmtId="9" fontId="4" fillId="0" borderId="2" xfId="6" applyFont="1" applyBorder="1" applyAlignment="1">
      <alignment horizontal="center" wrapText="1"/>
    </xf>
    <xf numFmtId="0" fontId="6" fillId="0" borderId="2" xfId="3" applyFont="1" applyBorder="1" applyAlignment="1">
      <alignment wrapText="1"/>
    </xf>
    <xf numFmtId="1" fontId="5" fillId="2" borderId="2" xfId="3" applyNumberFormat="1" applyFont="1" applyFill="1" applyBorder="1" applyAlignment="1">
      <alignment horizontal="center" vertical="center" wrapText="1"/>
    </xf>
    <xf numFmtId="1" fontId="2" fillId="0" borderId="0" xfId="3" applyNumberFormat="1"/>
    <xf numFmtId="0" fontId="7" fillId="0" borderId="2" xfId="3" applyFont="1" applyBorder="1" applyAlignment="1">
      <alignment wrapText="1"/>
    </xf>
    <xf numFmtId="0" fontId="7" fillId="0" borderId="2" xfId="3" applyFont="1" applyBorder="1" applyAlignment="1">
      <alignment horizontal="center" wrapText="1"/>
    </xf>
    <xf numFmtId="0" fontId="8" fillId="0" borderId="2" xfId="3" applyFont="1" applyBorder="1" applyAlignment="1">
      <alignment wrapText="1"/>
    </xf>
    <xf numFmtId="0" fontId="7" fillId="0" borderId="1" xfId="3" applyFont="1" applyBorder="1" applyAlignment="1">
      <alignment wrapText="1"/>
    </xf>
    <xf numFmtId="0" fontId="9" fillId="0" borderId="2" xfId="3" applyFont="1" applyBorder="1" applyAlignment="1">
      <alignment wrapText="1"/>
    </xf>
    <xf numFmtId="0" fontId="7" fillId="0" borderId="3" xfId="3" applyFont="1" applyBorder="1" applyAlignment="1">
      <alignment wrapText="1"/>
    </xf>
    <xf numFmtId="9" fontId="4" fillId="0" borderId="4" xfId="6" applyFont="1" applyBorder="1" applyAlignment="1">
      <alignment horizontal="center" wrapText="1"/>
    </xf>
    <xf numFmtId="0" fontId="2" fillId="0" borderId="2" xfId="3" applyFont="1" applyBorder="1" applyAlignment="1">
      <alignment horizontal="center"/>
    </xf>
    <xf numFmtId="0" fontId="10" fillId="0" borderId="5" xfId="0" applyFont="1" applyBorder="1"/>
    <xf numFmtId="0" fontId="11" fillId="0" borderId="6" xfId="0" applyFont="1" applyBorder="1"/>
    <xf numFmtId="0" fontId="11" fillId="0" borderId="6" xfId="0" applyFont="1" applyBorder="1" applyAlignment="1">
      <alignment horizontal="right"/>
    </xf>
    <xf numFmtId="9" fontId="11" fillId="0" borderId="0" xfId="0" applyNumberFormat="1" applyFont="1"/>
    <xf numFmtId="0" fontId="11" fillId="0" borderId="7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1" fillId="0" borderId="8" xfId="0" applyFont="1" applyBorder="1"/>
    <xf numFmtId="0" fontId="11" fillId="0" borderId="9" xfId="0" applyFont="1" applyBorder="1"/>
    <xf numFmtId="0" fontId="11" fillId="0" borderId="9" xfId="0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0" xfId="3" applyFont="1" applyBorder="1" applyAlignment="1">
      <alignment wrapText="1"/>
    </xf>
    <xf numFmtId="0" fontId="8" fillId="0" borderId="0" xfId="3" applyFont="1" applyBorder="1" applyAlignment="1">
      <alignment wrapText="1"/>
    </xf>
    <xf numFmtId="0" fontId="7" fillId="0" borderId="0" xfId="3" applyFont="1" applyBorder="1" applyAlignment="1">
      <alignment wrapText="1"/>
    </xf>
    <xf numFmtId="0" fontId="2" fillId="0" borderId="0" xfId="3" applyFont="1" applyBorder="1" applyAlignment="1">
      <alignment horizontal="center"/>
    </xf>
    <xf numFmtId="0" fontId="7" fillId="0" borderId="0" xfId="3" applyFont="1" applyBorder="1" applyAlignment="1">
      <alignment horizontal="center" wrapText="1"/>
    </xf>
    <xf numFmtId="1" fontId="4" fillId="0" borderId="0" xfId="3" applyNumberFormat="1" applyFont="1" applyBorder="1" applyAlignment="1">
      <alignment wrapText="1"/>
    </xf>
    <xf numFmtId="9" fontId="4" fillId="0" borderId="0" xfId="6" applyFont="1" applyBorder="1" applyAlignment="1">
      <alignment horizontal="center" wrapText="1"/>
    </xf>
    <xf numFmtId="0" fontId="12" fillId="0" borderId="0" xfId="3" applyFont="1"/>
    <xf numFmtId="0" fontId="4" fillId="0" borderId="5" xfId="3" applyFont="1" applyBorder="1" applyAlignment="1">
      <alignment wrapText="1"/>
    </xf>
    <xf numFmtId="0" fontId="9" fillId="0" borderId="6" xfId="3" applyFont="1" applyBorder="1" applyAlignment="1">
      <alignment wrapText="1"/>
    </xf>
    <xf numFmtId="0" fontId="7" fillId="0" borderId="6" xfId="3" applyFont="1" applyBorder="1" applyAlignment="1">
      <alignment wrapText="1"/>
    </xf>
    <xf numFmtId="0" fontId="2" fillId="0" borderId="6" xfId="3" applyFont="1" applyBorder="1" applyAlignment="1">
      <alignment horizontal="center"/>
    </xf>
    <xf numFmtId="0" fontId="7" fillId="0" borderId="6" xfId="3" applyFont="1" applyBorder="1" applyAlignment="1">
      <alignment horizontal="center" wrapText="1"/>
    </xf>
    <xf numFmtId="1" fontId="4" fillId="0" borderId="6" xfId="3" applyNumberFormat="1" applyFont="1" applyBorder="1" applyAlignment="1">
      <alignment wrapText="1"/>
    </xf>
    <xf numFmtId="9" fontId="4" fillId="0" borderId="6" xfId="6" applyFont="1" applyBorder="1" applyAlignment="1">
      <alignment horizontal="center" wrapText="1"/>
    </xf>
    <xf numFmtId="0" fontId="4" fillId="0" borderId="7" xfId="3" applyFont="1" applyBorder="1" applyAlignment="1">
      <alignment wrapText="1"/>
    </xf>
    <xf numFmtId="0" fontId="3" fillId="0" borderId="8" xfId="3" applyFont="1" applyBorder="1"/>
    <xf numFmtId="0" fontId="12" fillId="0" borderId="9" xfId="3" applyFont="1" applyBorder="1"/>
    <xf numFmtId="0" fontId="2" fillId="0" borderId="9" xfId="3" applyBorder="1"/>
    <xf numFmtId="0" fontId="2" fillId="0" borderId="9" xfId="3" applyFont="1" applyBorder="1" applyAlignment="1">
      <alignment horizontal="center"/>
    </xf>
    <xf numFmtId="0" fontId="13" fillId="0" borderId="9" xfId="3" applyFont="1" applyBorder="1"/>
    <xf numFmtId="0" fontId="14" fillId="0" borderId="0" xfId="0" applyFont="1"/>
    <xf numFmtId="0" fontId="15" fillId="0" borderId="0" xfId="0" applyFont="1"/>
    <xf numFmtId="0" fontId="4" fillId="0" borderId="0" xfId="3" applyFont="1" applyBorder="1" applyAlignment="1">
      <alignment horizontal="center" wrapText="1"/>
    </xf>
    <xf numFmtId="0" fontId="16" fillId="0" borderId="0" xfId="0" applyFont="1"/>
    <xf numFmtId="175" fontId="4" fillId="0" borderId="2" xfId="3" applyNumberFormat="1" applyFont="1" applyBorder="1" applyAlignment="1">
      <alignment wrapText="1"/>
    </xf>
    <xf numFmtId="175" fontId="4" fillId="0" borderId="0" xfId="3" applyNumberFormat="1" applyFont="1" applyBorder="1" applyAlignment="1">
      <alignment wrapText="1"/>
    </xf>
    <xf numFmtId="175" fontId="0" fillId="0" borderId="0" xfId="0" applyNumberFormat="1"/>
    <xf numFmtId="0" fontId="4" fillId="0" borderId="4" xfId="3" applyFont="1" applyBorder="1" applyAlignment="1">
      <alignment horizontal="center" wrapText="1"/>
    </xf>
    <xf numFmtId="0" fontId="2" fillId="0" borderId="0" xfId="3" applyBorder="1" applyAlignment="1">
      <alignment horizontal="center"/>
    </xf>
    <xf numFmtId="9" fontId="4" fillId="0" borderId="3" xfId="6" applyFont="1" applyBorder="1" applyAlignment="1">
      <alignment horizontal="center" wrapText="1"/>
    </xf>
    <xf numFmtId="0" fontId="6" fillId="0" borderId="2" xfId="0" applyFont="1" applyBorder="1"/>
    <xf numFmtId="0" fontId="17" fillId="0" borderId="0" xfId="0" applyFont="1"/>
    <xf numFmtId="9" fontId="0" fillId="0" borderId="10" xfId="0" applyNumberFormat="1" applyBorder="1"/>
    <xf numFmtId="9" fontId="0" fillId="0" borderId="11" xfId="0" applyNumberFormat="1" applyBorder="1"/>
    <xf numFmtId="0" fontId="15" fillId="0" borderId="2" xfId="0" applyFont="1" applyBorder="1"/>
    <xf numFmtId="9" fontId="0" fillId="0" borderId="12" xfId="0" applyNumberFormat="1" applyBorder="1"/>
    <xf numFmtId="0" fontId="18" fillId="0" borderId="0" xfId="3" applyFont="1"/>
    <xf numFmtId="0" fontId="11" fillId="0" borderId="5" xfId="0" applyFont="1" applyBorder="1"/>
    <xf numFmtId="0" fontId="0" fillId="0" borderId="6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19" fillId="0" borderId="0" xfId="0" applyFont="1"/>
    <xf numFmtId="0" fontId="21" fillId="0" borderId="0" xfId="0" applyFont="1"/>
    <xf numFmtId="175" fontId="7" fillId="0" borderId="0" xfId="3" applyNumberFormat="1" applyFont="1" applyBorder="1" applyAlignment="1">
      <alignment horizontal="center" wrapText="1"/>
    </xf>
    <xf numFmtId="175" fontId="7" fillId="0" borderId="9" xfId="3" applyNumberFormat="1" applyFont="1" applyBorder="1" applyAlignment="1">
      <alignment horizontal="center"/>
    </xf>
    <xf numFmtId="0" fontId="22" fillId="0" borderId="0" xfId="0" applyFont="1"/>
    <xf numFmtId="0" fontId="24" fillId="0" borderId="0" xfId="2" applyAlignment="1" applyProtection="1"/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0" xfId="0" applyFont="1"/>
    <xf numFmtId="0" fontId="19" fillId="2" borderId="0" xfId="0" applyFont="1" applyFill="1" applyAlignment="1">
      <alignment horizontal="center" vertical="top" wrapText="1"/>
    </xf>
    <xf numFmtId="175" fontId="5" fillId="2" borderId="0" xfId="3" applyNumberFormat="1" applyFont="1" applyFill="1" applyBorder="1" applyAlignment="1">
      <alignment horizontal="center" vertical="center" wrapText="1"/>
    </xf>
    <xf numFmtId="3" fontId="7" fillId="0" borderId="2" xfId="3" applyNumberFormat="1" applyFont="1" applyBorder="1" applyAlignment="1">
      <alignment horizontal="center" wrapText="1"/>
    </xf>
    <xf numFmtId="3" fontId="7" fillId="0" borderId="0" xfId="3" applyNumberFormat="1" applyFont="1" applyBorder="1" applyAlignment="1">
      <alignment horizontal="center" wrapText="1"/>
    </xf>
    <xf numFmtId="3" fontId="7" fillId="0" borderId="9" xfId="3" applyNumberFormat="1" applyFont="1" applyBorder="1" applyAlignment="1">
      <alignment horizontal="center"/>
    </xf>
    <xf numFmtId="175" fontId="4" fillId="0" borderId="14" xfId="3" applyNumberFormat="1" applyFont="1" applyBorder="1" applyAlignment="1">
      <alignment wrapText="1"/>
    </xf>
    <xf numFmtId="175" fontId="4" fillId="0" borderId="15" xfId="3" applyNumberFormat="1" applyFont="1" applyBorder="1" applyAlignment="1">
      <alignment wrapText="1"/>
    </xf>
    <xf numFmtId="175" fontId="4" fillId="0" borderId="16" xfId="3" applyNumberFormat="1" applyFont="1" applyBorder="1" applyAlignment="1">
      <alignment wrapText="1"/>
    </xf>
    <xf numFmtId="175" fontId="4" fillId="0" borderId="17" xfId="3" applyNumberFormat="1" applyFont="1" applyBorder="1" applyAlignment="1">
      <alignment wrapText="1"/>
    </xf>
    <xf numFmtId="175" fontId="4" fillId="0" borderId="4" xfId="3" applyNumberFormat="1" applyFont="1" applyBorder="1" applyAlignment="1">
      <alignment wrapText="1"/>
    </xf>
    <xf numFmtId="3" fontId="25" fillId="0" borderId="18" xfId="0" applyNumberFormat="1" applyFont="1" applyBorder="1" applyAlignment="1">
      <alignment horizontal="center"/>
    </xf>
    <xf numFmtId="0" fontId="4" fillId="0" borderId="4" xfId="3" applyFont="1" applyBorder="1" applyAlignment="1">
      <alignment wrapText="1"/>
    </xf>
    <xf numFmtId="0" fontId="6" fillId="0" borderId="19" xfId="3" applyFont="1" applyBorder="1" applyAlignment="1">
      <alignment wrapText="1"/>
    </xf>
    <xf numFmtId="0" fontId="8" fillId="0" borderId="4" xfId="3" applyFont="1" applyBorder="1" applyAlignment="1">
      <alignment wrapText="1"/>
    </xf>
    <xf numFmtId="0" fontId="4" fillId="0" borderId="17" xfId="3" applyFont="1" applyBorder="1" applyAlignment="1">
      <alignment wrapText="1"/>
    </xf>
    <xf numFmtId="0" fontId="4" fillId="0" borderId="17" xfId="3" applyFont="1" applyBorder="1" applyAlignment="1">
      <alignment horizontal="center" wrapText="1"/>
    </xf>
    <xf numFmtId="9" fontId="4" fillId="0" borderId="17" xfId="6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9" fillId="0" borderId="11" xfId="3" applyFont="1" applyBorder="1" applyAlignment="1">
      <alignment wrapText="1"/>
    </xf>
    <xf numFmtId="0" fontId="4" fillId="0" borderId="20" xfId="3" applyFont="1" applyBorder="1" applyAlignment="1">
      <alignment wrapText="1"/>
    </xf>
    <xf numFmtId="0" fontId="0" fillId="0" borderId="2" xfId="0" applyBorder="1"/>
    <xf numFmtId="0" fontId="22" fillId="0" borderId="2" xfId="0" applyFont="1" applyBorder="1"/>
    <xf numFmtId="0" fontId="5" fillId="2" borderId="2" xfId="3" applyNumberFormat="1" applyFont="1" applyFill="1" applyBorder="1" applyAlignment="1">
      <alignment horizontal="center" vertical="center" wrapText="1"/>
    </xf>
    <xf numFmtId="0" fontId="3" fillId="0" borderId="0" xfId="4"/>
    <xf numFmtId="0" fontId="4" fillId="0" borderId="2" xfId="3" applyNumberFormat="1" applyFont="1" applyBorder="1" applyAlignment="1">
      <alignment wrapText="1"/>
    </xf>
    <xf numFmtId="0" fontId="4" fillId="0" borderId="2" xfId="3" applyFont="1" applyBorder="1" applyAlignment="1">
      <alignment horizontal="center" vertical="center" wrapText="1"/>
    </xf>
    <xf numFmtId="49" fontId="4" fillId="0" borderId="2" xfId="6" applyNumberFormat="1" applyFont="1" applyBorder="1" applyAlignment="1">
      <alignment horizontal="center" wrapText="1"/>
    </xf>
    <xf numFmtId="0" fontId="4" fillId="0" borderId="0" xfId="3" applyNumberFormat="1" applyFont="1" applyBorder="1" applyAlignment="1">
      <alignment wrapText="1"/>
    </xf>
    <xf numFmtId="0" fontId="2" fillId="0" borderId="0" xfId="3" applyAlignment="1">
      <alignment vertical="top"/>
    </xf>
    <xf numFmtId="0" fontId="11" fillId="0" borderId="0" xfId="4" applyFont="1"/>
    <xf numFmtId="9" fontId="11" fillId="0" borderId="0" xfId="4" applyNumberFormat="1" applyFont="1"/>
    <xf numFmtId="0" fontId="2" fillId="0" borderId="0" xfId="3" applyNumberFormat="1"/>
    <xf numFmtId="0" fontId="26" fillId="0" borderId="21" xfId="5" applyFont="1" applyBorder="1"/>
    <xf numFmtId="0" fontId="19" fillId="0" borderId="22" xfId="5" applyFont="1" applyBorder="1" applyAlignment="1">
      <alignment horizontal="center"/>
    </xf>
    <xf numFmtId="0" fontId="26" fillId="0" borderId="2" xfId="5" applyBorder="1" applyAlignment="1">
      <alignment horizontal="center"/>
    </xf>
    <xf numFmtId="0" fontId="26" fillId="0" borderId="23" xfId="5" applyBorder="1" applyAlignment="1">
      <alignment horizontal="center"/>
    </xf>
    <xf numFmtId="16" fontId="26" fillId="0" borderId="22" xfId="5" quotePrefix="1" applyNumberFormat="1" applyBorder="1" applyAlignment="1">
      <alignment horizontal="center"/>
    </xf>
    <xf numFmtId="175" fontId="26" fillId="0" borderId="2" xfId="5" applyNumberFormat="1" applyBorder="1" applyAlignment="1">
      <alignment horizontal="center"/>
    </xf>
    <xf numFmtId="175" fontId="26" fillId="0" borderId="23" xfId="5" applyNumberFormat="1" applyBorder="1" applyAlignment="1">
      <alignment horizontal="center"/>
    </xf>
    <xf numFmtId="0" fontId="26" fillId="0" borderId="22" xfId="5" quotePrefix="1" applyBorder="1" applyAlignment="1">
      <alignment horizontal="center"/>
    </xf>
    <xf numFmtId="0" fontId="26" fillId="0" borderId="22" xfId="5" applyBorder="1" applyAlignment="1">
      <alignment horizontal="center"/>
    </xf>
    <xf numFmtId="0" fontId="26" fillId="0" borderId="24" xfId="5" applyBorder="1" applyAlignment="1">
      <alignment horizontal="center"/>
    </xf>
    <xf numFmtId="175" fontId="26" fillId="0" borderId="25" xfId="5" applyNumberFormat="1" applyBorder="1" applyAlignment="1">
      <alignment horizontal="center"/>
    </xf>
    <xf numFmtId="175" fontId="26" fillId="0" borderId="26" xfId="5" applyNumberForma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 indent="4"/>
    </xf>
    <xf numFmtId="0" fontId="28" fillId="0" borderId="0" xfId="0" applyFont="1"/>
    <xf numFmtId="0" fontId="28" fillId="0" borderId="0" xfId="0" applyFont="1" applyAlignment="1">
      <alignment horizontal="justify" vertical="top" wrapText="1"/>
    </xf>
    <xf numFmtId="0" fontId="2" fillId="0" borderId="0" xfId="3" applyAlignment="1">
      <alignment horizontal="left" vertical="top" wrapText="1"/>
    </xf>
    <xf numFmtId="0" fontId="29" fillId="0" borderId="2" xfId="3" applyFont="1" applyBorder="1" applyAlignment="1">
      <alignment wrapText="1"/>
    </xf>
    <xf numFmtId="0" fontId="8" fillId="0" borderId="1" xfId="3" applyFont="1" applyBorder="1" applyAlignment="1">
      <alignment wrapText="1"/>
    </xf>
    <xf numFmtId="0" fontId="9" fillId="0" borderId="0" xfId="3" applyFont="1" applyBorder="1" applyAlignment="1">
      <alignment wrapText="1"/>
    </xf>
    <xf numFmtId="0" fontId="8" fillId="0" borderId="3" xfId="3" applyFont="1" applyBorder="1" applyAlignment="1">
      <alignment wrapText="1"/>
    </xf>
    <xf numFmtId="0" fontId="15" fillId="0" borderId="1" xfId="0" applyFont="1" applyBorder="1"/>
    <xf numFmtId="0" fontId="10" fillId="0" borderId="6" xfId="0" applyFont="1" applyBorder="1"/>
    <xf numFmtId="0" fontId="4" fillId="0" borderId="3" xfId="3" applyFont="1" applyBorder="1" applyAlignment="1">
      <alignment wrapText="1"/>
    </xf>
    <xf numFmtId="0" fontId="6" fillId="0" borderId="0" xfId="3" applyFont="1" applyBorder="1" applyAlignment="1">
      <alignment wrapText="1"/>
    </xf>
    <xf numFmtId="0" fontId="6" fillId="0" borderId="2" xfId="3" applyFont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left" vertical="top" wrapText="1"/>
    </xf>
    <xf numFmtId="0" fontId="30" fillId="0" borderId="0" xfId="0" applyFont="1"/>
    <xf numFmtId="175" fontId="4" fillId="0" borderId="2" xfId="3" applyNumberFormat="1" applyFont="1" applyBorder="1" applyAlignment="1">
      <alignment horizontal="center" wrapText="1"/>
    </xf>
    <xf numFmtId="175" fontId="4" fillId="0" borderId="0" xfId="3" applyNumberFormat="1" applyFont="1" applyBorder="1" applyAlignment="1">
      <alignment horizontal="center" wrapText="1"/>
    </xf>
    <xf numFmtId="175" fontId="4" fillId="0" borderId="17" xfId="3" applyNumberFormat="1" applyFont="1" applyBorder="1" applyAlignment="1">
      <alignment horizontal="center" wrapText="1"/>
    </xf>
    <xf numFmtId="175" fontId="0" fillId="0" borderId="0" xfId="0" applyNumberFormat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175" fontId="4" fillId="0" borderId="14" xfId="3" applyNumberFormat="1" applyFont="1" applyBorder="1" applyAlignment="1">
      <alignment horizontal="center" wrapText="1"/>
    </xf>
    <xf numFmtId="175" fontId="4" fillId="0" borderId="15" xfId="3" applyNumberFormat="1" applyFont="1" applyBorder="1" applyAlignment="1">
      <alignment horizontal="center" wrapText="1"/>
    </xf>
    <xf numFmtId="3" fontId="25" fillId="0" borderId="2" xfId="0" applyNumberFormat="1" applyFont="1" applyBorder="1" applyAlignment="1">
      <alignment horizontal="center"/>
    </xf>
    <xf numFmtId="0" fontId="13" fillId="0" borderId="0" xfId="3" applyFont="1" applyAlignment="1">
      <alignment horizontal="left" vertical="top" wrapText="1"/>
    </xf>
    <xf numFmtId="0" fontId="31" fillId="0" borderId="5" xfId="3" applyFont="1" applyBorder="1" applyAlignment="1">
      <alignment wrapText="1"/>
    </xf>
    <xf numFmtId="1" fontId="31" fillId="0" borderId="6" xfId="3" applyNumberFormat="1" applyFont="1" applyBorder="1" applyAlignment="1">
      <alignment wrapText="1"/>
    </xf>
    <xf numFmtId="9" fontId="31" fillId="0" borderId="6" xfId="6" applyFont="1" applyBorder="1" applyAlignment="1">
      <alignment horizontal="center" wrapText="1"/>
    </xf>
    <xf numFmtId="1" fontId="31" fillId="0" borderId="13" xfId="3" quotePrefix="1" applyNumberFormat="1" applyFont="1" applyBorder="1" applyAlignment="1">
      <alignment wrapText="1"/>
    </xf>
    <xf numFmtId="1" fontId="7" fillId="0" borderId="13" xfId="3" quotePrefix="1" applyNumberFormat="1" applyFont="1" applyBorder="1" applyAlignment="1">
      <alignment horizontal="center" wrapText="1"/>
    </xf>
    <xf numFmtId="175" fontId="0" fillId="0" borderId="18" xfId="0" applyNumberFormat="1" applyBorder="1"/>
    <xf numFmtId="1" fontId="31" fillId="0" borderId="0" xfId="3" quotePrefix="1" applyNumberFormat="1" applyFont="1" applyBorder="1" applyAlignment="1">
      <alignment wrapText="1"/>
    </xf>
    <xf numFmtId="0" fontId="2" fillId="0" borderId="0" xfId="3" applyBorder="1" applyAlignment="1">
      <alignment horizontal="left" vertical="top" wrapText="1"/>
    </xf>
    <xf numFmtId="0" fontId="9" fillId="0" borderId="5" xfId="3" applyFont="1" applyBorder="1" applyAlignment="1">
      <alignment wrapText="1"/>
    </xf>
    <xf numFmtId="1" fontId="7" fillId="0" borderId="13" xfId="3" quotePrefix="1" applyNumberFormat="1" applyFont="1" applyBorder="1" applyAlignment="1">
      <alignment wrapText="1"/>
    </xf>
    <xf numFmtId="0" fontId="8" fillId="0" borderId="7" xfId="3" applyFont="1" applyBorder="1" applyAlignment="1">
      <alignment wrapText="1"/>
    </xf>
    <xf numFmtId="0" fontId="3" fillId="0" borderId="0" xfId="3" applyFont="1" applyBorder="1"/>
    <xf numFmtId="0" fontId="12" fillId="0" borderId="8" xfId="3" applyFont="1" applyBorder="1"/>
    <xf numFmtId="0" fontId="3" fillId="0" borderId="9" xfId="3" applyFont="1" applyBorder="1"/>
    <xf numFmtId="175" fontId="0" fillId="0" borderId="13" xfId="0" applyNumberFormat="1" applyBorder="1"/>
    <xf numFmtId="175" fontId="0" fillId="0" borderId="14" xfId="0" applyNumberFormat="1" applyBorder="1"/>
    <xf numFmtId="175" fontId="0" fillId="0" borderId="15" xfId="0" applyNumberFormat="1" applyBorder="1"/>
    <xf numFmtId="175" fontId="0" fillId="0" borderId="4" xfId="0" applyNumberFormat="1" applyBorder="1"/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1" fontId="5" fillId="2" borderId="1" xfId="3" applyNumberFormat="1" applyFont="1" applyFill="1" applyBorder="1" applyAlignment="1">
      <alignment horizontal="center" vertical="center" wrapText="1"/>
    </xf>
    <xf numFmtId="175" fontId="0" fillId="0" borderId="2" xfId="0" applyNumberFormat="1" applyBorder="1"/>
    <xf numFmtId="0" fontId="6" fillId="0" borderId="0" xfId="0" applyFont="1" applyBorder="1"/>
    <xf numFmtId="0" fontId="2" fillId="0" borderId="0" xfId="3" applyFont="1" applyAlignment="1"/>
    <xf numFmtId="0" fontId="0" fillId="0" borderId="18" xfId="0" applyBorder="1"/>
    <xf numFmtId="0" fontId="0" fillId="0" borderId="4" xfId="0" applyBorder="1"/>
    <xf numFmtId="175" fontId="0" fillId="0" borderId="2" xfId="0" applyNumberFormat="1" applyBorder="1" applyAlignment="1">
      <alignment horizontal="center"/>
    </xf>
    <xf numFmtId="0" fontId="32" fillId="2" borderId="2" xfId="0" applyFont="1" applyFill="1" applyBorder="1" applyAlignment="1">
      <alignment horizontal="center" vertical="center" wrapText="1"/>
    </xf>
    <xf numFmtId="0" fontId="0" fillId="0" borderId="17" xfId="0" applyBorder="1"/>
    <xf numFmtId="0" fontId="2" fillId="0" borderId="0" xfId="3" applyBorder="1"/>
    <xf numFmtId="0" fontId="2" fillId="0" borderId="0" xfId="3" applyFont="1"/>
    <xf numFmtId="0" fontId="2" fillId="2" borderId="0" xfId="3" applyFont="1" applyFill="1"/>
    <xf numFmtId="1" fontId="2" fillId="2" borderId="0" xfId="3" applyNumberFormat="1" applyFont="1" applyFill="1"/>
    <xf numFmtId="0" fontId="2" fillId="2" borderId="0" xfId="3" applyFill="1"/>
    <xf numFmtId="0" fontId="0" fillId="2" borderId="0" xfId="0" applyFill="1"/>
    <xf numFmtId="1" fontId="24" fillId="0" borderId="0" xfId="2" applyNumberFormat="1" applyAlignment="1" applyProtection="1"/>
    <xf numFmtId="0" fontId="3" fillId="0" borderId="0" xfId="3" applyFont="1" applyFill="1"/>
    <xf numFmtId="0" fontId="5" fillId="0" borderId="1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1" fontId="5" fillId="0" borderId="2" xfId="3" applyNumberFormat="1" applyFont="1" applyFill="1" applyBorder="1" applyAlignment="1">
      <alignment horizontal="center" vertical="center" wrapText="1"/>
    </xf>
    <xf numFmtId="1" fontId="5" fillId="0" borderId="0" xfId="3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3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3" applyBorder="1" applyAlignment="1">
      <alignment horizontal="left" vertical="top" wrapText="1"/>
    </xf>
    <xf numFmtId="0" fontId="13" fillId="0" borderId="0" xfId="3" applyFont="1" applyAlignment="1">
      <alignment horizontal="left" vertical="top" wrapText="1"/>
    </xf>
    <xf numFmtId="0" fontId="2" fillId="0" borderId="0" xfId="3" applyAlignment="1">
      <alignment horizontal="left" vertical="top" wrapText="1"/>
    </xf>
    <xf numFmtId="0" fontId="2" fillId="0" borderId="0" xfId="3" applyFont="1" applyAlignment="1">
      <alignment horizontal="left"/>
    </xf>
    <xf numFmtId="0" fontId="33" fillId="0" borderId="0" xfId="3" applyFont="1" applyAlignment="1">
      <alignment horizontal="center"/>
    </xf>
    <xf numFmtId="0" fontId="9" fillId="0" borderId="1" xfId="3" applyFont="1" applyBorder="1" applyAlignment="1">
      <alignment horizontal="left" wrapText="1"/>
    </xf>
    <xf numFmtId="0" fontId="9" fillId="0" borderId="27" xfId="3" applyFont="1" applyBorder="1" applyAlignment="1">
      <alignment horizontal="left" wrapText="1"/>
    </xf>
    <xf numFmtId="0" fontId="9" fillId="0" borderId="12" xfId="3" applyFont="1" applyBorder="1" applyAlignment="1">
      <alignment horizontal="left" wrapText="1"/>
    </xf>
    <xf numFmtId="0" fontId="2" fillId="0" borderId="0" xfId="3" applyFont="1" applyAlignment="1">
      <alignment horizontal="left" vertical="top" wrapText="1"/>
    </xf>
    <xf numFmtId="0" fontId="2" fillId="0" borderId="17" xfId="3" applyFont="1" applyBorder="1" applyAlignment="1">
      <alignment horizontal="left"/>
    </xf>
    <xf numFmtId="0" fontId="19" fillId="2" borderId="0" xfId="0" applyFont="1" applyFill="1" applyAlignment="1">
      <alignment horizontal="center" vertical="top" wrapText="1"/>
    </xf>
    <xf numFmtId="0" fontId="19" fillId="0" borderId="28" xfId="5" applyFont="1" applyBorder="1" applyAlignment="1">
      <alignment horizontal="center"/>
    </xf>
    <xf numFmtId="0" fontId="26" fillId="0" borderId="29" xfId="5" applyBorder="1" applyAlignment="1">
      <alignment horizontal="center"/>
    </xf>
    <xf numFmtId="0" fontId="26" fillId="0" borderId="30" xfId="5" applyBorder="1" applyAlignment="1">
      <alignment horizontal="center"/>
    </xf>
    <xf numFmtId="0" fontId="30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" fillId="0" borderId="0" xfId="3" applyFont="1" applyAlignment="1">
      <alignment horizontal="left" wrapText="1"/>
    </xf>
    <xf numFmtId="0" fontId="2" fillId="0" borderId="0" xfId="3" applyAlignment="1">
      <alignment horizontal="left" wrapText="1"/>
    </xf>
  </cellXfs>
  <cellStyles count="7">
    <cellStyle name="Hyperlink" xfId="2" builtinId="8"/>
    <cellStyle name="Normal" xfId="0" builtinId="0"/>
    <cellStyle name="Normal_MellékletekSZR1017" xfId="3"/>
    <cellStyle name="Normal_MKGI_Suppre_mod_final" xfId="4"/>
    <cellStyle name="Normal_Support meghosszabbítás" xfId="5"/>
    <cellStyle name="Percent" xfId="6" builtinId="5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bor\MKGI\2003-2004\ajanlati\mkgiadatb_ar_al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7">
          <cell r="B7" t="str">
            <v>Oracle Database Standard Edition (Note5,7)</v>
          </cell>
          <cell r="D7">
            <v>71145</v>
          </cell>
          <cell r="E7">
            <v>3557250</v>
          </cell>
        </row>
        <row r="8">
          <cell r="B8" t="str">
            <v>Oracle Database Enterprise Edition (Note 7,8)</v>
          </cell>
          <cell r="D8">
            <v>189720</v>
          </cell>
          <cell r="E8">
            <v>9486000</v>
          </cell>
        </row>
        <row r="9">
          <cell r="B9" t="str">
            <v>Oracle Database Personal Edition</v>
          </cell>
          <cell r="D9">
            <v>94860</v>
          </cell>
        </row>
        <row r="10">
          <cell r="B10" t="str">
            <v>Lite</v>
          </cell>
          <cell r="D10">
            <v>23715</v>
          </cell>
        </row>
        <row r="12">
          <cell r="B12" t="str">
            <v>Oracle Database Enterprise Edition Opciók (Note 2):</v>
          </cell>
        </row>
        <row r="13">
          <cell r="B13" t="str">
            <v xml:space="preserve">Real Application ClustersNote7 </v>
          </cell>
          <cell r="D13">
            <v>94860</v>
          </cell>
          <cell r="E13">
            <v>4743000</v>
          </cell>
        </row>
        <row r="14">
          <cell r="B14" t="str">
            <v>PartitioningNote7</v>
          </cell>
          <cell r="D14">
            <v>47430</v>
          </cell>
          <cell r="E14">
            <v>2371500</v>
          </cell>
        </row>
        <row r="15">
          <cell r="B15" t="str">
            <v>OLAP</v>
          </cell>
          <cell r="D15">
            <v>94860</v>
          </cell>
          <cell r="E15">
            <v>4743000</v>
          </cell>
        </row>
        <row r="16">
          <cell r="B16" t="str">
            <v>Data Mining</v>
          </cell>
          <cell r="D16">
            <v>94860</v>
          </cell>
          <cell r="E16">
            <v>4743000</v>
          </cell>
        </row>
        <row r="17">
          <cell r="B17" t="str">
            <v>Spatial</v>
          </cell>
          <cell r="D17">
            <v>47430</v>
          </cell>
          <cell r="E17">
            <v>2371500</v>
          </cell>
        </row>
        <row r="18">
          <cell r="B18" t="str">
            <v>Advanced Security</v>
          </cell>
          <cell r="D18">
            <v>47430</v>
          </cell>
          <cell r="E18">
            <v>2371500</v>
          </cell>
        </row>
        <row r="19">
          <cell r="B19" t="str">
            <v>Label Security</v>
          </cell>
          <cell r="D19">
            <v>47430</v>
          </cell>
          <cell r="E19">
            <v>2371500</v>
          </cell>
        </row>
        <row r="21">
          <cell r="B21" t="str">
            <v>Enterprise Managers (Note 2) :</v>
          </cell>
        </row>
        <row r="22">
          <cell r="B22" t="str">
            <v>Diagnostics Pack</v>
          </cell>
          <cell r="D22">
            <v>14229</v>
          </cell>
          <cell r="E22">
            <v>711450</v>
          </cell>
        </row>
        <row r="23">
          <cell r="B23" t="str">
            <v>Tuning Pack</v>
          </cell>
          <cell r="D23">
            <v>14229</v>
          </cell>
          <cell r="E23">
            <v>711450</v>
          </cell>
        </row>
        <row r="24">
          <cell r="B24" t="str">
            <v>Change Management Pack</v>
          </cell>
          <cell r="D24">
            <v>14229</v>
          </cell>
          <cell r="E24">
            <v>711450</v>
          </cell>
        </row>
        <row r="25">
          <cell r="B25" t="str">
            <v>Management Pack for SAP R/3</v>
          </cell>
          <cell r="D25">
            <v>14229</v>
          </cell>
          <cell r="E25">
            <v>711450</v>
          </cell>
        </row>
        <row r="27">
          <cell r="B27" t="str">
            <v>Adattárház termékek</v>
          </cell>
        </row>
        <row r="29">
          <cell r="B29" t="str">
            <v>Pure Name &amp; Address</v>
          </cell>
          <cell r="E29">
            <v>4743000</v>
          </cell>
        </row>
        <row r="30">
          <cell r="B30" t="str">
            <v>Express Server</v>
          </cell>
          <cell r="D30">
            <v>189720</v>
          </cell>
          <cell r="E30">
            <v>9486000</v>
          </cell>
        </row>
        <row r="31">
          <cell r="B31" t="str">
            <v>Express Analyzer</v>
          </cell>
          <cell r="D31">
            <v>189720</v>
          </cell>
        </row>
        <row r="32">
          <cell r="B32" t="str">
            <v>Express Objects</v>
          </cell>
          <cell r="D32">
            <v>1185750</v>
          </cell>
        </row>
        <row r="34">
          <cell r="B34" t="str">
            <v>Integrációs termékek</v>
          </cell>
        </row>
        <row r="36">
          <cell r="B36" t="str">
            <v>Open System Gateways</v>
          </cell>
          <cell r="E36">
            <v>3557250</v>
          </cell>
        </row>
        <row r="37">
          <cell r="B37" t="str">
            <v>Mainframe Integration Gateways</v>
          </cell>
          <cell r="E37">
            <v>22529250</v>
          </cell>
        </row>
        <row r="38">
          <cell r="B38" t="str">
            <v>Enterprise Integration Gateways</v>
          </cell>
          <cell r="E38">
            <v>8300250</v>
          </cell>
        </row>
        <row r="39">
          <cell r="B39" t="str">
            <v>EDA/SQL Gateways</v>
          </cell>
          <cell r="E39">
            <v>28458000</v>
          </cell>
        </row>
        <row r="40">
          <cell r="B40" t="str">
            <v>Minden további EDA/SQL driver</v>
          </cell>
          <cell r="E40">
            <v>14229000</v>
          </cell>
        </row>
        <row r="42">
          <cell r="B42" t="str">
            <v>InterConnect Adapters(Note 4)</v>
          </cell>
          <cell r="D42">
            <v>7114500</v>
          </cell>
        </row>
        <row r="44">
          <cell r="B44" t="str">
            <v>Internet Application Servers (Note 1)</v>
          </cell>
        </row>
        <row r="46">
          <cell r="B46" t="str">
            <v>Internet Application Server Standard EditionNote7</v>
          </cell>
          <cell r="D46">
            <v>47430</v>
          </cell>
          <cell r="E46">
            <v>2371500</v>
          </cell>
        </row>
        <row r="47">
          <cell r="B47" t="str">
            <v>Internet Application Server Enterprise Edition</v>
          </cell>
          <cell r="D47">
            <v>94860</v>
          </cell>
          <cell r="E47">
            <v>4743000</v>
          </cell>
        </row>
        <row r="49">
          <cell r="B49" t="str">
            <v>Internet Application Server Enterprise Edition Opciók (Note 3)</v>
          </cell>
        </row>
        <row r="51">
          <cell r="B51" t="str">
            <v>Personalization</v>
          </cell>
          <cell r="D51">
            <v>47430</v>
          </cell>
          <cell r="E51">
            <v>2371500</v>
          </cell>
        </row>
        <row r="52">
          <cell r="B52" t="str">
            <v>Wireless Option</v>
          </cell>
          <cell r="D52">
            <v>47430</v>
          </cell>
          <cell r="E52">
            <v>2371500</v>
          </cell>
        </row>
        <row r="54">
          <cell r="B54" t="str">
            <v>Other Server Products</v>
          </cell>
        </row>
        <row r="56">
          <cell r="B56" t="str">
            <v>Message Broker(Note1)</v>
          </cell>
          <cell r="D56">
            <v>47430</v>
          </cell>
          <cell r="E56">
            <v>2371500</v>
          </cell>
        </row>
        <row r="58">
          <cell r="B58" t="str">
            <v>Tools</v>
          </cell>
        </row>
        <row r="60">
          <cell r="B60" t="str">
            <v>Internet Developer Suite</v>
          </cell>
          <cell r="D60">
            <v>1185750</v>
          </cell>
        </row>
        <row r="61">
          <cell r="B61" t="str">
            <v>Discoverer Desktop Edition</v>
          </cell>
          <cell r="D61">
            <v>237150</v>
          </cell>
        </row>
        <row r="62">
          <cell r="B62" t="str">
            <v>JDeveloper</v>
          </cell>
          <cell r="D62">
            <v>235964</v>
          </cell>
        </row>
        <row r="63">
          <cell r="B63" t="str">
            <v>Programmer</v>
          </cell>
          <cell r="D63">
            <v>237150</v>
          </cell>
        </row>
        <row r="75">
          <cell r="A75">
            <v>1</v>
          </cell>
          <cell r="B75" t="str">
            <v>Named User Plus árazás esetén a minimum felhasználószám processoronként 10 felhasználó</v>
          </cell>
        </row>
        <row r="76">
          <cell r="A76">
            <v>2</v>
          </cell>
          <cell r="B76" t="str">
            <v>Opciók vásárlása esetén az opciók számának meg kell egyeznie az adott alkalmazáshoz tartozó adatbázis licenszek számával.</v>
          </cell>
        </row>
        <row r="77">
          <cell r="A77">
            <v>3</v>
          </cell>
          <cell r="B77" t="str">
            <v>Az Internet Application Server EE opciók számának meg kell egyeznie a hozzá tartozó Internet Application Server licenszek számával.</v>
          </cell>
        </row>
        <row r="78">
          <cell r="A78">
            <v>4</v>
          </cell>
          <cell r="B78" t="str">
            <v>Az InterConnect Adapters adapterenként licenszált. A csomag a következő adaptereket tartalmazza : PeopleSoft, SAP,CICS, Siebel és JD Edwards.</v>
          </cell>
        </row>
        <row r="79">
          <cell r="A79">
            <v>5</v>
          </cell>
          <cell r="B79" t="str">
            <v>Az Oracle Database SE csak olyan szerverekre licenszelhető, amelyek maximum 4 db processzorig bővíthetők. Named User árazás esetén a minimum felhasználószám 5 felhasználó</v>
          </cell>
        </row>
        <row r="81">
          <cell r="B81" t="str">
            <v>3 éves időtartamú licenc is igényelhető az örökös licence listaárának 50 %-áért;5 éves időtartamú licence pedig az örökös licence listaárának 70 %-áért.</v>
          </cell>
        </row>
        <row r="82">
          <cell r="B82" t="str">
            <v>Named User Plus alapú árazás esetén a minimum felhasználószám processzoronként 25 felhasználó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bor.toth@oracl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abor.toth@oracl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bor.toth@oracle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gabor.toth@oracl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oracle.com/hu/oktat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A36" sqref="A36:IV38"/>
    </sheetView>
  </sheetViews>
  <sheetFormatPr defaultRowHeight="13.2" x14ac:dyDescent="0.25"/>
  <sheetData>
    <row r="1" spans="1:9" ht="21" x14ac:dyDescent="0.4">
      <c r="A1" s="207" t="s">
        <v>54</v>
      </c>
      <c r="B1" s="207"/>
      <c r="C1" s="207"/>
      <c r="D1" s="207"/>
      <c r="E1" s="207"/>
      <c r="F1" s="207"/>
      <c r="G1" s="207"/>
      <c r="H1" s="207"/>
      <c r="I1" s="207"/>
    </row>
    <row r="3" spans="1:9" x14ac:dyDescent="0.25">
      <c r="A3">
        <v>1</v>
      </c>
      <c r="B3" t="s">
        <v>55</v>
      </c>
    </row>
    <row r="4" spans="1:9" x14ac:dyDescent="0.25">
      <c r="B4" t="s">
        <v>56</v>
      </c>
    </row>
    <row r="6" spans="1:9" x14ac:dyDescent="0.25">
      <c r="A6">
        <v>2</v>
      </c>
      <c r="B6" t="s">
        <v>256</v>
      </c>
    </row>
    <row r="7" spans="1:9" x14ac:dyDescent="0.25">
      <c r="B7" t="s">
        <v>257</v>
      </c>
    </row>
    <row r="9" spans="1:9" x14ac:dyDescent="0.25">
      <c r="A9">
        <v>3</v>
      </c>
      <c r="B9" t="s">
        <v>255</v>
      </c>
    </row>
    <row r="10" spans="1:9" x14ac:dyDescent="0.25">
      <c r="B10" s="80" t="s">
        <v>57</v>
      </c>
    </row>
    <row r="11" spans="1:9" x14ac:dyDescent="0.25">
      <c r="B11" s="81" t="s">
        <v>58</v>
      </c>
    </row>
    <row r="12" spans="1:9" x14ac:dyDescent="0.25">
      <c r="B12" t="s">
        <v>59</v>
      </c>
    </row>
    <row r="13" spans="1:9" x14ac:dyDescent="0.25">
      <c r="B13" t="s">
        <v>60</v>
      </c>
    </row>
    <row r="14" spans="1:9" x14ac:dyDescent="0.25">
      <c r="B14" t="s">
        <v>61</v>
      </c>
    </row>
    <row r="15" spans="1:9" x14ac:dyDescent="0.25">
      <c r="B15" t="s">
        <v>62</v>
      </c>
    </row>
    <row r="16" spans="1:9" x14ac:dyDescent="0.25">
      <c r="B16" t="s">
        <v>63</v>
      </c>
    </row>
    <row r="17" spans="1:2" x14ac:dyDescent="0.25">
      <c r="B17" s="81" t="s">
        <v>64</v>
      </c>
    </row>
    <row r="18" spans="1:2" x14ac:dyDescent="0.25">
      <c r="B18" t="s">
        <v>65</v>
      </c>
    </row>
    <row r="19" spans="1:2" x14ac:dyDescent="0.25">
      <c r="B19" t="s">
        <v>66</v>
      </c>
    </row>
    <row r="20" spans="1:2" x14ac:dyDescent="0.25">
      <c r="B20" t="s">
        <v>70</v>
      </c>
    </row>
    <row r="21" spans="1:2" x14ac:dyDescent="0.25">
      <c r="B21" t="s">
        <v>67</v>
      </c>
    </row>
    <row r="22" spans="1:2" x14ac:dyDescent="0.25">
      <c r="B22" t="s">
        <v>68</v>
      </c>
    </row>
    <row r="23" spans="1:2" x14ac:dyDescent="0.25">
      <c r="B23" t="s">
        <v>69</v>
      </c>
    </row>
    <row r="26" spans="1:2" x14ac:dyDescent="0.25">
      <c r="A26">
        <v>3</v>
      </c>
      <c r="B26" t="s">
        <v>71</v>
      </c>
    </row>
    <row r="27" spans="1:2" x14ac:dyDescent="0.25">
      <c r="B27" t="s">
        <v>75</v>
      </c>
    </row>
    <row r="28" spans="1:2" x14ac:dyDescent="0.25">
      <c r="B28" t="s">
        <v>72</v>
      </c>
    </row>
    <row r="29" spans="1:2" x14ac:dyDescent="0.25">
      <c r="B29" t="s">
        <v>73</v>
      </c>
    </row>
    <row r="30" spans="1:2" x14ac:dyDescent="0.25">
      <c r="B30" t="s">
        <v>74</v>
      </c>
    </row>
    <row r="31" spans="1:2" x14ac:dyDescent="0.25">
      <c r="B31" t="s">
        <v>244</v>
      </c>
    </row>
    <row r="32" spans="1:2" x14ac:dyDescent="0.25">
      <c r="B32" t="s">
        <v>245</v>
      </c>
    </row>
    <row r="33" spans="2:2" x14ac:dyDescent="0.25">
      <c r="B33" t="s">
        <v>246</v>
      </c>
    </row>
    <row r="34" spans="2:2" x14ac:dyDescent="0.25">
      <c r="B34" t="s">
        <v>76</v>
      </c>
    </row>
  </sheetData>
  <mergeCells count="1">
    <mergeCell ref="A1:I1"/>
  </mergeCells>
  <phoneticPr fontId="0" type="noConversion"/>
  <pageMargins left="0.75" right="0.75" top="1" bottom="1" header="0.5" footer="0.5"/>
  <pageSetup orientation="portrait" r:id="rId1"/>
  <headerFooter alignWithMargins="0">
    <oddHeader xml:space="preserve">&amp;R2. melléklet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Normal="100" workbookViewId="0">
      <selection activeCell="C7" sqref="C7:G9"/>
    </sheetView>
  </sheetViews>
  <sheetFormatPr defaultColWidth="9.109375" defaultRowHeight="13.2" x14ac:dyDescent="0.25"/>
  <cols>
    <col min="1" max="1" width="2.33203125" style="3" customWidth="1"/>
    <col min="2" max="2" width="42.88671875" style="7" customWidth="1"/>
    <col min="3" max="3" width="14.33203125" style="7" customWidth="1"/>
    <col min="4" max="4" width="7.109375" style="7" customWidth="1"/>
    <col min="5" max="5" width="9.6640625" style="7" customWidth="1"/>
    <col min="6" max="6" width="16.44140625" style="10" customWidth="1"/>
    <col min="7" max="7" width="10.33203125" style="7" customWidth="1"/>
    <col min="8" max="8" width="12.6640625" style="7" customWidth="1"/>
    <col min="9" max="9" width="20.6640625" style="14" customWidth="1"/>
    <col min="10" max="10" width="11.44140625" style="14" customWidth="1"/>
    <col min="11" max="11" width="12.44140625" customWidth="1"/>
    <col min="12" max="12" width="18.88671875" style="3" customWidth="1"/>
    <col min="13" max="13" width="10.109375" style="3" customWidth="1"/>
    <col min="14" max="16384" width="9.109375" style="3"/>
  </cols>
  <sheetData>
    <row r="1" spans="1:13" ht="25.5" customHeight="1" x14ac:dyDescent="0.4">
      <c r="A1" s="212" t="s">
        <v>276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x14ac:dyDescent="0.25">
      <c r="B2" s="194" t="s">
        <v>266</v>
      </c>
      <c r="C2" s="193" t="s">
        <v>277</v>
      </c>
      <c r="D2"/>
      <c r="E2" s="197" t="s">
        <v>271</v>
      </c>
      <c r="F2" s="197"/>
      <c r="G2" s="196"/>
    </row>
    <row r="3" spans="1:13" x14ac:dyDescent="0.25">
      <c r="B3" s="194" t="s">
        <v>267</v>
      </c>
    </row>
    <row r="4" spans="1:13" x14ac:dyDescent="0.25">
      <c r="B4" s="194" t="s">
        <v>268</v>
      </c>
      <c r="C4" s="193" t="s">
        <v>278</v>
      </c>
    </row>
    <row r="5" spans="1:13" x14ac:dyDescent="0.25">
      <c r="B5" s="194" t="s">
        <v>269</v>
      </c>
      <c r="C5" s="194" t="s">
        <v>270</v>
      </c>
      <c r="D5" s="193" t="s">
        <v>279</v>
      </c>
      <c r="G5" s="194" t="s">
        <v>272</v>
      </c>
      <c r="H5" s="193" t="s">
        <v>280</v>
      </c>
      <c r="I5" s="195" t="s">
        <v>273</v>
      </c>
      <c r="J5" s="198" t="s">
        <v>281</v>
      </c>
    </row>
    <row r="7" spans="1:13" x14ac:dyDescent="0.25">
      <c r="B7" s="194" t="s">
        <v>274</v>
      </c>
      <c r="C7" s="211" t="s">
        <v>292</v>
      </c>
      <c r="D7" s="211"/>
      <c r="E7" s="211"/>
      <c r="F7" s="211"/>
      <c r="G7" s="186" t="s">
        <v>291</v>
      </c>
    </row>
    <row r="8" spans="1:13" x14ac:dyDescent="0.25">
      <c r="E8" s="3"/>
    </row>
    <row r="9" spans="1:13" x14ac:dyDescent="0.25">
      <c r="B9" s="194" t="s">
        <v>275</v>
      </c>
      <c r="C9" s="211" t="s">
        <v>292</v>
      </c>
      <c r="D9" s="211"/>
      <c r="E9" s="211"/>
      <c r="F9" s="211"/>
      <c r="G9" s="186" t="s">
        <v>289</v>
      </c>
    </row>
    <row r="10" spans="1:13" ht="79.2" x14ac:dyDescent="0.25">
      <c r="B10" s="1" t="s">
        <v>1</v>
      </c>
      <c r="C10" s="1" t="s">
        <v>188</v>
      </c>
      <c r="D10" s="1" t="s">
        <v>192</v>
      </c>
      <c r="E10" s="1" t="s">
        <v>193</v>
      </c>
      <c r="F10" s="2" t="s">
        <v>189</v>
      </c>
      <c r="G10" s="2" t="s">
        <v>3</v>
      </c>
      <c r="H10" s="13" t="s">
        <v>190</v>
      </c>
      <c r="I10" s="13" t="s">
        <v>191</v>
      </c>
      <c r="J10" s="13" t="s">
        <v>264</v>
      </c>
      <c r="K10" s="190" t="s">
        <v>265</v>
      </c>
      <c r="L10" s="1" t="s">
        <v>2</v>
      </c>
      <c r="M10" s="2" t="s">
        <v>31</v>
      </c>
    </row>
    <row r="11" spans="1:13" s="199" customFormat="1" x14ac:dyDescent="0.25">
      <c r="B11" s="200"/>
      <c r="C11" s="200"/>
      <c r="D11" s="200"/>
      <c r="E11" s="200"/>
      <c r="F11" s="201"/>
      <c r="G11" s="201"/>
      <c r="H11" s="202"/>
      <c r="I11" s="202"/>
      <c r="J11" s="203"/>
      <c r="K11" s="204"/>
      <c r="L11" s="200"/>
      <c r="M11" s="201"/>
    </row>
    <row r="12" spans="1:13" s="4" customFormat="1" ht="34.799999999999997" x14ac:dyDescent="0.3">
      <c r="B12" s="19" t="s">
        <v>5</v>
      </c>
      <c r="C12" s="6"/>
      <c r="D12" s="5"/>
      <c r="E12" s="5"/>
      <c r="F12" s="9"/>
      <c r="G12" s="8"/>
      <c r="H12" s="11"/>
      <c r="I12" s="60"/>
      <c r="J12" s="61"/>
      <c r="K12"/>
      <c r="L12" s="5"/>
      <c r="M12" s="9"/>
    </row>
    <row r="13" spans="1:13" s="4" customFormat="1" ht="21.75" customHeight="1" x14ac:dyDescent="0.25">
      <c r="B13" s="17" t="str">
        <f>[1]Sheet1!$B7</f>
        <v>Oracle Database Standard Edition (Note5,7)</v>
      </c>
      <c r="C13" s="6" t="s">
        <v>173</v>
      </c>
      <c r="D13" s="5"/>
      <c r="E13" s="5"/>
      <c r="F13" s="93">
        <f>ROUND([1]Sheet1!$D7*1.22*1.25,0)</f>
        <v>108496</v>
      </c>
      <c r="G13" s="11">
        <v>0.3</v>
      </c>
      <c r="H13" s="60">
        <f>F13*1.02*0.7</f>
        <v>77466.144</v>
      </c>
      <c r="I13" s="152" t="s">
        <v>258</v>
      </c>
      <c r="J13" s="152" t="s">
        <v>258</v>
      </c>
      <c r="K13" s="111"/>
      <c r="L13" s="18" t="s">
        <v>4</v>
      </c>
      <c r="M13" s="9" t="s">
        <v>172</v>
      </c>
    </row>
    <row r="14" spans="1:13" s="4" customFormat="1" x14ac:dyDescent="0.25">
      <c r="B14" s="17" t="str">
        <f>[1]Sheet1!$B8</f>
        <v>Oracle Database Enterprise Edition (Note 7,8)</v>
      </c>
      <c r="C14" s="6" t="s">
        <v>174</v>
      </c>
      <c r="D14" s="5"/>
      <c r="E14" s="5"/>
      <c r="F14" s="93">
        <f>ROUND([1]Sheet1!$D8*1.22*1.25,0)</f>
        <v>289323</v>
      </c>
      <c r="G14" s="11">
        <v>0.3</v>
      </c>
      <c r="H14" s="60">
        <f>F14*1.02*0.7</f>
        <v>206576.622</v>
      </c>
      <c r="I14" s="152" t="s">
        <v>258</v>
      </c>
      <c r="J14" s="152" t="s">
        <v>258</v>
      </c>
      <c r="K14"/>
      <c r="L14" s="18" t="s">
        <v>4</v>
      </c>
      <c r="M14" s="9" t="s">
        <v>172</v>
      </c>
    </row>
    <row r="15" spans="1:13" s="4" customFormat="1" x14ac:dyDescent="0.25">
      <c r="B15" s="17" t="str">
        <f>[1]Sheet1!$B9</f>
        <v>Oracle Database Personal Edition</v>
      </c>
      <c r="C15" s="6" t="s">
        <v>175</v>
      </c>
      <c r="D15" s="5"/>
      <c r="E15" s="5"/>
      <c r="F15" s="93">
        <f>ROUND([1]Sheet1!$D9*1.22*1.25,0)</f>
        <v>144662</v>
      </c>
      <c r="G15" s="11">
        <v>0.3</v>
      </c>
      <c r="H15" s="60">
        <f>F15*1.02*0.7</f>
        <v>103288.66799999999</v>
      </c>
      <c r="I15" s="152" t="s">
        <v>258</v>
      </c>
      <c r="J15" s="152" t="s">
        <v>258</v>
      </c>
      <c r="K15" s="111"/>
      <c r="L15" s="18" t="s">
        <v>4</v>
      </c>
      <c r="M15" s="9" t="s">
        <v>172</v>
      </c>
    </row>
    <row r="16" spans="1:13" s="4" customFormat="1" x14ac:dyDescent="0.25">
      <c r="B16" s="17" t="str">
        <f>[1]Sheet1!$B10</f>
        <v>Lite</v>
      </c>
      <c r="C16" s="6" t="s">
        <v>176</v>
      </c>
      <c r="D16" s="5"/>
      <c r="E16" s="5"/>
      <c r="F16" s="93">
        <f>ROUND([1]Sheet1!$D10*1.22*1.25,0)</f>
        <v>36165</v>
      </c>
      <c r="G16" s="11">
        <v>0.3</v>
      </c>
      <c r="H16" s="60">
        <f>F16*1.02*0.7</f>
        <v>25821.81</v>
      </c>
      <c r="I16" s="152" t="s">
        <v>258</v>
      </c>
      <c r="J16" s="152" t="s">
        <v>258</v>
      </c>
      <c r="K16"/>
      <c r="L16" s="18" t="s">
        <v>4</v>
      </c>
      <c r="M16" s="9" t="s">
        <v>172</v>
      </c>
    </row>
    <row r="17" spans="2:13" s="4" customFormat="1" x14ac:dyDescent="0.25">
      <c r="B17" s="17"/>
      <c r="C17" s="6"/>
      <c r="D17" s="5"/>
      <c r="E17" s="5"/>
      <c r="F17" s="16"/>
      <c r="G17" s="11"/>
      <c r="H17" s="60"/>
      <c r="I17" s="60"/>
      <c r="J17" s="60"/>
      <c r="K17" s="111"/>
      <c r="L17" s="5"/>
      <c r="M17" s="9"/>
    </row>
    <row r="18" spans="2:13" s="4" customFormat="1" ht="34.799999999999997" x14ac:dyDescent="0.3">
      <c r="B18" s="140" t="str">
        <f>[1]Sheet1!$B$12</f>
        <v>Oracle Database Enterprise Edition Opciók (Note 2):</v>
      </c>
      <c r="C18" s="6"/>
      <c r="D18" s="5"/>
      <c r="E18" s="5"/>
      <c r="F18" s="16"/>
      <c r="G18" s="11"/>
      <c r="H18" s="60"/>
      <c r="I18" s="60"/>
      <c r="J18" s="60"/>
      <c r="K18"/>
      <c r="L18" s="5"/>
      <c r="M18" s="9"/>
    </row>
    <row r="19" spans="2:13" s="4" customFormat="1" x14ac:dyDescent="0.25">
      <c r="B19" s="17" t="str">
        <f>[1]Sheet1!$B13</f>
        <v xml:space="preserve">Real Application ClustersNote7 </v>
      </c>
      <c r="C19" s="6" t="s">
        <v>177</v>
      </c>
      <c r="D19" s="5"/>
      <c r="E19" s="5"/>
      <c r="F19" s="93">
        <f>ROUND([1]Sheet1!$D13*1.22*1.25,0)</f>
        <v>144662</v>
      </c>
      <c r="G19" s="11">
        <v>0.3</v>
      </c>
      <c r="H19" s="60">
        <f t="shared" ref="H19:H24" si="0">F19*1.02*0.7</f>
        <v>103288.66799999999</v>
      </c>
      <c r="I19" s="152" t="s">
        <v>258</v>
      </c>
      <c r="J19" s="152" t="s">
        <v>258</v>
      </c>
      <c r="K19" s="111"/>
      <c r="L19" s="18" t="s">
        <v>4</v>
      </c>
      <c r="M19" s="9" t="s">
        <v>172</v>
      </c>
    </row>
    <row r="20" spans="2:13" s="4" customFormat="1" x14ac:dyDescent="0.25">
      <c r="B20" s="17" t="str">
        <f>[1]Sheet1!$B14</f>
        <v>PartitioningNote7</v>
      </c>
      <c r="C20" s="6" t="s">
        <v>178</v>
      </c>
      <c r="D20" s="5"/>
      <c r="E20" s="5"/>
      <c r="F20" s="93">
        <f>ROUND([1]Sheet1!$D14*1.22*1.25,0)</f>
        <v>72331</v>
      </c>
      <c r="G20" s="11">
        <v>0.3</v>
      </c>
      <c r="H20" s="60">
        <f t="shared" si="0"/>
        <v>51644.333999999995</v>
      </c>
      <c r="I20" s="152" t="s">
        <v>258</v>
      </c>
      <c r="J20" s="152" t="s">
        <v>258</v>
      </c>
      <c r="K20"/>
      <c r="L20" s="18" t="s">
        <v>4</v>
      </c>
      <c r="M20" s="9" t="s">
        <v>172</v>
      </c>
    </row>
    <row r="21" spans="2:13" s="4" customFormat="1" x14ac:dyDescent="0.25">
      <c r="B21" s="17" t="str">
        <f>[1]Sheet1!$B15</f>
        <v>OLAP</v>
      </c>
      <c r="C21" s="6" t="s">
        <v>179</v>
      </c>
      <c r="D21" s="5"/>
      <c r="E21" s="5"/>
      <c r="F21" s="93">
        <f>ROUND([1]Sheet1!$D15*1.22*1.25,0)</f>
        <v>144662</v>
      </c>
      <c r="G21" s="11">
        <v>0.3</v>
      </c>
      <c r="H21" s="60">
        <f t="shared" si="0"/>
        <v>103288.66799999999</v>
      </c>
      <c r="I21" s="152" t="s">
        <v>258</v>
      </c>
      <c r="J21" s="152" t="s">
        <v>258</v>
      </c>
      <c r="K21" s="111"/>
      <c r="L21" s="18" t="s">
        <v>4</v>
      </c>
      <c r="M21" s="9" t="s">
        <v>172</v>
      </c>
    </row>
    <row r="22" spans="2:13" s="4" customFormat="1" x14ac:dyDescent="0.25">
      <c r="B22" s="17" t="str">
        <f>[1]Sheet1!$B17</f>
        <v>Spatial</v>
      </c>
      <c r="C22" s="6" t="s">
        <v>181</v>
      </c>
      <c r="D22" s="5"/>
      <c r="E22" s="5"/>
      <c r="F22" s="93">
        <f>ROUND([1]Sheet1!$D17*1.22*1.25,0)</f>
        <v>72331</v>
      </c>
      <c r="G22" s="11">
        <v>0.3</v>
      </c>
      <c r="H22" s="60">
        <f t="shared" si="0"/>
        <v>51644.333999999995</v>
      </c>
      <c r="I22" s="152" t="s">
        <v>258</v>
      </c>
      <c r="J22" s="152" t="s">
        <v>258</v>
      </c>
      <c r="K22" s="111"/>
      <c r="L22" s="18" t="s">
        <v>4</v>
      </c>
      <c r="M22" s="9" t="s">
        <v>172</v>
      </c>
    </row>
    <row r="23" spans="2:13" s="4" customFormat="1" x14ac:dyDescent="0.25">
      <c r="B23" s="17" t="str">
        <f>[1]Sheet1!$B18</f>
        <v>Advanced Security</v>
      </c>
      <c r="C23" s="6" t="s">
        <v>182</v>
      </c>
      <c r="D23" s="5"/>
      <c r="E23" s="5"/>
      <c r="F23" s="93">
        <f>ROUND([1]Sheet1!$D18*1.22*1.25,0)</f>
        <v>72331</v>
      </c>
      <c r="G23" s="11">
        <v>0.3</v>
      </c>
      <c r="H23" s="60">
        <f t="shared" si="0"/>
        <v>51644.333999999995</v>
      </c>
      <c r="I23" s="152" t="s">
        <v>258</v>
      </c>
      <c r="J23" s="152" t="s">
        <v>258</v>
      </c>
      <c r="K23" s="111"/>
      <c r="L23" s="18" t="s">
        <v>4</v>
      </c>
      <c r="M23" s="9" t="s">
        <v>172</v>
      </c>
    </row>
    <row r="24" spans="2:13" s="4" customFormat="1" x14ac:dyDescent="0.25">
      <c r="B24" s="17" t="str">
        <f>[1]Sheet1!$B19</f>
        <v>Label Security</v>
      </c>
      <c r="C24" s="6" t="s">
        <v>183</v>
      </c>
      <c r="D24" s="5"/>
      <c r="E24" s="5"/>
      <c r="F24" s="93">
        <f>ROUND([1]Sheet1!$D19*1.22*1.25,0)</f>
        <v>72331</v>
      </c>
      <c r="G24" s="11">
        <v>0.3</v>
      </c>
      <c r="H24" s="60">
        <f t="shared" si="0"/>
        <v>51644.333999999995</v>
      </c>
      <c r="I24" s="152" t="s">
        <v>258</v>
      </c>
      <c r="J24" s="152" t="s">
        <v>258</v>
      </c>
      <c r="K24" s="111"/>
      <c r="L24" s="18" t="s">
        <v>4</v>
      </c>
      <c r="M24" s="9" t="s">
        <v>172</v>
      </c>
    </row>
    <row r="25" spans="2:13" s="4" customFormat="1" x14ac:dyDescent="0.25">
      <c r="B25" s="108"/>
      <c r="C25" s="6"/>
      <c r="D25" s="6"/>
      <c r="E25" s="6"/>
      <c r="F25" s="9"/>
      <c r="G25" s="11"/>
      <c r="H25" s="60"/>
      <c r="I25" s="60"/>
      <c r="J25" s="60"/>
      <c r="K25" s="111"/>
      <c r="L25" s="6"/>
      <c r="M25" s="9"/>
    </row>
    <row r="26" spans="2:13" s="4" customFormat="1" ht="17.399999999999999" x14ac:dyDescent="0.3">
      <c r="B26" s="109" t="str">
        <f>[1]Sheet1!$B$21</f>
        <v>Enterprise Managers (Note 2) :</v>
      </c>
      <c r="C26" s="110"/>
      <c r="D26" s="35"/>
      <c r="E26" s="35"/>
      <c r="F26" s="58"/>
      <c r="G26" s="41"/>
      <c r="H26" s="61"/>
      <c r="I26" s="61"/>
      <c r="J26" s="61"/>
      <c r="K26" s="76"/>
      <c r="L26" s="35"/>
      <c r="M26" s="58"/>
    </row>
    <row r="27" spans="2:13" s="4" customFormat="1" x14ac:dyDescent="0.25">
      <c r="B27" s="103"/>
      <c r="C27" s="102"/>
      <c r="D27" s="105"/>
      <c r="E27" s="105"/>
      <c r="F27" s="106"/>
      <c r="G27" s="107"/>
      <c r="H27" s="99"/>
      <c r="I27" s="99"/>
      <c r="J27" s="99"/>
      <c r="K27" s="191"/>
      <c r="L27" s="105"/>
      <c r="M27" s="106"/>
    </row>
    <row r="28" spans="2:13" s="4" customFormat="1" x14ac:dyDescent="0.25">
      <c r="B28" s="104" t="str">
        <f>[1]Sheet1!$B22</f>
        <v>Diagnostics Pack</v>
      </c>
      <c r="C28" s="102" t="s">
        <v>184</v>
      </c>
      <c r="D28" s="146"/>
      <c r="E28" s="146"/>
      <c r="F28" s="93">
        <f>ROUND([1]Sheet1!$D22*1.22*1.25,0)</f>
        <v>21699</v>
      </c>
      <c r="G28" s="21">
        <v>0.3</v>
      </c>
      <c r="H28" s="60">
        <f>F28*1.02*0.7</f>
        <v>15493.085999999999</v>
      </c>
      <c r="I28" s="152" t="s">
        <v>258</v>
      </c>
      <c r="J28" s="152" t="s">
        <v>258</v>
      </c>
      <c r="K28" s="188"/>
      <c r="L28" s="20" t="s">
        <v>4</v>
      </c>
      <c r="M28" s="63" t="s">
        <v>172</v>
      </c>
    </row>
    <row r="29" spans="2:13" s="4" customFormat="1" x14ac:dyDescent="0.25">
      <c r="B29" s="104" t="str">
        <f>[1]Sheet1!$B23</f>
        <v>Tuning Pack</v>
      </c>
      <c r="C29" s="6" t="s">
        <v>185</v>
      </c>
      <c r="D29" s="5"/>
      <c r="E29" s="5"/>
      <c r="F29" s="93">
        <f>ROUND([1]Sheet1!$D23*1.22*1.25,0)</f>
        <v>21699</v>
      </c>
      <c r="G29" s="11">
        <v>0.3</v>
      </c>
      <c r="H29" s="60">
        <f>F29*1.02*0.7</f>
        <v>15493.085999999999</v>
      </c>
      <c r="I29" s="152" t="s">
        <v>258</v>
      </c>
      <c r="J29" s="152" t="s">
        <v>258</v>
      </c>
      <c r="K29" s="111"/>
      <c r="L29" s="18" t="s">
        <v>4</v>
      </c>
      <c r="M29" s="9" t="s">
        <v>172</v>
      </c>
    </row>
    <row r="30" spans="2:13" s="4" customFormat="1" x14ac:dyDescent="0.25">
      <c r="B30" s="104" t="str">
        <f>[1]Sheet1!$B24</f>
        <v>Change Management Pack</v>
      </c>
      <c r="C30" s="6" t="s">
        <v>186</v>
      </c>
      <c r="D30" s="5"/>
      <c r="E30" s="5"/>
      <c r="F30" s="93">
        <f>ROUND([1]Sheet1!$D24*1.22*1.25,0)</f>
        <v>21699</v>
      </c>
      <c r="G30" s="11">
        <v>0.3</v>
      </c>
      <c r="H30" s="60">
        <f>F30*1.02*0.7</f>
        <v>15493.085999999999</v>
      </c>
      <c r="I30" s="152" t="s">
        <v>258</v>
      </c>
      <c r="J30" s="152" t="s">
        <v>258</v>
      </c>
      <c r="K30" s="111"/>
      <c r="L30" s="18" t="s">
        <v>4</v>
      </c>
      <c r="M30" s="9" t="s">
        <v>172</v>
      </c>
    </row>
    <row r="31" spans="2:13" s="4" customFormat="1" x14ac:dyDescent="0.25">
      <c r="B31" s="104" t="str">
        <f>[1]Sheet1!$B25</f>
        <v>Management Pack for SAP R/3</v>
      </c>
      <c r="C31" s="6" t="s">
        <v>187</v>
      </c>
      <c r="D31" s="5"/>
      <c r="E31" s="5"/>
      <c r="F31" s="93">
        <f>ROUND([1]Sheet1!$D25*1.22*1.25,0)</f>
        <v>21699</v>
      </c>
      <c r="G31" s="11">
        <v>0.3</v>
      </c>
      <c r="H31" s="60">
        <f>F31*1.02*0.7</f>
        <v>15493.085999999999</v>
      </c>
      <c r="I31" s="152" t="s">
        <v>258</v>
      </c>
      <c r="J31" s="152" t="s">
        <v>258</v>
      </c>
      <c r="K31" s="111"/>
      <c r="L31" s="18" t="s">
        <v>4</v>
      </c>
      <c r="M31" s="9" t="s">
        <v>172</v>
      </c>
    </row>
    <row r="32" spans="2:13" s="4" customFormat="1" x14ac:dyDescent="0.25">
      <c r="B32" s="12"/>
      <c r="C32" s="6"/>
      <c r="D32" s="5"/>
      <c r="E32" s="5"/>
      <c r="F32" s="9"/>
      <c r="G32" s="11"/>
      <c r="H32" s="60"/>
      <c r="I32" s="60"/>
      <c r="J32" s="60"/>
      <c r="K32" s="111"/>
      <c r="L32" s="15"/>
      <c r="M32" s="9"/>
    </row>
    <row r="33" spans="2:13" s="4" customFormat="1" ht="17.399999999999999" x14ac:dyDescent="0.3">
      <c r="B33" s="84" t="str">
        <f>[1]Sheet1!$B$34</f>
        <v>Integrációs termékek</v>
      </c>
      <c r="H33" s="61"/>
      <c r="I33" s="61"/>
      <c r="J33" s="61"/>
      <c r="K33" s="76"/>
    </row>
    <row r="34" spans="2:13" s="4" customFormat="1" x14ac:dyDescent="0.25">
      <c r="B34" s="59"/>
      <c r="H34" s="99"/>
      <c r="I34" s="99"/>
      <c r="J34" s="99"/>
      <c r="K34" s="191"/>
    </row>
    <row r="35" spans="2:13" s="4" customFormat="1" x14ac:dyDescent="0.25">
      <c r="B35" s="70" t="str">
        <f>[1]Sheet1!$B$42</f>
        <v>InterConnect Adapters(Note 4)</v>
      </c>
      <c r="C35" s="6" t="s">
        <v>44</v>
      </c>
      <c r="D35" s="5"/>
      <c r="E35" s="5"/>
      <c r="F35" s="93">
        <f>ROUND([1]Sheet1!$D42*1.22*1.25,0)</f>
        <v>10849613</v>
      </c>
      <c r="G35" s="11">
        <v>0.3</v>
      </c>
      <c r="H35" s="60">
        <f>F35*1.02*0.7</f>
        <v>7746623.6819999991</v>
      </c>
      <c r="I35" s="152" t="s">
        <v>258</v>
      </c>
      <c r="J35" s="152" t="s">
        <v>258</v>
      </c>
      <c r="K35" s="111"/>
      <c r="L35" s="18" t="s">
        <v>4</v>
      </c>
      <c r="M35" s="9" t="s">
        <v>172</v>
      </c>
    </row>
    <row r="36" spans="2:13" x14ac:dyDescent="0.25">
      <c r="C36" s="3"/>
      <c r="D36" s="3"/>
      <c r="E36" s="3"/>
      <c r="H36" s="61"/>
      <c r="I36" s="61"/>
      <c r="J36" s="61"/>
      <c r="K36" s="76"/>
      <c r="L36" s="192"/>
      <c r="M36" s="64"/>
    </row>
    <row r="37" spans="2:13" ht="34.799999999999997" x14ac:dyDescent="0.3">
      <c r="B37" s="19" t="s">
        <v>5</v>
      </c>
      <c r="C37" s="3"/>
      <c r="D37" s="3"/>
      <c r="E37" s="3"/>
      <c r="F37" s="173"/>
      <c r="G37" s="173"/>
      <c r="H37" s="173"/>
      <c r="I37" s="173"/>
      <c r="J37" s="173"/>
      <c r="K37" s="173"/>
      <c r="L37" s="173"/>
      <c r="M37" s="173"/>
    </row>
    <row r="38" spans="2:13" x14ac:dyDescent="0.25">
      <c r="B38" s="12"/>
      <c r="C38" s="3"/>
      <c r="D38" s="3"/>
      <c r="E38" s="3"/>
      <c r="F38" s="64"/>
      <c r="G38" s="192"/>
      <c r="H38" s="61"/>
      <c r="I38" s="61"/>
      <c r="J38" s="61"/>
      <c r="K38" s="76"/>
      <c r="L38" s="35"/>
      <c r="M38" s="64"/>
    </row>
    <row r="39" spans="2:13" x14ac:dyDescent="0.25">
      <c r="B39" s="17" t="str">
        <f>[1]Sheet1!$B7</f>
        <v>Oracle Database Standard Edition (Note5,7)</v>
      </c>
      <c r="C39" s="6" t="s">
        <v>11</v>
      </c>
      <c r="D39" s="5"/>
      <c r="E39" s="5"/>
      <c r="F39" s="93">
        <f>ROUND([1]Sheet1!$E7*1.22*1.25,0)</f>
        <v>5424806</v>
      </c>
      <c r="G39" s="11">
        <v>0.3</v>
      </c>
      <c r="H39" s="60">
        <f>F39*1.02*0.7</f>
        <v>3873311.4839999997</v>
      </c>
      <c r="I39" s="152" t="s">
        <v>258</v>
      </c>
      <c r="J39" s="152" t="s">
        <v>258</v>
      </c>
      <c r="K39" s="111"/>
      <c r="L39" s="18" t="s">
        <v>4</v>
      </c>
      <c r="M39" s="148" t="s">
        <v>6</v>
      </c>
    </row>
    <row r="40" spans="2:13" x14ac:dyDescent="0.25">
      <c r="B40" s="17" t="str">
        <f>[1]Sheet1!$B8</f>
        <v>Oracle Database Enterprise Edition (Note 7,8)</v>
      </c>
      <c r="C40" s="6" t="s">
        <v>12</v>
      </c>
      <c r="D40" s="5"/>
      <c r="E40" s="5"/>
      <c r="F40" s="93">
        <f>ROUND([1]Sheet1!$E8*1.22*1.25,0)</f>
        <v>14466150</v>
      </c>
      <c r="G40" s="11">
        <v>0.3</v>
      </c>
      <c r="H40" s="60">
        <f>F40*1.02*0.7</f>
        <v>10328831.1</v>
      </c>
      <c r="I40" s="152" t="s">
        <v>258</v>
      </c>
      <c r="J40" s="152" t="s">
        <v>258</v>
      </c>
      <c r="K40" s="111"/>
      <c r="L40" s="18" t="s">
        <v>4</v>
      </c>
      <c r="M40" s="148" t="s">
        <v>6</v>
      </c>
    </row>
    <row r="41" spans="2:13" x14ac:dyDescent="0.25">
      <c r="B41" s="12"/>
      <c r="C41" s="6"/>
      <c r="D41" s="5"/>
      <c r="E41" s="5"/>
      <c r="F41" s="16"/>
      <c r="G41" s="11"/>
      <c r="H41" s="60"/>
      <c r="I41" s="60"/>
      <c r="J41" s="60"/>
      <c r="K41" s="111"/>
      <c r="L41" s="5"/>
      <c r="M41" s="148"/>
    </row>
    <row r="42" spans="2:13" ht="34.799999999999997" x14ac:dyDescent="0.3">
      <c r="B42" s="19" t="str">
        <f>[1]Sheet1!$B$12</f>
        <v>Oracle Database Enterprise Edition Opciók (Note 2):</v>
      </c>
      <c r="C42" s="6"/>
      <c r="D42" s="5"/>
      <c r="E42" s="5"/>
      <c r="F42" s="16"/>
      <c r="G42" s="11"/>
      <c r="H42" s="60"/>
      <c r="I42" s="60"/>
      <c r="J42" s="60"/>
      <c r="K42" s="111"/>
      <c r="L42" s="5"/>
      <c r="M42" s="148"/>
    </row>
    <row r="43" spans="2:13" x14ac:dyDescent="0.25">
      <c r="B43" s="15"/>
      <c r="C43" s="6"/>
      <c r="D43" s="5"/>
      <c r="E43" s="5"/>
      <c r="F43" s="16"/>
      <c r="G43" s="11"/>
      <c r="H43" s="60"/>
      <c r="I43" s="60"/>
      <c r="J43" s="60"/>
      <c r="K43" s="111"/>
      <c r="L43" s="5"/>
      <c r="M43" s="148"/>
    </row>
    <row r="44" spans="2:13" x14ac:dyDescent="0.25">
      <c r="B44" s="17" t="str">
        <f>[1]Sheet1!$B13</f>
        <v xml:space="preserve">Real Application ClustersNote7 </v>
      </c>
      <c r="C44" s="6" t="s">
        <v>13</v>
      </c>
      <c r="D44" s="5"/>
      <c r="E44" s="5"/>
      <c r="F44" s="93">
        <f>ROUND([1]Sheet1!$E13*1.22*1.25,0)</f>
        <v>7233075</v>
      </c>
      <c r="G44" s="11">
        <v>0.3</v>
      </c>
      <c r="H44" s="60">
        <f t="shared" ref="H44:H49" si="1">F44*1.02*0.7</f>
        <v>5164415.55</v>
      </c>
      <c r="I44" s="152" t="s">
        <v>258</v>
      </c>
      <c r="J44" s="152" t="s">
        <v>258</v>
      </c>
      <c r="K44" s="111"/>
      <c r="L44" s="18" t="s">
        <v>4</v>
      </c>
      <c r="M44" s="148" t="s">
        <v>6</v>
      </c>
    </row>
    <row r="45" spans="2:13" x14ac:dyDescent="0.25">
      <c r="B45" s="17" t="str">
        <f>[1]Sheet1!$B14</f>
        <v>PartitioningNote7</v>
      </c>
      <c r="C45" s="6" t="s">
        <v>14</v>
      </c>
      <c r="D45" s="5"/>
      <c r="E45" s="5"/>
      <c r="F45" s="93">
        <f>ROUND([1]Sheet1!$E14*1.22*1.25,0)</f>
        <v>3616538</v>
      </c>
      <c r="G45" s="11">
        <v>0.3</v>
      </c>
      <c r="H45" s="60">
        <f t="shared" si="1"/>
        <v>2582208.1320000002</v>
      </c>
      <c r="I45" s="152" t="s">
        <v>258</v>
      </c>
      <c r="J45" s="152" t="s">
        <v>258</v>
      </c>
      <c r="K45" s="111"/>
      <c r="L45" s="18" t="s">
        <v>4</v>
      </c>
      <c r="M45" s="148" t="s">
        <v>6</v>
      </c>
    </row>
    <row r="46" spans="2:13" x14ac:dyDescent="0.25">
      <c r="B46" s="17" t="str">
        <f>[1]Sheet1!$B15</f>
        <v>OLAP</v>
      </c>
      <c r="C46" s="6" t="s">
        <v>15</v>
      </c>
      <c r="D46" s="5"/>
      <c r="E46" s="5"/>
      <c r="F46" s="93">
        <f>ROUND([1]Sheet1!$E15*1.22*1.25,0)</f>
        <v>7233075</v>
      </c>
      <c r="G46" s="11">
        <v>0.3</v>
      </c>
      <c r="H46" s="60">
        <f t="shared" si="1"/>
        <v>5164415.55</v>
      </c>
      <c r="I46" s="152" t="s">
        <v>258</v>
      </c>
      <c r="J46" s="152" t="s">
        <v>258</v>
      </c>
      <c r="K46" s="111"/>
      <c r="L46" s="18" t="s">
        <v>4</v>
      </c>
      <c r="M46" s="148" t="s">
        <v>6</v>
      </c>
    </row>
    <row r="47" spans="2:13" x14ac:dyDescent="0.25">
      <c r="B47" s="17" t="str">
        <f>[1]Sheet1!$B17</f>
        <v>Spatial</v>
      </c>
      <c r="C47" s="6" t="s">
        <v>17</v>
      </c>
      <c r="D47" s="5"/>
      <c r="E47" s="5"/>
      <c r="F47" s="93">
        <f>ROUND([1]Sheet1!$E17*1.22*1.25,0)</f>
        <v>3616538</v>
      </c>
      <c r="G47" s="11">
        <v>0.3</v>
      </c>
      <c r="H47" s="60">
        <f t="shared" si="1"/>
        <v>2582208.1320000002</v>
      </c>
      <c r="I47" s="152" t="s">
        <v>258</v>
      </c>
      <c r="J47" s="152" t="s">
        <v>258</v>
      </c>
      <c r="K47" s="111"/>
      <c r="L47" s="18" t="s">
        <v>4</v>
      </c>
      <c r="M47" s="148" t="s">
        <v>6</v>
      </c>
    </row>
    <row r="48" spans="2:13" x14ac:dyDescent="0.25">
      <c r="B48" s="17" t="str">
        <f>[1]Sheet1!$B18</f>
        <v>Advanced Security</v>
      </c>
      <c r="C48" s="6" t="s">
        <v>18</v>
      </c>
      <c r="D48" s="5"/>
      <c r="E48" s="5"/>
      <c r="F48" s="93">
        <f>ROUND([1]Sheet1!$E18*1.22*1.25,0)</f>
        <v>3616538</v>
      </c>
      <c r="G48" s="11">
        <v>0.3</v>
      </c>
      <c r="H48" s="60">
        <f t="shared" si="1"/>
        <v>2582208.1320000002</v>
      </c>
      <c r="I48" s="152" t="s">
        <v>258</v>
      </c>
      <c r="J48" s="152" t="s">
        <v>258</v>
      </c>
      <c r="K48" s="111"/>
      <c r="L48" s="18" t="s">
        <v>4</v>
      </c>
      <c r="M48" s="148" t="s">
        <v>6</v>
      </c>
    </row>
    <row r="49" spans="1:13" x14ac:dyDescent="0.25">
      <c r="B49" s="17" t="str">
        <f>[1]Sheet1!$B19</f>
        <v>Label Security</v>
      </c>
      <c r="C49" s="6" t="s">
        <v>19</v>
      </c>
      <c r="D49" s="5"/>
      <c r="E49" s="5"/>
      <c r="F49" s="93">
        <f>ROUND([1]Sheet1!$E19*1.22*1.25,0)</f>
        <v>3616538</v>
      </c>
      <c r="G49" s="11">
        <v>0.3</v>
      </c>
      <c r="H49" s="60">
        <f t="shared" si="1"/>
        <v>2582208.1320000002</v>
      </c>
      <c r="I49" s="152" t="s">
        <v>258</v>
      </c>
      <c r="J49" s="152" t="s">
        <v>258</v>
      </c>
      <c r="K49" s="111"/>
      <c r="L49" s="18" t="s">
        <v>4</v>
      </c>
      <c r="M49" s="148" t="s">
        <v>6</v>
      </c>
    </row>
    <row r="50" spans="1:13" x14ac:dyDescent="0.25">
      <c r="B50" s="12"/>
      <c r="C50" s="6"/>
      <c r="D50" s="5"/>
      <c r="E50" s="5"/>
      <c r="F50" s="9"/>
      <c r="G50" s="11"/>
      <c r="H50" s="60"/>
      <c r="I50" s="60"/>
      <c r="J50" s="60"/>
      <c r="K50" s="111"/>
      <c r="L50" s="5"/>
      <c r="M50" s="148"/>
    </row>
    <row r="51" spans="1:13" ht="17.399999999999999" x14ac:dyDescent="0.3">
      <c r="B51" s="19" t="str">
        <f>[1]Sheet1!$B$21</f>
        <v>Enterprise Managers (Note 2) :</v>
      </c>
      <c r="C51" s="6"/>
      <c r="D51" s="5"/>
      <c r="E51" s="5"/>
      <c r="F51" s="9"/>
      <c r="G51" s="11"/>
      <c r="H51" s="60"/>
      <c r="I51" s="60"/>
      <c r="J51" s="60"/>
      <c r="K51" s="111"/>
      <c r="L51" s="5"/>
      <c r="M51" s="148"/>
    </row>
    <row r="52" spans="1:13" x14ac:dyDescent="0.25">
      <c r="B52" s="12"/>
      <c r="C52" s="6"/>
      <c r="D52" s="5"/>
      <c r="E52" s="5"/>
      <c r="F52" s="9"/>
      <c r="G52" s="11"/>
      <c r="H52" s="60"/>
      <c r="I52" s="60"/>
      <c r="J52" s="60"/>
      <c r="K52" s="111"/>
      <c r="L52" s="5"/>
      <c r="M52" s="148"/>
    </row>
    <row r="53" spans="1:13" x14ac:dyDescent="0.25">
      <c r="B53" s="104" t="str">
        <f>[1]Sheet1!$B22</f>
        <v>Diagnostics Pack</v>
      </c>
      <c r="C53" s="6" t="s">
        <v>20</v>
      </c>
      <c r="D53" s="5"/>
      <c r="E53" s="5"/>
      <c r="F53" s="93">
        <f>ROUND([1]Sheet1!$E22*1.22*1.25,0)</f>
        <v>1084961</v>
      </c>
      <c r="G53" s="11">
        <v>0.3</v>
      </c>
      <c r="H53" s="60">
        <f>F53*1.02*0.7</f>
        <v>774662.15399999998</v>
      </c>
      <c r="I53" s="152" t="s">
        <v>258</v>
      </c>
      <c r="J53" s="152" t="s">
        <v>258</v>
      </c>
      <c r="K53" s="111"/>
      <c r="L53" s="18" t="s">
        <v>4</v>
      </c>
      <c r="M53" s="148" t="s">
        <v>6</v>
      </c>
    </row>
    <row r="54" spans="1:13" x14ac:dyDescent="0.25">
      <c r="B54" s="104" t="str">
        <f>[1]Sheet1!$B23</f>
        <v>Tuning Pack</v>
      </c>
      <c r="C54" s="6" t="s">
        <v>21</v>
      </c>
      <c r="D54" s="5"/>
      <c r="E54" s="5"/>
      <c r="F54" s="93">
        <f>ROUND([1]Sheet1!$E23*1.22*1.25,0)</f>
        <v>1084961</v>
      </c>
      <c r="G54" s="11">
        <v>0.3</v>
      </c>
      <c r="H54" s="60">
        <f>F54*1.02*0.7</f>
        <v>774662.15399999998</v>
      </c>
      <c r="I54" s="152" t="s">
        <v>258</v>
      </c>
      <c r="J54" s="152" t="s">
        <v>258</v>
      </c>
      <c r="K54" s="111"/>
      <c r="L54" s="18" t="s">
        <v>4</v>
      </c>
      <c r="M54" s="148" t="s">
        <v>6</v>
      </c>
    </row>
    <row r="55" spans="1:13" x14ac:dyDescent="0.25">
      <c r="B55" s="104" t="str">
        <f>[1]Sheet1!$B24</f>
        <v>Change Management Pack</v>
      </c>
      <c r="C55" s="6" t="s">
        <v>22</v>
      </c>
      <c r="D55" s="5"/>
      <c r="E55" s="5"/>
      <c r="F55" s="93">
        <f>ROUND([1]Sheet1!$E24*1.22*1.25,0)</f>
        <v>1084961</v>
      </c>
      <c r="G55" s="11">
        <v>0.3</v>
      </c>
      <c r="H55" s="60">
        <f>F55*1.02*0.7</f>
        <v>774662.15399999998</v>
      </c>
      <c r="I55" s="152" t="s">
        <v>258</v>
      </c>
      <c r="J55" s="152" t="s">
        <v>258</v>
      </c>
      <c r="K55" s="111"/>
      <c r="L55" s="18" t="s">
        <v>4</v>
      </c>
      <c r="M55" s="148" t="s">
        <v>6</v>
      </c>
    </row>
    <row r="56" spans="1:13" x14ac:dyDescent="0.25">
      <c r="B56" s="104" t="str">
        <f>[1]Sheet1!$B25</f>
        <v>Management Pack for SAP R/3</v>
      </c>
      <c r="C56" s="6" t="s">
        <v>23</v>
      </c>
      <c r="D56" s="5"/>
      <c r="E56" s="5"/>
      <c r="F56" s="93">
        <f>ROUND([1]Sheet1!$E25*1.22*1.25,0)</f>
        <v>1084961</v>
      </c>
      <c r="G56" s="11">
        <v>0.3</v>
      </c>
      <c r="H56" s="60">
        <f>F56*1.02*0.7</f>
        <v>774662.15399999998</v>
      </c>
      <c r="I56" s="152" t="s">
        <v>258</v>
      </c>
      <c r="J56" s="152" t="s">
        <v>258</v>
      </c>
      <c r="K56" s="111"/>
      <c r="L56" s="18" t="s">
        <v>4</v>
      </c>
      <c r="M56" s="148" t="s">
        <v>6</v>
      </c>
    </row>
    <row r="57" spans="1:13" x14ac:dyDescent="0.25">
      <c r="B57" s="12"/>
      <c r="C57" s="6"/>
      <c r="D57" s="5"/>
      <c r="E57" s="5"/>
      <c r="F57" s="9"/>
      <c r="G57" s="11"/>
      <c r="H57" s="60"/>
      <c r="I57" s="60"/>
      <c r="J57" s="60"/>
      <c r="K57" s="111"/>
      <c r="L57" s="18"/>
      <c r="M57" s="148"/>
    </row>
    <row r="58" spans="1:13" customFormat="1" ht="17.399999999999999" x14ac:dyDescent="0.3">
      <c r="A58" s="3"/>
      <c r="B58" s="112" t="str">
        <f>[1]Sheet1!$B$34</f>
        <v>Integrációs termékek</v>
      </c>
      <c r="C58" s="6"/>
      <c r="D58" s="6"/>
      <c r="E58" s="6"/>
      <c r="F58" s="111"/>
      <c r="G58" s="111"/>
      <c r="H58" s="60"/>
      <c r="I58" s="60"/>
      <c r="J58" s="60"/>
      <c r="K58" s="111"/>
      <c r="L58" s="111"/>
      <c r="M58" s="66"/>
    </row>
    <row r="59" spans="1:13" customFormat="1" x14ac:dyDescent="0.25">
      <c r="A59" s="3"/>
      <c r="C59" s="4"/>
      <c r="D59" s="4"/>
      <c r="E59" s="4"/>
      <c r="H59" s="100"/>
      <c r="I59" s="100"/>
      <c r="J59" s="100"/>
      <c r="K59" s="111"/>
      <c r="M59" s="149"/>
    </row>
    <row r="60" spans="1:13" customFormat="1" x14ac:dyDescent="0.25">
      <c r="A60" s="3"/>
      <c r="B60" s="70" t="str">
        <f>[1]Sheet1!$B36</f>
        <v>Open System Gateways</v>
      </c>
      <c r="C60" s="6" t="s">
        <v>39</v>
      </c>
      <c r="D60" s="5"/>
      <c r="E60" s="5"/>
      <c r="F60" s="93">
        <f>ROUND([1]Sheet1!$E36*1.22*1.25,0)</f>
        <v>5424806</v>
      </c>
      <c r="G60" s="11">
        <v>0.3</v>
      </c>
      <c r="H60" s="60">
        <f>F60*1.02*0.7</f>
        <v>3873311.4839999997</v>
      </c>
      <c r="I60" s="152" t="s">
        <v>258</v>
      </c>
      <c r="J60" s="152" t="s">
        <v>258</v>
      </c>
      <c r="K60" s="111"/>
      <c r="L60" s="18" t="s">
        <v>4</v>
      </c>
      <c r="M60" s="148" t="s">
        <v>48</v>
      </c>
    </row>
    <row r="61" spans="1:13" customFormat="1" x14ac:dyDescent="0.25">
      <c r="A61" s="3"/>
      <c r="B61" s="70" t="str">
        <f>[1]Sheet1!$B37</f>
        <v>Mainframe Integration Gateways</v>
      </c>
      <c r="C61" s="6" t="s">
        <v>40</v>
      </c>
      <c r="D61" s="5"/>
      <c r="E61" s="5"/>
      <c r="F61" s="93">
        <f>ROUND([1]Sheet1!$E37*1.22*1.25,0)</f>
        <v>34357106</v>
      </c>
      <c r="G61" s="11">
        <v>0.3</v>
      </c>
      <c r="H61" s="60">
        <f>F61*1.02*0.7</f>
        <v>24530973.683999997</v>
      </c>
      <c r="I61" s="152" t="s">
        <v>258</v>
      </c>
      <c r="J61" s="152" t="s">
        <v>258</v>
      </c>
      <c r="K61" s="111"/>
      <c r="L61" s="18" t="s">
        <v>4</v>
      </c>
      <c r="M61" s="148" t="s">
        <v>48</v>
      </c>
    </row>
    <row r="62" spans="1:13" customFormat="1" x14ac:dyDescent="0.25">
      <c r="A62" s="3"/>
      <c r="B62" s="70" t="str">
        <f>[1]Sheet1!$B38</f>
        <v>Enterprise Integration Gateways</v>
      </c>
      <c r="C62" s="6" t="s">
        <v>41</v>
      </c>
      <c r="D62" s="5"/>
      <c r="E62" s="5"/>
      <c r="F62" s="93">
        <f>ROUND([1]Sheet1!$E38*1.22*1.25,0)</f>
        <v>12657881</v>
      </c>
      <c r="G62" s="11">
        <v>0.3</v>
      </c>
      <c r="H62" s="60">
        <f>F62*1.02*0.7</f>
        <v>9037727.034</v>
      </c>
      <c r="I62" s="152" t="s">
        <v>258</v>
      </c>
      <c r="J62" s="152" t="s">
        <v>258</v>
      </c>
      <c r="K62" s="111"/>
      <c r="L62" s="18" t="s">
        <v>4</v>
      </c>
      <c r="M62" s="148" t="s">
        <v>48</v>
      </c>
    </row>
    <row r="63" spans="1:13" customFormat="1" x14ac:dyDescent="0.25">
      <c r="A63" s="3"/>
      <c r="B63" s="70" t="str">
        <f>[1]Sheet1!$B39</f>
        <v>EDA/SQL Gateways</v>
      </c>
      <c r="C63" s="6" t="s">
        <v>42</v>
      </c>
      <c r="D63" s="5"/>
      <c r="E63" s="5"/>
      <c r="F63" s="93">
        <f>ROUND([1]Sheet1!$E39*1.22*1.25,0)</f>
        <v>43398450</v>
      </c>
      <c r="G63" s="11">
        <v>0.3</v>
      </c>
      <c r="H63" s="60">
        <f>F63*1.02*0.7</f>
        <v>30986493.299999997</v>
      </c>
      <c r="I63" s="152" t="s">
        <v>258</v>
      </c>
      <c r="J63" s="152" t="s">
        <v>258</v>
      </c>
      <c r="K63" s="111"/>
      <c r="L63" s="18" t="s">
        <v>4</v>
      </c>
      <c r="M63" s="148" t="s">
        <v>48</v>
      </c>
    </row>
    <row r="64" spans="1:13" customFormat="1" x14ac:dyDescent="0.25">
      <c r="A64" s="3"/>
      <c r="B64" s="70" t="str">
        <f>[1]Sheet1!$B40</f>
        <v>Minden további EDA/SQL driver</v>
      </c>
      <c r="C64" s="6" t="s">
        <v>43</v>
      </c>
      <c r="D64" s="5"/>
      <c r="E64" s="5"/>
      <c r="F64" s="93">
        <f>ROUND([1]Sheet1!$E40*1.22*1.25,0)</f>
        <v>21699225</v>
      </c>
      <c r="G64" s="11">
        <v>0.3</v>
      </c>
      <c r="H64" s="60">
        <f>F64*1.02*0.7</f>
        <v>15493246.649999999</v>
      </c>
      <c r="I64" s="152" t="s">
        <v>258</v>
      </c>
      <c r="J64" s="152" t="s">
        <v>258</v>
      </c>
      <c r="K64" s="111"/>
      <c r="L64" s="18" t="s">
        <v>4</v>
      </c>
      <c r="M64" s="148" t="s">
        <v>48</v>
      </c>
    </row>
    <row r="65" spans="1:13" customFormat="1" x14ac:dyDescent="0.25">
      <c r="A65" s="4"/>
      <c r="B65" s="57"/>
      <c r="C65" s="57"/>
      <c r="D65" s="57"/>
      <c r="E65" s="57"/>
      <c r="K65" s="76"/>
      <c r="M65" s="149"/>
    </row>
    <row r="66" spans="1:13" ht="14.25" customHeight="1" thickBot="1" x14ac:dyDescent="0.3">
      <c r="A66" s="35"/>
      <c r="B66"/>
      <c r="C66"/>
      <c r="D66"/>
      <c r="E66"/>
      <c r="F66" s="39"/>
      <c r="G66" s="40"/>
      <c r="H66" s="41"/>
      <c r="I66" s="40"/>
      <c r="J66" s="40"/>
      <c r="L66" s="37"/>
    </row>
    <row r="67" spans="1:13" ht="17.399999999999999" x14ac:dyDescent="0.3">
      <c r="A67" s="162"/>
      <c r="B67" s="44" t="s">
        <v>26</v>
      </c>
      <c r="C67" s="44"/>
      <c r="D67" s="44"/>
      <c r="E67" s="44"/>
      <c r="F67" s="47"/>
      <c r="G67" s="163"/>
      <c r="H67" s="164"/>
      <c r="I67" s="165" t="s">
        <v>259</v>
      </c>
      <c r="J67" s="168"/>
    </row>
    <row r="68" spans="1:13" x14ac:dyDescent="0.25">
      <c r="A68" s="50"/>
      <c r="B68" s="36" t="s">
        <v>27</v>
      </c>
      <c r="C68" s="36"/>
      <c r="D68" s="36"/>
      <c r="E68" s="38" t="s">
        <v>28</v>
      </c>
      <c r="F68" s="94">
        <v>9462</v>
      </c>
      <c r="G68" s="40"/>
      <c r="H68" s="82">
        <f>F68</f>
        <v>9462</v>
      </c>
      <c r="I68" s="96">
        <f>H68*1.02</f>
        <v>9651.24</v>
      </c>
      <c r="J68" s="61"/>
    </row>
    <row r="69" spans="1:13" ht="13.8" thickBot="1" x14ac:dyDescent="0.3">
      <c r="A69" s="51"/>
      <c r="B69" s="52" t="s">
        <v>29</v>
      </c>
      <c r="C69" s="52"/>
      <c r="D69" s="52"/>
      <c r="E69" s="54" t="s">
        <v>30</v>
      </c>
      <c r="F69" s="95">
        <v>3794</v>
      </c>
      <c r="G69" s="55"/>
      <c r="H69" s="83">
        <f>F69</f>
        <v>3794</v>
      </c>
      <c r="I69" s="97">
        <f>H69*1.02</f>
        <v>3869.88</v>
      </c>
      <c r="J69" s="61"/>
    </row>
    <row r="70" spans="1:13" x14ac:dyDescent="0.25">
      <c r="B70" s="42"/>
      <c r="C70" s="42"/>
      <c r="D70" s="42"/>
      <c r="E70" s="42"/>
    </row>
    <row r="71" spans="1:13" ht="13.5" customHeight="1" x14ac:dyDescent="0.25">
      <c r="A71" s="72">
        <f>[1]Sheet1!$A75</f>
        <v>1</v>
      </c>
      <c r="B71" s="210" t="str">
        <f>[1]Sheet1!$B75</f>
        <v>Named User Plus árazás esetén a minimum felhasználószám processoronként 10 felhasználó</v>
      </c>
      <c r="C71" s="210"/>
      <c r="D71" s="210"/>
      <c r="E71" s="210"/>
      <c r="F71" s="210"/>
      <c r="G71" s="210"/>
      <c r="H71" s="210"/>
      <c r="I71" s="210"/>
      <c r="J71" s="139"/>
    </row>
    <row r="72" spans="1:13" ht="16.5" customHeight="1" x14ac:dyDescent="0.25">
      <c r="A72" s="72">
        <f>[1]Sheet1!$A76</f>
        <v>2</v>
      </c>
      <c r="B72" s="210" t="str">
        <f>[1]Sheet1!$B76</f>
        <v>Opciók vásárlása esetén az opciók számának meg kell egyeznie az adott alkalmazáshoz tartozó adatbázis licenszek számával.</v>
      </c>
      <c r="C72" s="210"/>
      <c r="D72" s="210"/>
      <c r="E72" s="210"/>
      <c r="F72" s="210"/>
      <c r="G72" s="210"/>
      <c r="H72" s="210"/>
      <c r="I72" s="210"/>
      <c r="J72" s="139"/>
    </row>
    <row r="73" spans="1:13" ht="14.25" customHeight="1" x14ac:dyDescent="0.25">
      <c r="A73" s="72">
        <f>[1]Sheet1!$A77</f>
        <v>3</v>
      </c>
      <c r="B73" s="210" t="str">
        <f>[1]Sheet1!$B77</f>
        <v>Az Internet Application Server EE opciók számának meg kell egyeznie a hozzá tartozó Internet Application Server licenszek számával.</v>
      </c>
      <c r="C73" s="210"/>
      <c r="D73" s="210"/>
      <c r="E73" s="210"/>
      <c r="F73" s="210"/>
      <c r="G73" s="210"/>
      <c r="H73" s="210"/>
      <c r="I73" s="210"/>
      <c r="J73" s="139"/>
    </row>
    <row r="74" spans="1:13" ht="14.25" customHeight="1" x14ac:dyDescent="0.25">
      <c r="A74" s="72">
        <f>[1]Sheet1!$A78</f>
        <v>4</v>
      </c>
      <c r="B74" s="210" t="str">
        <f>[1]Sheet1!$B78</f>
        <v>Az InterConnect Adapters adapterenként licenszált. A csomag a következő adaptereket tartalmazza : PeopleSoft, SAP,CICS, Siebel és JD Edwards.</v>
      </c>
      <c r="C74" s="210"/>
      <c r="D74" s="210"/>
      <c r="E74" s="210"/>
      <c r="F74" s="210"/>
      <c r="G74" s="210"/>
      <c r="H74" s="210"/>
      <c r="I74" s="210"/>
      <c r="J74" s="139"/>
    </row>
    <row r="75" spans="1:13" ht="14.25" customHeight="1" x14ac:dyDescent="0.25">
      <c r="A75" s="72">
        <f>[1]Sheet1!$A79</f>
        <v>5</v>
      </c>
      <c r="B75" s="209" t="str">
        <f>[1]Sheet1!$B79</f>
        <v>Az Oracle Database SE csak olyan szerverekre licenszelhető, amelyek maximum 4 db processzorig bővíthetők. Named User árazás esetén a minimum felhasználószám 5 felhasználó</v>
      </c>
      <c r="C75" s="209"/>
      <c r="D75" s="209"/>
      <c r="E75" s="209"/>
      <c r="F75" s="209"/>
      <c r="G75" s="209"/>
      <c r="H75" s="209"/>
      <c r="I75" s="209"/>
      <c r="J75" s="161"/>
    </row>
    <row r="76" spans="1:13" ht="15.6" x14ac:dyDescent="0.25">
      <c r="A76" s="72">
        <v>7</v>
      </c>
      <c r="B76" s="210" t="str">
        <f>[1]Sheet1!$B81</f>
        <v>3 éves időtartamú licenc is igényelhető az örökös licence listaárának 50 %-áért;5 éves időtartamú licence pedig az örökös licence listaárának 70 %-áért.</v>
      </c>
      <c r="C76" s="210"/>
      <c r="D76" s="210"/>
      <c r="E76" s="210"/>
      <c r="F76" s="210"/>
      <c r="G76" s="210"/>
      <c r="H76" s="210"/>
      <c r="I76" s="210"/>
      <c r="J76" s="139"/>
    </row>
    <row r="77" spans="1:13" ht="15.6" x14ac:dyDescent="0.25">
      <c r="A77" s="72">
        <v>8</v>
      </c>
      <c r="B77" s="210" t="str">
        <f>[1]Sheet1!$B82</f>
        <v>Named User Plus alapú árazás esetén a minimum felhasználószám processzoronként 25 felhasználó</v>
      </c>
      <c r="C77" s="210"/>
      <c r="D77" s="210"/>
      <c r="E77" s="210"/>
      <c r="F77" s="210"/>
      <c r="G77" s="210"/>
      <c r="H77" s="210"/>
      <c r="I77" s="210"/>
      <c r="J77" s="139"/>
    </row>
    <row r="78" spans="1:13" ht="15.6" x14ac:dyDescent="0.25">
      <c r="A78" s="72"/>
      <c r="B78" s="139"/>
      <c r="C78" s="139"/>
      <c r="D78" s="139"/>
      <c r="E78" s="139"/>
      <c r="F78" s="139"/>
      <c r="G78" s="139"/>
      <c r="H78" s="139"/>
      <c r="I78" s="139"/>
      <c r="J78" s="139"/>
    </row>
    <row r="79" spans="1:13" ht="16.2" thickBot="1" x14ac:dyDescent="0.3">
      <c r="A79" s="72"/>
      <c r="B79" s="208"/>
      <c r="C79" s="208"/>
      <c r="D79" s="208"/>
      <c r="E79" s="208"/>
      <c r="F79" s="208"/>
      <c r="G79" s="208"/>
      <c r="H79" s="208"/>
      <c r="I79" s="208"/>
      <c r="J79" s="169"/>
    </row>
    <row r="80" spans="1:13" ht="13.8" x14ac:dyDescent="0.25">
      <c r="A80"/>
      <c r="B80" s="156" t="s">
        <v>7</v>
      </c>
      <c r="C80" s="157"/>
      <c r="D80" s="157"/>
      <c r="E80" s="157"/>
      <c r="F80" s="27"/>
      <c r="G80"/>
      <c r="H80" s="24"/>
      <c r="I80" s="74"/>
      <c r="J80" s="75"/>
    </row>
    <row r="81" spans="1:13" ht="13.8" x14ac:dyDescent="0.25">
      <c r="A81"/>
      <c r="B81" s="27" t="s">
        <v>9</v>
      </c>
      <c r="C81" s="28"/>
      <c r="D81" s="28"/>
      <c r="E81" s="28"/>
      <c r="F81" s="27" t="s">
        <v>53</v>
      </c>
      <c r="G81"/>
      <c r="H81" s="28"/>
      <c r="I81" s="76"/>
      <c r="J81" s="77"/>
    </row>
    <row r="82" spans="1:13" ht="14.4" thickBot="1" x14ac:dyDescent="0.3">
      <c r="A82"/>
      <c r="B82" s="30" t="s">
        <v>10</v>
      </c>
      <c r="C82" s="31"/>
      <c r="D82" s="31"/>
      <c r="E82" s="31"/>
      <c r="F82" s="30" t="s">
        <v>8</v>
      </c>
      <c r="G82" s="78"/>
      <c r="H82" s="31"/>
      <c r="I82" s="78"/>
      <c r="J82" s="79"/>
    </row>
    <row r="83" spans="1:13" ht="13.8" x14ac:dyDescent="0.25">
      <c r="B83" s="33"/>
      <c r="C83" s="33"/>
      <c r="D83" s="33"/>
      <c r="E83" s="33"/>
      <c r="F83" s="33"/>
      <c r="G83" s="34"/>
      <c r="H83" s="33"/>
      <c r="I83" s="34"/>
      <c r="J83" s="34"/>
      <c r="L83" s="33"/>
      <c r="M83" s="26"/>
    </row>
  </sheetData>
  <mergeCells count="11">
    <mergeCell ref="C9:F9"/>
    <mergeCell ref="C7:F7"/>
    <mergeCell ref="A1:M1"/>
    <mergeCell ref="B79:I79"/>
    <mergeCell ref="B75:I75"/>
    <mergeCell ref="B71:I71"/>
    <mergeCell ref="B72:I72"/>
    <mergeCell ref="B73:I73"/>
    <mergeCell ref="B74:I74"/>
    <mergeCell ref="B76:I76"/>
    <mergeCell ref="B77:I77"/>
  </mergeCells>
  <phoneticPr fontId="0" type="noConversion"/>
  <hyperlinks>
    <hyperlink ref="J5" r:id="rId1"/>
  </hyperlinks>
  <pageMargins left="0.31" right="0.35" top="0.37" bottom="0.17" header="0.37" footer="0.17"/>
  <pageSetup paperSize="9" scale="70" orientation="landscape" horizontalDpi="300" verticalDpi="300" r:id="rId2"/>
  <headerFooter alignWithMargins="0">
    <oddHeader xml:space="preserve">&amp;R2.melléklet
</oddHeader>
    <oddFooter>&amp;A</oddFooter>
  </headerFooter>
  <rowBreaks count="2" manualBreakCount="2">
    <brk id="35" max="8" man="1"/>
    <brk id="6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C7" sqref="C7:G9"/>
    </sheetView>
  </sheetViews>
  <sheetFormatPr defaultRowHeight="13.2" x14ac:dyDescent="0.25"/>
  <cols>
    <col min="1" max="1" width="2.109375" customWidth="1"/>
    <col min="2" max="2" width="41.109375" customWidth="1"/>
    <col min="3" max="3" width="14.44140625" customWidth="1"/>
    <col min="4" max="4" width="7" customWidth="1"/>
    <col min="5" max="5" width="8.44140625" customWidth="1"/>
    <col min="6" max="6" width="16.44140625" customWidth="1"/>
    <col min="7" max="7" width="10.33203125" customWidth="1"/>
    <col min="8" max="8" width="12.6640625" customWidth="1"/>
    <col min="9" max="9" width="20.6640625" customWidth="1"/>
    <col min="10" max="10" width="10.109375" style="62" customWidth="1"/>
    <col min="11" max="11" width="14.88671875" style="155" customWidth="1"/>
    <col min="12" max="12" width="18.88671875" customWidth="1"/>
    <col min="13" max="13" width="9.88671875" customWidth="1"/>
  </cols>
  <sheetData>
    <row r="1" spans="1:13" ht="22.8" x14ac:dyDescent="0.4">
      <c r="A1" s="212" t="s">
        <v>276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x14ac:dyDescent="0.25">
      <c r="A2" s="3"/>
      <c r="B2" s="194" t="s">
        <v>266</v>
      </c>
      <c r="C2" s="193" t="s">
        <v>277</v>
      </c>
      <c r="E2" s="197" t="s">
        <v>271</v>
      </c>
      <c r="F2" s="197"/>
      <c r="G2" s="196"/>
      <c r="H2" s="7"/>
      <c r="I2" s="14"/>
      <c r="J2" s="14"/>
      <c r="K2"/>
      <c r="L2" s="3"/>
      <c r="M2" s="3"/>
    </row>
    <row r="3" spans="1:13" x14ac:dyDescent="0.25">
      <c r="A3" s="3"/>
      <c r="B3" s="194" t="s">
        <v>267</v>
      </c>
      <c r="C3" s="7"/>
      <c r="D3" s="7"/>
      <c r="E3" s="7"/>
      <c r="F3" s="10"/>
      <c r="G3" s="7"/>
      <c r="H3" s="7"/>
      <c r="I3" s="14"/>
      <c r="J3" s="14"/>
      <c r="K3"/>
      <c r="L3" s="3"/>
      <c r="M3" s="3"/>
    </row>
    <row r="4" spans="1:13" x14ac:dyDescent="0.25">
      <c r="A4" s="3"/>
      <c r="B4" s="194" t="s">
        <v>268</v>
      </c>
      <c r="C4" s="193" t="s">
        <v>278</v>
      </c>
      <c r="D4" s="7"/>
      <c r="E4" s="7"/>
      <c r="F4" s="10"/>
      <c r="G4" s="7"/>
      <c r="H4" s="7"/>
      <c r="I4" s="14"/>
      <c r="J4" s="14"/>
      <c r="K4"/>
      <c r="L4" s="3"/>
      <c r="M4" s="3"/>
    </row>
    <row r="5" spans="1:13" x14ac:dyDescent="0.25">
      <c r="A5" s="3"/>
      <c r="B5" s="194" t="s">
        <v>269</v>
      </c>
      <c r="C5" s="194" t="s">
        <v>270</v>
      </c>
      <c r="D5" s="193" t="s">
        <v>279</v>
      </c>
      <c r="E5" s="7"/>
      <c r="F5" s="10"/>
      <c r="G5" s="194" t="s">
        <v>272</v>
      </c>
      <c r="H5" s="193" t="s">
        <v>280</v>
      </c>
      <c r="I5" s="195" t="s">
        <v>273</v>
      </c>
      <c r="J5" s="198" t="s">
        <v>281</v>
      </c>
      <c r="K5"/>
      <c r="L5" s="3"/>
      <c r="M5" s="3"/>
    </row>
    <row r="6" spans="1:13" x14ac:dyDescent="0.25">
      <c r="A6" s="3"/>
      <c r="B6" s="7"/>
      <c r="C6" s="7"/>
      <c r="D6" s="7"/>
      <c r="E6" s="7"/>
      <c r="F6" s="10"/>
      <c r="G6" s="7"/>
      <c r="H6" s="7"/>
      <c r="I6" s="14"/>
      <c r="J6" s="14"/>
      <c r="K6"/>
      <c r="L6" s="3"/>
      <c r="M6" s="3"/>
    </row>
    <row r="7" spans="1:13" x14ac:dyDescent="0.25">
      <c r="A7" s="3"/>
      <c r="B7" s="194" t="s">
        <v>274</v>
      </c>
      <c r="C7" s="211" t="s">
        <v>292</v>
      </c>
      <c r="D7" s="211"/>
      <c r="E7" s="211"/>
      <c r="F7" s="211"/>
      <c r="G7" s="186" t="s">
        <v>291</v>
      </c>
      <c r="H7" s="7"/>
      <c r="I7" s="14"/>
      <c r="J7" s="14"/>
      <c r="K7"/>
      <c r="L7" s="3"/>
      <c r="M7" s="3"/>
    </row>
    <row r="8" spans="1:13" x14ac:dyDescent="0.25">
      <c r="A8" s="3"/>
      <c r="B8" s="7"/>
      <c r="C8" s="7"/>
      <c r="D8" s="7"/>
      <c r="E8" s="3"/>
      <c r="F8" s="10"/>
      <c r="G8" s="7"/>
      <c r="H8" s="7"/>
      <c r="I8" s="14"/>
      <c r="J8" s="14"/>
      <c r="K8"/>
      <c r="L8" s="3"/>
      <c r="M8" s="3"/>
    </row>
    <row r="9" spans="1:13" x14ac:dyDescent="0.25">
      <c r="A9" s="3"/>
      <c r="B9" s="194" t="s">
        <v>275</v>
      </c>
      <c r="C9" s="211" t="s">
        <v>292</v>
      </c>
      <c r="D9" s="211"/>
      <c r="E9" s="211"/>
      <c r="F9" s="211"/>
      <c r="G9" s="186" t="s">
        <v>289</v>
      </c>
      <c r="H9" s="7"/>
      <c r="I9" s="14"/>
      <c r="J9" s="14"/>
      <c r="K9"/>
      <c r="L9" s="3"/>
      <c r="M9" s="3"/>
    </row>
    <row r="10" spans="1:13" ht="79.2" x14ac:dyDescent="0.25">
      <c r="A10" s="3"/>
      <c r="B10" s="1" t="s">
        <v>1</v>
      </c>
      <c r="C10" s="1" t="s">
        <v>188</v>
      </c>
      <c r="D10" s="1" t="s">
        <v>192</v>
      </c>
      <c r="E10" s="1" t="s">
        <v>193</v>
      </c>
      <c r="F10" s="2" t="s">
        <v>189</v>
      </c>
      <c r="G10" s="2" t="s">
        <v>3</v>
      </c>
      <c r="H10" s="13" t="s">
        <v>190</v>
      </c>
      <c r="I10" s="13" t="s">
        <v>191</v>
      </c>
      <c r="J10" s="13" t="s">
        <v>264</v>
      </c>
      <c r="K10" s="190" t="s">
        <v>265</v>
      </c>
      <c r="L10" s="1" t="s">
        <v>2</v>
      </c>
      <c r="M10" s="2" t="s">
        <v>31</v>
      </c>
    </row>
    <row r="12" spans="1:13" ht="34.799999999999997" x14ac:dyDescent="0.3">
      <c r="A12" s="35"/>
      <c r="B12" s="19" t="str">
        <f>[1]Sheet1!$B$44</f>
        <v>Internet Application Servers (Note 1)</v>
      </c>
      <c r="C12" s="142"/>
      <c r="D12" s="142"/>
      <c r="E12" s="142"/>
      <c r="F12" s="35"/>
      <c r="G12" s="58"/>
      <c r="H12" s="58"/>
      <c r="I12" s="41"/>
      <c r="J12" s="61"/>
      <c r="K12" s="153"/>
    </row>
    <row r="13" spans="1:13" x14ac:dyDescent="0.25">
      <c r="B13" s="17" t="str">
        <f>[1]Sheet1!$B46</f>
        <v>Internet Application Server Standard EditionNote7</v>
      </c>
      <c r="C13" s="6" t="s">
        <v>194</v>
      </c>
      <c r="D13" s="141"/>
      <c r="E13" s="141"/>
      <c r="F13" s="93">
        <f>ROUND([1]Sheet1!$D46*1.22*1.25,0)</f>
        <v>72331</v>
      </c>
      <c r="G13" s="11">
        <v>0.3</v>
      </c>
      <c r="H13" s="60">
        <f>F13*1.02*0.7</f>
        <v>51644.333999999995</v>
      </c>
      <c r="I13" s="152" t="s">
        <v>258</v>
      </c>
      <c r="J13" s="152" t="s">
        <v>258</v>
      </c>
      <c r="K13" s="189"/>
      <c r="L13" s="18" t="s">
        <v>4</v>
      </c>
      <c r="M13" s="9" t="s">
        <v>172</v>
      </c>
    </row>
    <row r="14" spans="1:13" x14ac:dyDescent="0.25">
      <c r="B14" s="17" t="str">
        <f>[1]Sheet1!$B47</f>
        <v>Internet Application Server Enterprise Edition</v>
      </c>
      <c r="C14" s="6" t="s">
        <v>195</v>
      </c>
      <c r="D14" s="143"/>
      <c r="E14" s="143"/>
      <c r="F14" s="93">
        <f>ROUND([1]Sheet1!$D47*1.22*1.25,0)</f>
        <v>144662</v>
      </c>
      <c r="G14" s="21">
        <v>0.3</v>
      </c>
      <c r="H14" s="60">
        <f>F14*1.02*0.7</f>
        <v>103288.66799999999</v>
      </c>
      <c r="I14" s="152" t="s">
        <v>258</v>
      </c>
      <c r="J14" s="152" t="s">
        <v>258</v>
      </c>
      <c r="K14" s="189"/>
      <c r="L14" s="20" t="s">
        <v>4</v>
      </c>
      <c r="M14" s="63" t="s">
        <v>172</v>
      </c>
    </row>
    <row r="15" spans="1:13" x14ac:dyDescent="0.25">
      <c r="J15" s="98"/>
      <c r="K15" s="153"/>
    </row>
    <row r="16" spans="1:13" ht="21.75" customHeight="1" x14ac:dyDescent="0.3">
      <c r="B16" s="213" t="str">
        <f>[1]Sheet1!$B$49</f>
        <v>Internet Application Server Enterprise Edition Opciók (Note 3)</v>
      </c>
      <c r="C16" s="214"/>
      <c r="D16" s="214"/>
      <c r="E16" s="214"/>
      <c r="F16" s="214"/>
      <c r="G16" s="214"/>
      <c r="H16" s="214"/>
      <c r="I16" s="215"/>
      <c r="J16" s="61"/>
      <c r="K16" s="153"/>
    </row>
    <row r="17" spans="1:13" x14ac:dyDescent="0.25">
      <c r="J17" s="99"/>
      <c r="K17" s="154"/>
    </row>
    <row r="18" spans="1:13" x14ac:dyDescent="0.25">
      <c r="B18" s="17" t="str">
        <f>[1]Sheet1!$B51</f>
        <v>Personalization</v>
      </c>
      <c r="C18" s="66" t="s">
        <v>45</v>
      </c>
      <c r="D18" s="141"/>
      <c r="E18" s="141"/>
      <c r="F18" s="93">
        <f>ROUND([1]Sheet1!$D51*1.22*1.25,0)</f>
        <v>72331</v>
      </c>
      <c r="G18" s="11">
        <v>0.3</v>
      </c>
      <c r="H18" s="60">
        <f>F18*1.02*0.7</f>
        <v>51644.333999999995</v>
      </c>
      <c r="I18" s="152" t="s">
        <v>258</v>
      </c>
      <c r="J18" s="152" t="s">
        <v>258</v>
      </c>
      <c r="K18" s="189"/>
      <c r="L18" s="18" t="s">
        <v>4</v>
      </c>
      <c r="M18" s="9" t="s">
        <v>172</v>
      </c>
    </row>
    <row r="19" spans="1:13" x14ac:dyDescent="0.25">
      <c r="B19" s="17" t="str">
        <f>[1]Sheet1!$B52</f>
        <v>Wireless Option</v>
      </c>
      <c r="C19" s="66" t="s">
        <v>46</v>
      </c>
      <c r="D19" s="141"/>
      <c r="E19" s="141"/>
      <c r="F19" s="93">
        <f>ROUND([1]Sheet1!$D52*1.22*1.25,0)</f>
        <v>72331</v>
      </c>
      <c r="G19" s="11">
        <v>0.3</v>
      </c>
      <c r="H19" s="60">
        <f>F19*1.02*0.7</f>
        <v>51644.333999999995</v>
      </c>
      <c r="I19" s="152" t="s">
        <v>258</v>
      </c>
      <c r="J19" s="152" t="s">
        <v>258</v>
      </c>
      <c r="K19" s="189"/>
      <c r="L19" s="18" t="s">
        <v>4</v>
      </c>
      <c r="M19" s="9" t="s">
        <v>172</v>
      </c>
    </row>
    <row r="20" spans="1:13" x14ac:dyDescent="0.25">
      <c r="B20" s="17"/>
      <c r="C20" s="36"/>
      <c r="D20" s="36"/>
      <c r="E20" s="36"/>
      <c r="J20" s="61"/>
      <c r="K20" s="153"/>
    </row>
    <row r="21" spans="1:13" ht="17.399999999999999" x14ac:dyDescent="0.3">
      <c r="B21" s="19" t="str">
        <f>[1]Sheet1!$B$54</f>
        <v>Other Server Products</v>
      </c>
      <c r="C21" s="142"/>
      <c r="D21" s="142"/>
      <c r="E21" s="142"/>
      <c r="J21" s="61"/>
      <c r="K21" s="153"/>
    </row>
    <row r="22" spans="1:13" x14ac:dyDescent="0.25">
      <c r="B22" s="17"/>
      <c r="C22" s="36"/>
      <c r="D22" s="36"/>
      <c r="E22" s="36"/>
      <c r="J22" s="99"/>
      <c r="K22" s="154"/>
    </row>
    <row r="23" spans="1:13" x14ac:dyDescent="0.25">
      <c r="B23" s="17" t="str">
        <f>[1]Sheet1!$B$56</f>
        <v>Message Broker(Note1)</v>
      </c>
      <c r="C23" s="6" t="s">
        <v>47</v>
      </c>
      <c r="D23" s="141"/>
      <c r="E23" s="141"/>
      <c r="F23" s="93">
        <f>ROUND([1]Sheet1!$D56*1.22*1.25,0)</f>
        <v>72331</v>
      </c>
      <c r="G23" s="11">
        <v>0.3</v>
      </c>
      <c r="H23" s="60">
        <f>F23*1.02*0.7</f>
        <v>51644.333999999995</v>
      </c>
      <c r="I23" s="152" t="s">
        <v>258</v>
      </c>
      <c r="J23" s="152" t="s">
        <v>258</v>
      </c>
      <c r="K23" s="189"/>
      <c r="L23" s="18" t="s">
        <v>4</v>
      </c>
      <c r="M23" s="9" t="s">
        <v>172</v>
      </c>
    </row>
    <row r="24" spans="1:13" x14ac:dyDescent="0.25">
      <c r="J24" s="61"/>
      <c r="K24" s="153"/>
    </row>
    <row r="25" spans="1:13" ht="34.799999999999997" x14ac:dyDescent="0.3">
      <c r="A25" s="35"/>
      <c r="B25" s="19" t="str">
        <f>[1]Sheet1!$B$44</f>
        <v>Internet Application Servers (Note 1)</v>
      </c>
      <c r="C25" s="142"/>
      <c r="D25" s="142"/>
      <c r="E25" s="142"/>
      <c r="F25" s="35"/>
      <c r="G25" s="64"/>
      <c r="H25" s="58"/>
      <c r="I25" s="41"/>
      <c r="J25" s="61"/>
      <c r="K25" s="153"/>
    </row>
    <row r="26" spans="1:13" x14ac:dyDescent="0.25">
      <c r="A26" s="35"/>
      <c r="B26" s="108"/>
      <c r="C26" s="147"/>
      <c r="D26" s="147"/>
      <c r="E26" s="147"/>
      <c r="F26" s="35"/>
      <c r="G26" s="64"/>
      <c r="H26" s="65"/>
      <c r="I26" s="41"/>
      <c r="J26" s="99"/>
      <c r="K26" s="154"/>
    </row>
    <row r="27" spans="1:13" x14ac:dyDescent="0.25">
      <c r="B27" s="17" t="str">
        <f>[1]Sheet1!$B46</f>
        <v>Internet Application Server Standard EditionNote7</v>
      </c>
      <c r="C27" s="6" t="s">
        <v>24</v>
      </c>
      <c r="D27" s="17"/>
      <c r="E27" s="17"/>
      <c r="F27" s="93">
        <f>ROUND([1]Sheet1!$E46*1.22*1.25,0)</f>
        <v>3616538</v>
      </c>
      <c r="G27" s="11">
        <v>0.3</v>
      </c>
      <c r="H27" s="60">
        <f>F27*1.02*0.7</f>
        <v>2582208.1320000002</v>
      </c>
      <c r="I27" s="152" t="s">
        <v>258</v>
      </c>
      <c r="J27" s="152" t="s">
        <v>258</v>
      </c>
      <c r="K27" s="189"/>
      <c r="L27" s="15" t="s">
        <v>4</v>
      </c>
      <c r="M27" s="22" t="s">
        <v>6</v>
      </c>
    </row>
    <row r="28" spans="1:13" x14ac:dyDescent="0.25">
      <c r="B28" s="17" t="str">
        <f>[1]Sheet1!$B47</f>
        <v>Internet Application Server Enterprise Edition</v>
      </c>
      <c r="C28" s="6" t="s">
        <v>25</v>
      </c>
      <c r="D28" s="141"/>
      <c r="E28" s="141"/>
      <c r="F28" s="93">
        <f>ROUND([1]Sheet1!$E47*1.22*1.25,0)</f>
        <v>7233075</v>
      </c>
      <c r="G28" s="11">
        <v>0.3</v>
      </c>
      <c r="H28" s="60">
        <f>F28*1.02*0.7</f>
        <v>5164415.55</v>
      </c>
      <c r="I28" s="152" t="s">
        <v>258</v>
      </c>
      <c r="J28" s="152" t="s">
        <v>258</v>
      </c>
      <c r="K28" s="189"/>
      <c r="L28" s="18" t="s">
        <v>4</v>
      </c>
      <c r="M28" s="22" t="s">
        <v>6</v>
      </c>
    </row>
    <row r="29" spans="1:13" x14ac:dyDescent="0.25">
      <c r="J29" s="61"/>
      <c r="K29" s="153"/>
    </row>
    <row r="30" spans="1:13" ht="18" customHeight="1" x14ac:dyDescent="0.3">
      <c r="B30" s="213" t="str">
        <f>[1]Sheet1!$B$49</f>
        <v>Internet Application Server Enterprise Edition Opciók (Note 3)</v>
      </c>
      <c r="C30" s="214"/>
      <c r="D30" s="214"/>
      <c r="E30" s="214"/>
      <c r="F30" s="214"/>
      <c r="G30" s="214"/>
      <c r="H30" s="214"/>
      <c r="I30" s="215"/>
      <c r="J30" s="61"/>
      <c r="K30" s="153"/>
    </row>
    <row r="31" spans="1:13" x14ac:dyDescent="0.25">
      <c r="J31" s="99"/>
      <c r="K31" s="154"/>
    </row>
    <row r="32" spans="1:13" x14ac:dyDescent="0.25">
      <c r="B32" s="17" t="str">
        <f>[1]Sheet1!$B51</f>
        <v>Personalization</v>
      </c>
      <c r="C32" s="66" t="s">
        <v>45</v>
      </c>
      <c r="D32" s="141"/>
      <c r="E32" s="141"/>
      <c r="F32" s="93">
        <f>ROUND([1]Sheet1!$E51*1.22*1.25,0)</f>
        <v>3616538</v>
      </c>
      <c r="G32" s="11">
        <v>0.3</v>
      </c>
      <c r="H32" s="60">
        <f>F32*1.02*0.7</f>
        <v>2582208.1320000002</v>
      </c>
      <c r="I32" s="152" t="s">
        <v>258</v>
      </c>
      <c r="J32" s="152" t="s">
        <v>258</v>
      </c>
      <c r="K32" s="189"/>
      <c r="L32" s="18" t="s">
        <v>4</v>
      </c>
      <c r="M32" s="22" t="s">
        <v>6</v>
      </c>
    </row>
    <row r="33" spans="1:13" x14ac:dyDescent="0.25">
      <c r="B33" s="17" t="str">
        <f>[1]Sheet1!$B52</f>
        <v>Wireless Option</v>
      </c>
      <c r="C33" s="66" t="s">
        <v>46</v>
      </c>
      <c r="D33" s="141"/>
      <c r="E33" s="141"/>
      <c r="F33" s="93">
        <f>ROUND([1]Sheet1!$E52*1.22*1.25,0)</f>
        <v>3616538</v>
      </c>
      <c r="G33" s="11">
        <v>0.3</v>
      </c>
      <c r="H33" s="60">
        <f>F33*1.02*0.7</f>
        <v>2582208.1320000002</v>
      </c>
      <c r="I33" s="152" t="s">
        <v>258</v>
      </c>
      <c r="J33" s="152" t="s">
        <v>258</v>
      </c>
      <c r="K33" s="189"/>
      <c r="L33" s="18" t="s">
        <v>4</v>
      </c>
      <c r="M33" s="22" t="s">
        <v>6</v>
      </c>
    </row>
    <row r="34" spans="1:13" x14ac:dyDescent="0.25">
      <c r="J34" s="61"/>
      <c r="K34" s="153"/>
    </row>
    <row r="35" spans="1:13" x14ac:dyDescent="0.25">
      <c r="J35" s="61"/>
      <c r="K35" s="153"/>
    </row>
    <row r="36" spans="1:13" ht="17.399999999999999" x14ac:dyDescent="0.3">
      <c r="B36" s="19" t="str">
        <f>[1]Sheet1!$B$54</f>
        <v>Other Server Products</v>
      </c>
      <c r="C36" s="142"/>
      <c r="D36" s="142"/>
      <c r="E36" s="142"/>
      <c r="J36" s="61"/>
      <c r="K36" s="153"/>
    </row>
    <row r="37" spans="1:13" x14ac:dyDescent="0.25">
      <c r="B37" s="17"/>
      <c r="C37" s="36"/>
      <c r="D37" s="36"/>
      <c r="E37" s="36"/>
      <c r="J37" s="99"/>
      <c r="K37" s="154"/>
    </row>
    <row r="38" spans="1:13" x14ac:dyDescent="0.25">
      <c r="B38" s="17" t="str">
        <f>[1]Sheet1!$B$56</f>
        <v>Message Broker(Note1)</v>
      </c>
      <c r="C38" s="6" t="s">
        <v>47</v>
      </c>
      <c r="D38" s="141"/>
      <c r="E38" s="141"/>
      <c r="F38" s="93">
        <f>ROUND([1]Sheet1!$E56*1.22*1.25,0)</f>
        <v>3616538</v>
      </c>
      <c r="G38" s="11">
        <v>0.3</v>
      </c>
      <c r="H38" s="60">
        <f>F38*1.02*0.7</f>
        <v>2582208.1320000002</v>
      </c>
      <c r="I38" s="152" t="s">
        <v>258</v>
      </c>
      <c r="J38" s="152" t="s">
        <v>258</v>
      </c>
      <c r="K38" s="189"/>
      <c r="L38" s="18" t="s">
        <v>4</v>
      </c>
      <c r="M38" s="22" t="s">
        <v>6</v>
      </c>
    </row>
    <row r="39" spans="1:13" ht="13.8" thickBot="1" x14ac:dyDescent="0.3">
      <c r="A39" s="35"/>
      <c r="B39" s="36"/>
      <c r="C39" s="36"/>
      <c r="D39" s="36"/>
      <c r="E39" s="36"/>
      <c r="F39" s="37"/>
      <c r="G39" s="38"/>
      <c r="H39" s="93"/>
      <c r="I39" s="41"/>
      <c r="J39" s="61"/>
      <c r="K39" s="153"/>
    </row>
    <row r="40" spans="1:13" s="3" customFormat="1" ht="21.6" x14ac:dyDescent="0.3">
      <c r="A40" s="43"/>
      <c r="B40" s="44" t="s">
        <v>26</v>
      </c>
      <c r="C40" s="44"/>
      <c r="D40" s="44"/>
      <c r="E40" s="44"/>
      <c r="F40" s="45"/>
      <c r="G40" s="46"/>
      <c r="H40" s="47"/>
      <c r="I40" s="48"/>
      <c r="J40" s="49"/>
      <c r="K40" s="166" t="s">
        <v>260</v>
      </c>
      <c r="L40"/>
    </row>
    <row r="41" spans="1:13" s="3" customFormat="1" x14ac:dyDescent="0.25">
      <c r="A41" s="50"/>
      <c r="B41" s="36" t="s">
        <v>27</v>
      </c>
      <c r="C41" s="36"/>
      <c r="D41" s="36"/>
      <c r="E41" s="36"/>
      <c r="F41" s="37"/>
      <c r="G41" s="38" t="s">
        <v>28</v>
      </c>
      <c r="H41" s="94">
        <f>adatbáziskezelők!F68</f>
        <v>9462</v>
      </c>
      <c r="I41" s="40"/>
      <c r="J41" s="82">
        <f>H41</f>
        <v>9462</v>
      </c>
      <c r="K41" s="158">
        <f>J41*1.02</f>
        <v>9651.24</v>
      </c>
      <c r="L41"/>
    </row>
    <row r="42" spans="1:13" s="3" customFormat="1" ht="13.8" thickBot="1" x14ac:dyDescent="0.3">
      <c r="A42" s="51"/>
      <c r="B42" s="52" t="s">
        <v>29</v>
      </c>
      <c r="C42" s="52"/>
      <c r="D42" s="52"/>
      <c r="E42" s="52"/>
      <c r="F42" s="53"/>
      <c r="G42" s="54" t="s">
        <v>30</v>
      </c>
      <c r="H42" s="95">
        <f>adatbáziskezelők!F69</f>
        <v>3794</v>
      </c>
      <c r="I42" s="55"/>
      <c r="J42" s="83">
        <f>H42</f>
        <v>3794</v>
      </c>
      <c r="K42" s="159">
        <f>J42*1.02</f>
        <v>3869.88</v>
      </c>
      <c r="L42"/>
    </row>
    <row r="43" spans="1:13" x14ac:dyDescent="0.25">
      <c r="A43" s="35"/>
      <c r="B43" s="36"/>
      <c r="C43" s="36"/>
      <c r="D43" s="36"/>
      <c r="E43" s="36"/>
      <c r="F43" s="37"/>
      <c r="G43" s="38"/>
      <c r="H43" s="94"/>
      <c r="I43" s="41"/>
      <c r="J43" s="61"/>
      <c r="K43" s="153"/>
    </row>
    <row r="45" spans="1:13" ht="15.6" x14ac:dyDescent="0.25">
      <c r="A45" s="72">
        <f>[1]Sheet1!$A$75</f>
        <v>1</v>
      </c>
      <c r="B45" s="210" t="str">
        <f>[1]Sheet1!$B$75</f>
        <v>Named User Plus árazás esetén a minimum felhasználószám processoronként 10 felhasználó</v>
      </c>
      <c r="C45" s="210"/>
      <c r="D45" s="210"/>
      <c r="E45" s="210"/>
      <c r="F45" s="210"/>
      <c r="G45" s="210"/>
      <c r="H45" s="210"/>
      <c r="I45" s="210"/>
      <c r="J45" s="210"/>
      <c r="K45" s="210"/>
    </row>
    <row r="46" spans="1:13" ht="14.25" customHeight="1" x14ac:dyDescent="0.25">
      <c r="A46" s="72">
        <f>[1]Sheet1!$A$77</f>
        <v>3</v>
      </c>
      <c r="B46" s="210" t="str">
        <f>[1]Sheet1!$B$77</f>
        <v>Az Internet Application Server EE opciók számának meg kell egyeznie a hozzá tartozó Internet Application Server licenszek számával.</v>
      </c>
      <c r="C46" s="210"/>
      <c r="D46" s="210"/>
      <c r="E46" s="210"/>
      <c r="F46" s="210"/>
      <c r="G46" s="210"/>
      <c r="H46" s="210"/>
      <c r="I46" s="210"/>
      <c r="J46" s="210"/>
      <c r="K46" s="210"/>
    </row>
    <row r="47" spans="1:13" ht="14.25" customHeight="1" x14ac:dyDescent="0.25">
      <c r="A47" s="72">
        <f>adatbáziskezelők!A76</f>
        <v>7</v>
      </c>
      <c r="B47" s="210" t="str">
        <f>adatbáziskezelők!B76</f>
        <v>3 éves időtartamú licenc is igényelhető az örökös licence listaárának 50 %-áért;5 éves időtartamú licence pedig az örökös licence listaárának 70 %-áért.</v>
      </c>
      <c r="C47" s="210"/>
      <c r="D47" s="210"/>
      <c r="E47" s="210"/>
      <c r="F47" s="210"/>
      <c r="G47" s="210"/>
      <c r="H47" s="210"/>
      <c r="I47" s="210"/>
      <c r="J47" s="210"/>
      <c r="K47" s="210"/>
      <c r="L47" s="210"/>
    </row>
    <row r="48" spans="1:13" ht="13.8" thickBot="1" x14ac:dyDescent="0.3">
      <c r="I48" s="78"/>
    </row>
    <row r="49" spans="2:12" ht="13.8" x14ac:dyDescent="0.25">
      <c r="B49" s="23" t="s">
        <v>7</v>
      </c>
      <c r="C49" s="145"/>
      <c r="D49" s="145"/>
      <c r="E49" s="145"/>
      <c r="F49" s="24"/>
      <c r="G49" s="24"/>
      <c r="H49" s="73"/>
      <c r="J49" s="25"/>
      <c r="K49" s="74"/>
      <c r="L49" s="75"/>
    </row>
    <row r="50" spans="2:12" ht="13.8" x14ac:dyDescent="0.25">
      <c r="B50" s="27" t="s">
        <v>9</v>
      </c>
      <c r="C50" s="28"/>
      <c r="D50" s="28"/>
      <c r="E50" s="28"/>
      <c r="F50" s="28"/>
      <c r="G50" s="28"/>
      <c r="H50" s="27" t="s">
        <v>53</v>
      </c>
      <c r="J50" s="29"/>
      <c r="K50" s="76"/>
      <c r="L50" s="77"/>
    </row>
    <row r="51" spans="2:12" ht="14.4" thickBot="1" x14ac:dyDescent="0.3">
      <c r="B51" s="30" t="s">
        <v>10</v>
      </c>
      <c r="C51" s="31"/>
      <c r="D51" s="31"/>
      <c r="E51" s="31"/>
      <c r="F51" s="31"/>
      <c r="G51" s="31"/>
      <c r="H51" s="30" t="s">
        <v>8</v>
      </c>
      <c r="I51" s="78"/>
      <c r="J51" s="32"/>
      <c r="K51" s="78"/>
      <c r="L51" s="79"/>
    </row>
  </sheetData>
  <mergeCells count="8">
    <mergeCell ref="A1:M1"/>
    <mergeCell ref="C7:F7"/>
    <mergeCell ref="C9:F9"/>
    <mergeCell ref="B47:L47"/>
    <mergeCell ref="B46:K46"/>
    <mergeCell ref="B16:I16"/>
    <mergeCell ref="B30:I30"/>
    <mergeCell ref="B45:K45"/>
  </mergeCells>
  <phoneticPr fontId="0" type="noConversion"/>
  <hyperlinks>
    <hyperlink ref="J5" r:id="rId1"/>
  </hyperlinks>
  <pageMargins left="0.48" right="0.39" top="0.71" bottom="0.86" header="0.7" footer="0.86"/>
  <pageSetup paperSize="9" scale="74" orientation="landscape" r:id="rId2"/>
  <headerFooter alignWithMargins="0">
    <oddHeader>&amp;R2.melléklet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F10" sqref="F10"/>
    </sheetView>
  </sheetViews>
  <sheetFormatPr defaultRowHeight="13.2" x14ac:dyDescent="0.25"/>
  <cols>
    <col min="1" max="1" width="2.109375" customWidth="1"/>
    <col min="2" max="2" width="42.88671875" customWidth="1"/>
    <col min="3" max="3" width="14.44140625" customWidth="1"/>
    <col min="4" max="4" width="7" customWidth="1"/>
    <col min="5" max="5" width="8.44140625" customWidth="1"/>
    <col min="6" max="6" width="16.44140625" customWidth="1"/>
    <col min="7" max="7" width="10.33203125" customWidth="1"/>
    <col min="8" max="8" width="12.6640625" customWidth="1"/>
    <col min="9" max="9" width="20.6640625" customWidth="1"/>
    <col min="10" max="10" width="10.109375" style="62" customWidth="1"/>
    <col min="11" max="11" width="14.88671875" style="62" customWidth="1"/>
    <col min="12" max="12" width="18.88671875" style="62" customWidth="1"/>
    <col min="13" max="13" width="9.88671875" customWidth="1"/>
  </cols>
  <sheetData>
    <row r="1" spans="1:13" ht="22.8" x14ac:dyDescent="0.4">
      <c r="A1" s="212" t="s">
        <v>276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x14ac:dyDescent="0.25">
      <c r="A2" s="3"/>
      <c r="B2" s="194" t="s">
        <v>266</v>
      </c>
      <c r="C2" s="193" t="s">
        <v>277</v>
      </c>
      <c r="E2" s="197" t="s">
        <v>271</v>
      </c>
      <c r="F2" s="197"/>
      <c r="G2" s="196"/>
      <c r="H2" s="7"/>
      <c r="I2" s="14"/>
      <c r="J2" s="14"/>
      <c r="K2"/>
      <c r="L2" s="3"/>
      <c r="M2" s="3"/>
    </row>
    <row r="3" spans="1:13" x14ac:dyDescent="0.25">
      <c r="A3" s="3"/>
      <c r="B3" s="194" t="s">
        <v>267</v>
      </c>
      <c r="C3" s="7"/>
      <c r="D3" s="7"/>
      <c r="E3" s="7"/>
      <c r="F3" s="10"/>
      <c r="G3" s="7"/>
      <c r="H3" s="7"/>
      <c r="I3" s="14"/>
      <c r="J3" s="14"/>
      <c r="K3"/>
      <c r="L3" s="3"/>
      <c r="M3" s="3"/>
    </row>
    <row r="4" spans="1:13" x14ac:dyDescent="0.25">
      <c r="A4" s="3"/>
      <c r="B4" s="194" t="s">
        <v>268</v>
      </c>
      <c r="C4" s="193" t="s">
        <v>278</v>
      </c>
      <c r="D4" s="7"/>
      <c r="E4" s="7"/>
      <c r="F4" s="10"/>
      <c r="G4" s="7"/>
      <c r="H4" s="7"/>
      <c r="I4" s="14"/>
      <c r="J4" s="14"/>
      <c r="K4"/>
      <c r="L4" s="3"/>
      <c r="M4" s="3"/>
    </row>
    <row r="5" spans="1:13" x14ac:dyDescent="0.25">
      <c r="A5" s="3"/>
      <c r="B5" s="194" t="s">
        <v>269</v>
      </c>
      <c r="C5" s="194" t="s">
        <v>270</v>
      </c>
      <c r="D5" s="193" t="s">
        <v>279</v>
      </c>
      <c r="E5" s="7"/>
      <c r="F5" s="10"/>
      <c r="G5" s="194" t="s">
        <v>272</v>
      </c>
      <c r="H5" s="193" t="s">
        <v>280</v>
      </c>
      <c r="I5" s="195" t="s">
        <v>273</v>
      </c>
      <c r="J5" s="198" t="s">
        <v>281</v>
      </c>
      <c r="K5"/>
      <c r="L5" s="3"/>
      <c r="M5" s="3"/>
    </row>
    <row r="6" spans="1:13" x14ac:dyDescent="0.25">
      <c r="A6" s="3"/>
      <c r="B6" s="7"/>
      <c r="C6" s="7"/>
      <c r="D6" s="7"/>
      <c r="E6" s="7"/>
      <c r="F6" s="10"/>
      <c r="G6" s="7"/>
      <c r="H6" s="7"/>
      <c r="I6" s="14"/>
      <c r="J6" s="14"/>
      <c r="K6"/>
      <c r="L6" s="3"/>
      <c r="M6" s="3"/>
    </row>
    <row r="7" spans="1:13" x14ac:dyDescent="0.25">
      <c r="A7" s="3"/>
      <c r="B7" s="194" t="s">
        <v>274</v>
      </c>
      <c r="C7" s="211" t="s">
        <v>290</v>
      </c>
      <c r="D7" s="211"/>
      <c r="E7" s="211"/>
      <c r="F7" s="211"/>
      <c r="G7" s="186" t="s">
        <v>291</v>
      </c>
      <c r="H7" s="7"/>
      <c r="I7" s="14"/>
      <c r="J7" s="14"/>
      <c r="K7"/>
      <c r="L7" s="3"/>
      <c r="M7" s="3"/>
    </row>
    <row r="8" spans="1:13" x14ac:dyDescent="0.25">
      <c r="A8" s="3"/>
      <c r="B8" s="7"/>
      <c r="C8" s="7"/>
      <c r="D8" s="7"/>
      <c r="E8" s="3"/>
      <c r="F8" s="10"/>
      <c r="G8" s="7"/>
      <c r="H8" s="7"/>
      <c r="I8" s="14"/>
      <c r="J8" s="14"/>
      <c r="K8"/>
      <c r="L8" s="3"/>
      <c r="M8" s="3"/>
    </row>
    <row r="9" spans="1:13" x14ac:dyDescent="0.25">
      <c r="A9" s="3"/>
      <c r="B9" s="194" t="s">
        <v>275</v>
      </c>
      <c r="C9" s="217" t="s">
        <v>292</v>
      </c>
      <c r="D9" s="217"/>
      <c r="E9" s="217"/>
      <c r="F9" s="217"/>
      <c r="G9" s="186" t="s">
        <v>289</v>
      </c>
      <c r="H9" s="7"/>
      <c r="I9" s="14"/>
      <c r="J9" s="14"/>
      <c r="K9"/>
      <c r="L9" s="3"/>
      <c r="M9" s="3"/>
    </row>
    <row r="10" spans="1:13" ht="79.2" x14ac:dyDescent="0.25">
      <c r="A10" s="3"/>
      <c r="B10" s="1" t="s">
        <v>1</v>
      </c>
      <c r="C10" s="1" t="s">
        <v>188</v>
      </c>
      <c r="D10" s="1" t="s">
        <v>192</v>
      </c>
      <c r="E10" s="1" t="s">
        <v>193</v>
      </c>
      <c r="F10" s="2" t="s">
        <v>189</v>
      </c>
      <c r="G10" s="2" t="s">
        <v>3</v>
      </c>
      <c r="H10" s="13" t="s">
        <v>190</v>
      </c>
      <c r="I10" s="13" t="s">
        <v>191</v>
      </c>
      <c r="J10" s="183" t="s">
        <v>264</v>
      </c>
      <c r="K10" s="190" t="s">
        <v>265</v>
      </c>
      <c r="L10" s="1" t="s">
        <v>2</v>
      </c>
      <c r="M10" s="2" t="s">
        <v>31</v>
      </c>
    </row>
    <row r="12" spans="1:13" ht="17.399999999999999" x14ac:dyDescent="0.3">
      <c r="B12" s="67" t="str">
        <f>[1]Sheet1!$B$58</f>
        <v>Tools</v>
      </c>
      <c r="C12" s="67"/>
      <c r="D12" s="67"/>
      <c r="E12" s="67"/>
    </row>
    <row r="13" spans="1:13" x14ac:dyDescent="0.25">
      <c r="B13" s="70" t="str">
        <f>[1]Sheet1!$B60</f>
        <v>Internet Developer Suite</v>
      </c>
      <c r="C13" s="66" t="s">
        <v>49</v>
      </c>
      <c r="D13" s="144"/>
      <c r="E13" s="144"/>
      <c r="F13" s="101">
        <f>ROUND([1]Sheet1!$D60*1.22*1.25,0)</f>
        <v>1808269</v>
      </c>
      <c r="G13" s="68">
        <v>0.3</v>
      </c>
      <c r="H13" s="60">
        <f>F13*1.02*0.7</f>
        <v>1291104.0660000001</v>
      </c>
      <c r="I13" s="152" t="s">
        <v>258</v>
      </c>
      <c r="J13" s="152" t="s">
        <v>258</v>
      </c>
      <c r="K13" s="167"/>
      <c r="L13" s="18" t="s">
        <v>4</v>
      </c>
      <c r="M13" s="180" t="s">
        <v>172</v>
      </c>
    </row>
    <row r="14" spans="1:13" x14ac:dyDescent="0.25">
      <c r="B14" s="70" t="str">
        <f>[1]Sheet1!$B61</f>
        <v>Discoverer Desktop Edition</v>
      </c>
      <c r="C14" s="66" t="s">
        <v>50</v>
      </c>
      <c r="D14" s="144"/>
      <c r="E14" s="144"/>
      <c r="F14" s="101">
        <f>ROUND([1]Sheet1!$D61*1.22*1.25,0)</f>
        <v>361654</v>
      </c>
      <c r="G14" s="71">
        <v>0.3</v>
      </c>
      <c r="H14" s="60">
        <f>F14*1.02*0.7</f>
        <v>258220.95600000001</v>
      </c>
      <c r="I14" s="152" t="s">
        <v>258</v>
      </c>
      <c r="J14" s="152" t="s">
        <v>258</v>
      </c>
      <c r="K14" s="184"/>
      <c r="L14" s="18" t="s">
        <v>4</v>
      </c>
      <c r="M14" s="181" t="s">
        <v>172</v>
      </c>
    </row>
    <row r="15" spans="1:13" x14ac:dyDescent="0.25">
      <c r="B15" s="70" t="str">
        <f>[1]Sheet1!$B62</f>
        <v>JDeveloper</v>
      </c>
      <c r="C15" s="66" t="s">
        <v>51</v>
      </c>
      <c r="D15" s="144"/>
      <c r="E15" s="144"/>
      <c r="F15" s="101">
        <f>ROUND([1]Sheet1!$D62*1.22*1.25,0)</f>
        <v>359845</v>
      </c>
      <c r="G15" s="69">
        <v>0.3</v>
      </c>
      <c r="H15" s="60">
        <f>F15*1.02*0.7</f>
        <v>256929.33</v>
      </c>
      <c r="I15" s="152" t="s">
        <v>258</v>
      </c>
      <c r="J15" s="152" t="s">
        <v>258</v>
      </c>
      <c r="K15" s="184"/>
      <c r="L15" s="18" t="s">
        <v>4</v>
      </c>
      <c r="M15" s="182" t="s">
        <v>172</v>
      </c>
    </row>
    <row r="16" spans="1:13" x14ac:dyDescent="0.25">
      <c r="B16" s="70" t="str">
        <f>[1]Sheet1!$B63</f>
        <v>Programmer</v>
      </c>
      <c r="C16" s="66" t="s">
        <v>52</v>
      </c>
      <c r="D16" s="144"/>
      <c r="E16" s="144"/>
      <c r="F16" s="160">
        <f>ROUND([1]Sheet1!$D63*1.22*1.25,0)</f>
        <v>361654</v>
      </c>
      <c r="G16" s="71">
        <v>0.3</v>
      </c>
      <c r="H16" s="60">
        <f>F16*1.02*0.7</f>
        <v>258220.95600000001</v>
      </c>
      <c r="I16" s="152" t="s">
        <v>258</v>
      </c>
      <c r="J16" s="152" t="s">
        <v>258</v>
      </c>
      <c r="K16" s="179"/>
      <c r="L16" s="18" t="s">
        <v>4</v>
      </c>
      <c r="M16" s="181" t="s">
        <v>172</v>
      </c>
    </row>
    <row r="18" spans="1:13" ht="13.8" thickBot="1" x14ac:dyDescent="0.3"/>
    <row r="19" spans="1:13" s="3" customFormat="1" ht="17.399999999999999" x14ac:dyDescent="0.3">
      <c r="A19" s="43"/>
      <c r="B19" s="170" t="s">
        <v>26</v>
      </c>
      <c r="C19" s="44"/>
      <c r="D19" s="44"/>
      <c r="E19" s="44"/>
      <c r="F19" s="45"/>
      <c r="G19" s="46"/>
      <c r="H19" s="49"/>
      <c r="I19" s="171" t="s">
        <v>260</v>
      </c>
      <c r="L19" s="61"/>
      <c r="M19"/>
    </row>
    <row r="20" spans="1:13" s="3" customFormat="1" ht="17.399999999999999" x14ac:dyDescent="0.3">
      <c r="A20" s="50"/>
      <c r="B20" s="172" t="s">
        <v>261</v>
      </c>
      <c r="C20" s="142"/>
      <c r="D20" s="142"/>
      <c r="E20" s="38" t="s">
        <v>263</v>
      </c>
      <c r="F20" s="94">
        <v>18948</v>
      </c>
      <c r="G20" s="173"/>
      <c r="H20" s="82">
        <f>F20</f>
        <v>18948</v>
      </c>
      <c r="I20" s="96">
        <f>H20*1.02</f>
        <v>19326.96</v>
      </c>
      <c r="L20" s="61"/>
      <c r="M20"/>
    </row>
    <row r="21" spans="1:13" s="3" customFormat="1" x14ac:dyDescent="0.25">
      <c r="A21" s="50"/>
      <c r="B21" s="172" t="s">
        <v>262</v>
      </c>
      <c r="C21" s="36"/>
      <c r="D21" s="36"/>
      <c r="E21" s="38" t="s">
        <v>28</v>
      </c>
      <c r="F21" s="94">
        <f>adatbáziskezelők!F68</f>
        <v>9462</v>
      </c>
      <c r="G21" s="173"/>
      <c r="H21" s="82">
        <f>F21</f>
        <v>9462</v>
      </c>
      <c r="I21" s="96">
        <f>H21*1.02</f>
        <v>9651.24</v>
      </c>
      <c r="L21" s="61"/>
      <c r="M21"/>
    </row>
    <row r="22" spans="1:13" s="3" customFormat="1" ht="13.8" thickBot="1" x14ac:dyDescent="0.3">
      <c r="A22" s="51"/>
      <c r="B22" s="174" t="s">
        <v>29</v>
      </c>
      <c r="C22" s="52"/>
      <c r="D22" s="52"/>
      <c r="E22" s="54" t="s">
        <v>30</v>
      </c>
      <c r="F22" s="95">
        <f>adatbáziskezelők!F69</f>
        <v>3794</v>
      </c>
      <c r="G22" s="175"/>
      <c r="H22" s="83">
        <f>F22</f>
        <v>3794</v>
      </c>
      <c r="I22" s="97">
        <f>H22*1.02</f>
        <v>3869.88</v>
      </c>
      <c r="L22" s="61"/>
      <c r="M22"/>
    </row>
    <row r="24" spans="1:13" s="3" customFormat="1" ht="15.6" x14ac:dyDescent="0.25">
      <c r="A24" s="72"/>
      <c r="B24" s="216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/>
    </row>
    <row r="25" spans="1:13" ht="13.8" thickBot="1" x14ac:dyDescent="0.3">
      <c r="I25" s="76"/>
    </row>
    <row r="26" spans="1:13" ht="13.8" x14ac:dyDescent="0.25">
      <c r="B26" s="23" t="s">
        <v>7</v>
      </c>
      <c r="C26" s="145"/>
      <c r="D26" s="145"/>
      <c r="E26" s="145"/>
      <c r="F26" s="24"/>
      <c r="G26" s="73"/>
      <c r="H26" s="74"/>
      <c r="I26" s="25"/>
      <c r="J26" s="74"/>
      <c r="K26" s="74"/>
      <c r="L26" s="176"/>
    </row>
    <row r="27" spans="1:13" ht="13.8" x14ac:dyDescent="0.25">
      <c r="B27" s="27" t="s">
        <v>9</v>
      </c>
      <c r="C27" s="28"/>
      <c r="D27" s="28"/>
      <c r="E27" s="28"/>
      <c r="F27" s="28"/>
      <c r="G27" s="27" t="s">
        <v>53</v>
      </c>
      <c r="H27" s="76"/>
      <c r="I27" s="29"/>
      <c r="J27" s="76"/>
      <c r="K27" s="76"/>
      <c r="L27" s="177"/>
    </row>
    <row r="28" spans="1:13" ht="14.4" thickBot="1" x14ac:dyDescent="0.3">
      <c r="B28" s="30" t="s">
        <v>10</v>
      </c>
      <c r="C28" s="31"/>
      <c r="D28" s="31"/>
      <c r="E28" s="31"/>
      <c r="F28" s="31"/>
      <c r="G28" s="30" t="s">
        <v>8</v>
      </c>
      <c r="H28" s="78"/>
      <c r="I28" s="32"/>
      <c r="J28" s="78"/>
      <c r="K28" s="78"/>
      <c r="L28" s="178"/>
    </row>
  </sheetData>
  <mergeCells count="4">
    <mergeCell ref="B24:L24"/>
    <mergeCell ref="A1:M1"/>
    <mergeCell ref="C7:F7"/>
    <mergeCell ref="C9:F9"/>
  </mergeCells>
  <phoneticPr fontId="0" type="noConversion"/>
  <hyperlinks>
    <hyperlink ref="J5" r:id="rId1"/>
  </hyperlinks>
  <pageMargins left="0.57999999999999996" right="0.45" top="1" bottom="1" header="0.5" footer="0.5"/>
  <pageSetup paperSize="9" scale="72" orientation="landscape" r:id="rId2"/>
  <headerFooter alignWithMargins="0">
    <oddHeader>&amp;R2. melléklet</oddHead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7" sqref="C7:G9"/>
    </sheetView>
  </sheetViews>
  <sheetFormatPr defaultRowHeight="13.2" x14ac:dyDescent="0.25"/>
  <cols>
    <col min="1" max="1" width="2.44140625" customWidth="1"/>
    <col min="2" max="2" width="42.88671875" customWidth="1"/>
    <col min="3" max="3" width="14.33203125" customWidth="1"/>
    <col min="4" max="4" width="7.109375" customWidth="1"/>
    <col min="5" max="5" width="9.6640625" customWidth="1"/>
    <col min="6" max="6" width="16.44140625" customWidth="1"/>
    <col min="7" max="7" width="10.33203125" customWidth="1"/>
    <col min="8" max="8" width="12.6640625" customWidth="1"/>
    <col min="9" max="9" width="20.6640625" customWidth="1"/>
    <col min="10" max="10" width="10.5546875" customWidth="1"/>
    <col min="11" max="11" width="12.44140625" customWidth="1"/>
    <col min="12" max="12" width="18.88671875" customWidth="1"/>
    <col min="13" max="13" width="10.109375" customWidth="1"/>
  </cols>
  <sheetData>
    <row r="1" spans="1:13" ht="22.8" x14ac:dyDescent="0.4">
      <c r="A1" s="212" t="s">
        <v>276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x14ac:dyDescent="0.25">
      <c r="A2" s="3"/>
      <c r="B2" s="194" t="s">
        <v>266</v>
      </c>
      <c r="C2" s="193" t="s">
        <v>277</v>
      </c>
      <c r="E2" s="197" t="s">
        <v>271</v>
      </c>
      <c r="F2" s="197"/>
      <c r="G2" s="196"/>
      <c r="H2" s="7"/>
      <c r="I2" s="14"/>
      <c r="J2" s="14"/>
      <c r="L2" s="3"/>
      <c r="M2" s="3"/>
    </row>
    <row r="3" spans="1:13" x14ac:dyDescent="0.25">
      <c r="A3" s="3"/>
      <c r="B3" s="194" t="s">
        <v>267</v>
      </c>
      <c r="C3" s="7"/>
      <c r="D3" s="7"/>
      <c r="E3" s="7"/>
      <c r="F3" s="10"/>
      <c r="G3" s="7"/>
      <c r="H3" s="7"/>
      <c r="I3" s="14"/>
      <c r="J3" s="14"/>
      <c r="L3" s="3"/>
      <c r="M3" s="3"/>
    </row>
    <row r="4" spans="1:13" x14ac:dyDescent="0.25">
      <c r="A4" s="3"/>
      <c r="B4" s="194" t="s">
        <v>268</v>
      </c>
      <c r="C4" s="193" t="s">
        <v>278</v>
      </c>
      <c r="D4" s="7"/>
      <c r="E4" s="7"/>
      <c r="F4" s="10"/>
      <c r="G4" s="7"/>
      <c r="H4" s="7"/>
      <c r="I4" s="14"/>
      <c r="J4" s="14"/>
      <c r="L4" s="3"/>
      <c r="M4" s="3"/>
    </row>
    <row r="5" spans="1:13" x14ac:dyDescent="0.25">
      <c r="A5" s="3"/>
      <c r="B5" s="194" t="s">
        <v>269</v>
      </c>
      <c r="C5" s="194" t="s">
        <v>270</v>
      </c>
      <c r="D5" s="193" t="s">
        <v>279</v>
      </c>
      <c r="E5" s="7"/>
      <c r="F5" s="10"/>
      <c r="G5" s="194" t="s">
        <v>272</v>
      </c>
      <c r="H5" s="193" t="s">
        <v>280</v>
      </c>
      <c r="I5" s="195" t="s">
        <v>273</v>
      </c>
      <c r="J5" s="198" t="s">
        <v>281</v>
      </c>
      <c r="L5" s="3"/>
      <c r="M5" s="3"/>
    </row>
    <row r="6" spans="1:13" x14ac:dyDescent="0.25">
      <c r="A6" s="3"/>
      <c r="B6" s="7"/>
      <c r="C6" s="7"/>
      <c r="D6" s="7"/>
      <c r="E6" s="7"/>
      <c r="F6" s="10"/>
      <c r="G6" s="7"/>
      <c r="H6" s="7"/>
      <c r="I6" s="14"/>
      <c r="J6" s="14"/>
      <c r="L6" s="3"/>
      <c r="M6" s="3"/>
    </row>
    <row r="7" spans="1:13" x14ac:dyDescent="0.25">
      <c r="A7" s="3"/>
      <c r="B7" s="194" t="s">
        <v>274</v>
      </c>
      <c r="C7" s="211" t="s">
        <v>292</v>
      </c>
      <c r="D7" s="211"/>
      <c r="E7" s="211"/>
      <c r="F7" s="211"/>
      <c r="G7" s="186" t="s">
        <v>291</v>
      </c>
      <c r="H7" s="7"/>
      <c r="I7" s="14"/>
      <c r="J7" s="14"/>
      <c r="L7" s="3"/>
      <c r="M7" s="3"/>
    </row>
    <row r="8" spans="1:13" x14ac:dyDescent="0.25">
      <c r="A8" s="3"/>
      <c r="B8" s="7"/>
      <c r="C8" s="7"/>
      <c r="D8" s="7"/>
      <c r="E8" s="3"/>
      <c r="F8" s="10"/>
      <c r="G8" s="7"/>
      <c r="H8" s="7"/>
      <c r="I8" s="14"/>
      <c r="J8" s="14"/>
      <c r="L8" s="3"/>
      <c r="M8" s="3"/>
    </row>
    <row r="9" spans="1:13" x14ac:dyDescent="0.25">
      <c r="A9" s="3"/>
      <c r="B9" s="194" t="s">
        <v>275</v>
      </c>
      <c r="C9" s="211" t="s">
        <v>292</v>
      </c>
      <c r="D9" s="211"/>
      <c r="E9" s="211"/>
      <c r="F9" s="211"/>
      <c r="G9" s="186" t="s">
        <v>289</v>
      </c>
      <c r="H9" s="7"/>
      <c r="I9" s="14"/>
      <c r="J9" s="14"/>
      <c r="L9" s="3"/>
      <c r="M9" s="3"/>
    </row>
    <row r="10" spans="1:13" ht="79.2" x14ac:dyDescent="0.25">
      <c r="B10" s="1" t="s">
        <v>1</v>
      </c>
      <c r="C10" s="1" t="s">
        <v>188</v>
      </c>
      <c r="D10" s="1" t="s">
        <v>192</v>
      </c>
      <c r="E10" s="1" t="s">
        <v>193</v>
      </c>
      <c r="F10" s="2" t="s">
        <v>189</v>
      </c>
      <c r="G10" s="2" t="s">
        <v>3</v>
      </c>
      <c r="H10" s="13" t="s">
        <v>190</v>
      </c>
      <c r="I10" s="13" t="s">
        <v>191</v>
      </c>
      <c r="J10" s="13" t="s">
        <v>264</v>
      </c>
      <c r="K10" s="190" t="s">
        <v>265</v>
      </c>
      <c r="L10" s="1" t="s">
        <v>2</v>
      </c>
      <c r="M10" s="2" t="s">
        <v>31</v>
      </c>
    </row>
    <row r="12" spans="1:13" ht="17.399999999999999" x14ac:dyDescent="0.3">
      <c r="B12" s="112" t="str">
        <f>[1]Sheet1!$B$27</f>
        <v>Adattárház termékek</v>
      </c>
      <c r="C12" s="35"/>
      <c r="D12" s="35"/>
      <c r="E12" s="35"/>
      <c r="F12" s="58"/>
      <c r="G12" s="41"/>
      <c r="H12" s="61"/>
      <c r="I12" s="61"/>
      <c r="J12" s="61"/>
      <c r="L12" s="37"/>
      <c r="M12" s="58"/>
    </row>
    <row r="13" spans="1:13" x14ac:dyDescent="0.25">
      <c r="B13" s="70" t="str">
        <f>[1]Sheet1!$B30</f>
        <v>Express Server</v>
      </c>
      <c r="C13" s="6" t="s">
        <v>36</v>
      </c>
      <c r="D13" s="6"/>
      <c r="E13" s="6"/>
      <c r="F13" s="93">
        <f>ROUND([1]Sheet1!$D30*1.22*1.25,0)</f>
        <v>289323</v>
      </c>
      <c r="G13" s="11">
        <v>0.3</v>
      </c>
      <c r="H13" s="60">
        <f>F13*1.02*0.7</f>
        <v>206576.622</v>
      </c>
      <c r="I13" s="152" t="s">
        <v>258</v>
      </c>
      <c r="J13" s="152" t="s">
        <v>258</v>
      </c>
      <c r="K13" s="187"/>
      <c r="L13" s="15" t="s">
        <v>4</v>
      </c>
      <c r="M13" s="9" t="s">
        <v>172</v>
      </c>
    </row>
    <row r="14" spans="1:13" x14ac:dyDescent="0.25">
      <c r="B14" s="70" t="str">
        <f>[1]Sheet1!$B31</f>
        <v>Express Analyzer</v>
      </c>
      <c r="C14" s="6" t="s">
        <v>37</v>
      </c>
      <c r="D14" s="6"/>
      <c r="E14" s="6"/>
      <c r="F14" s="93">
        <f>ROUND([1]Sheet1!$D31*1.22*1.25,0)</f>
        <v>289323</v>
      </c>
      <c r="G14" s="11">
        <v>0.3</v>
      </c>
      <c r="H14" s="60">
        <f>F14*1.02*0.7</f>
        <v>206576.622</v>
      </c>
      <c r="I14" s="152" t="s">
        <v>258</v>
      </c>
      <c r="J14" s="152" t="s">
        <v>258</v>
      </c>
      <c r="K14" s="111"/>
      <c r="L14" s="15" t="s">
        <v>4</v>
      </c>
      <c r="M14" s="9" t="s">
        <v>172</v>
      </c>
    </row>
    <row r="15" spans="1:13" x14ac:dyDescent="0.25">
      <c r="B15" s="70" t="str">
        <f>[1]Sheet1!$B32</f>
        <v>Express Objects</v>
      </c>
      <c r="C15" s="6" t="s">
        <v>38</v>
      </c>
      <c r="D15" s="6"/>
      <c r="E15" s="6"/>
      <c r="F15" s="93">
        <f>ROUND([1]Sheet1!$D32*1.22*1.25,0)</f>
        <v>1808269</v>
      </c>
      <c r="G15" s="11">
        <v>0.3</v>
      </c>
      <c r="H15" s="60">
        <f>F15*1.02*0.7</f>
        <v>1291104.0660000001</v>
      </c>
      <c r="I15" s="152" t="s">
        <v>258</v>
      </c>
      <c r="J15" s="152" t="s">
        <v>258</v>
      </c>
      <c r="K15" s="188"/>
      <c r="L15" s="15" t="s">
        <v>4</v>
      </c>
      <c r="M15" s="9" t="s">
        <v>172</v>
      </c>
    </row>
    <row r="17" spans="1:13" ht="17.399999999999999" x14ac:dyDescent="0.55000000000000004">
      <c r="B17" s="56"/>
      <c r="G17" s="76"/>
      <c r="H17" s="61"/>
      <c r="I17" s="61"/>
      <c r="J17" s="61"/>
      <c r="K17" s="76"/>
      <c r="L17" s="76"/>
      <c r="M17" s="185"/>
    </row>
    <row r="18" spans="1:13" x14ac:dyDescent="0.25">
      <c r="B18" s="70" t="str">
        <f>[1]Sheet1!$B29</f>
        <v>Pure Name &amp; Address</v>
      </c>
      <c r="C18" s="6" t="s">
        <v>35</v>
      </c>
      <c r="D18" s="5"/>
      <c r="E18" s="5"/>
      <c r="F18" s="93">
        <f>ROUND([1]Sheet1!$E29*1.22*1.25,0)</f>
        <v>7233075</v>
      </c>
      <c r="G18" s="11">
        <v>0.3</v>
      </c>
      <c r="H18" s="60">
        <f>F18*1.02*0.7</f>
        <v>5164415.55</v>
      </c>
      <c r="I18" s="152" t="s">
        <v>258</v>
      </c>
      <c r="J18" s="152" t="s">
        <v>258</v>
      </c>
      <c r="K18" s="111"/>
      <c r="L18" s="18" t="s">
        <v>4</v>
      </c>
      <c r="M18" s="148" t="s">
        <v>6</v>
      </c>
    </row>
    <row r="19" spans="1:13" x14ac:dyDescent="0.25">
      <c r="B19" s="70" t="str">
        <f>[1]Sheet1!$B30</f>
        <v>Express Server</v>
      </c>
      <c r="C19" s="6" t="s">
        <v>36</v>
      </c>
      <c r="D19" s="5"/>
      <c r="E19" s="5"/>
      <c r="F19" s="93">
        <f>ROUND([1]Sheet1!$E30*1.22*1.25,0)</f>
        <v>14466150</v>
      </c>
      <c r="G19" s="11">
        <v>0.3</v>
      </c>
      <c r="H19" s="60">
        <f>F19*1.02*0.7</f>
        <v>10328831.1</v>
      </c>
      <c r="I19" s="152" t="s">
        <v>258</v>
      </c>
      <c r="J19" s="152" t="s">
        <v>258</v>
      </c>
      <c r="K19" s="188"/>
      <c r="L19" s="18" t="s">
        <v>4</v>
      </c>
      <c r="M19" s="148" t="s">
        <v>6</v>
      </c>
    </row>
    <row r="21" spans="1:13" ht="34.799999999999997" x14ac:dyDescent="0.3">
      <c r="B21" s="140" t="str">
        <f>[1]Sheet1!$B$12</f>
        <v>Oracle Database Enterprise Edition Opciók (Note 2):</v>
      </c>
    </row>
    <row r="22" spans="1:13" x14ac:dyDescent="0.25">
      <c r="B22" s="17" t="str">
        <f>[1]Sheet1!$B16</f>
        <v>Data Mining</v>
      </c>
      <c r="C22" s="6" t="s">
        <v>180</v>
      </c>
      <c r="D22" s="5"/>
      <c r="E22" s="5"/>
      <c r="F22" s="93">
        <f>ROUND([1]Sheet1!$D16*1.22*1.25,0)</f>
        <v>144662</v>
      </c>
      <c r="G22" s="11">
        <v>0.3</v>
      </c>
      <c r="H22" s="60">
        <f>F22*1.02*0.7</f>
        <v>103288.66799999999</v>
      </c>
      <c r="I22" s="152" t="s">
        <v>258</v>
      </c>
      <c r="J22" s="152" t="s">
        <v>258</v>
      </c>
      <c r="L22" s="18" t="s">
        <v>4</v>
      </c>
      <c r="M22" s="9" t="s">
        <v>172</v>
      </c>
    </row>
    <row r="23" spans="1:13" x14ac:dyDescent="0.25">
      <c r="B23" s="17" t="str">
        <f>[1]Sheet1!$B16</f>
        <v>Data Mining</v>
      </c>
      <c r="C23" s="6" t="s">
        <v>16</v>
      </c>
      <c r="D23" s="5"/>
      <c r="E23" s="5"/>
      <c r="F23" s="93">
        <f>ROUND([1]Sheet1!$E16*1.22*1.25,0)</f>
        <v>7233075</v>
      </c>
      <c r="G23" s="11">
        <v>0.3</v>
      </c>
      <c r="H23" s="60">
        <f>F23*1.02*0.7</f>
        <v>5164415.55</v>
      </c>
      <c r="I23" s="152" t="s">
        <v>258</v>
      </c>
      <c r="J23" s="152" t="s">
        <v>258</v>
      </c>
      <c r="K23" s="111"/>
      <c r="L23" s="18" t="s">
        <v>4</v>
      </c>
      <c r="M23" s="148" t="s">
        <v>6</v>
      </c>
    </row>
    <row r="24" spans="1:13" x14ac:dyDescent="0.25">
      <c r="B24" s="36"/>
      <c r="C24" s="35"/>
      <c r="D24" s="35"/>
      <c r="E24" s="35"/>
      <c r="F24" s="94"/>
      <c r="G24" s="41"/>
      <c r="H24" s="61"/>
      <c r="I24" s="153"/>
      <c r="J24" s="153"/>
      <c r="K24" s="76"/>
      <c r="L24" s="37"/>
      <c r="M24" s="206"/>
    </row>
    <row r="25" spans="1:13" ht="15.6" x14ac:dyDescent="0.25">
      <c r="A25" s="72">
        <f>[1]Sheet1!$A76</f>
        <v>2</v>
      </c>
      <c r="B25" s="210" t="str">
        <f>[1]Sheet1!$B76</f>
        <v>Opciók vásárlása esetén az opciók számának meg kell egyeznie az adott alkalmazáshoz tartozó adatbázis licenszek számával.</v>
      </c>
      <c r="C25" s="210"/>
      <c r="D25" s="210"/>
      <c r="E25" s="210"/>
      <c r="F25" s="210"/>
      <c r="G25" s="210"/>
      <c r="H25" s="210"/>
      <c r="I25" s="210"/>
      <c r="J25" s="153"/>
      <c r="K25" s="76"/>
      <c r="L25" s="37"/>
      <c r="M25" s="206"/>
    </row>
    <row r="26" spans="1:13" ht="13.8" thickBot="1" x14ac:dyDescent="0.3"/>
    <row r="27" spans="1:13" ht="17.399999999999999" x14ac:dyDescent="0.3">
      <c r="A27" s="162"/>
      <c r="B27" s="44" t="s">
        <v>26</v>
      </c>
      <c r="C27" s="44"/>
      <c r="D27" s="44"/>
      <c r="E27" s="44"/>
      <c r="F27" s="47"/>
      <c r="G27" s="163"/>
      <c r="H27" s="164"/>
      <c r="I27" s="165" t="s">
        <v>259</v>
      </c>
    </row>
    <row r="28" spans="1:13" x14ac:dyDescent="0.25">
      <c r="A28" s="50"/>
      <c r="B28" s="36" t="s">
        <v>27</v>
      </c>
      <c r="C28" s="36"/>
      <c r="D28" s="36"/>
      <c r="E28" s="38" t="s">
        <v>28</v>
      </c>
      <c r="F28" s="94">
        <v>9462</v>
      </c>
      <c r="G28" s="40"/>
      <c r="H28" s="82">
        <f>F28</f>
        <v>9462</v>
      </c>
      <c r="I28" s="96">
        <f>H28*1.02</f>
        <v>9651.24</v>
      </c>
    </row>
    <row r="29" spans="1:13" ht="13.8" thickBot="1" x14ac:dyDescent="0.3">
      <c r="A29" s="51"/>
      <c r="B29" s="52" t="s">
        <v>29</v>
      </c>
      <c r="C29" s="52"/>
      <c r="D29" s="52"/>
      <c r="E29" s="54" t="s">
        <v>30</v>
      </c>
      <c r="F29" s="95">
        <v>3794</v>
      </c>
      <c r="G29" s="55"/>
      <c r="H29" s="83">
        <f>F29</f>
        <v>3794</v>
      </c>
      <c r="I29" s="97">
        <f>H29*1.02</f>
        <v>3869.88</v>
      </c>
    </row>
  </sheetData>
  <mergeCells count="4">
    <mergeCell ref="A1:M1"/>
    <mergeCell ref="C7:F7"/>
    <mergeCell ref="C9:F9"/>
    <mergeCell ref="B25:I25"/>
  </mergeCells>
  <phoneticPr fontId="0" type="noConversion"/>
  <hyperlinks>
    <hyperlink ref="J5" r:id="rId1"/>
  </hyperlinks>
  <pageMargins left="0.28000000000000003" right="0.24" top="1" bottom="1" header="0.52" footer="0.5"/>
  <pageSetup scale="72" orientation="landscape" verticalDpi="0" r:id="rId2"/>
  <headerFooter alignWithMargins="0">
    <oddHeader>&amp;R2. melléklet</oddHead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Normal="100" zoomScaleSheetLayoutView="100" workbookViewId="0">
      <selection activeCell="A69" sqref="A69:IV69"/>
    </sheetView>
  </sheetViews>
  <sheetFormatPr defaultRowHeight="13.2" x14ac:dyDescent="0.25"/>
  <cols>
    <col min="2" max="2" width="19.5546875" customWidth="1"/>
    <col min="3" max="3" width="10.44140625" bestFit="1" customWidth="1"/>
    <col min="4" max="5" width="12.88671875" customWidth="1"/>
    <col min="6" max="6" width="14" customWidth="1"/>
    <col min="7" max="7" width="13.33203125" customWidth="1"/>
    <col min="8" max="9" width="12.44140625" customWidth="1"/>
    <col min="10" max="10" width="12" customWidth="1"/>
    <col min="11" max="11" width="9.33203125" bestFit="1" customWidth="1"/>
  </cols>
  <sheetData>
    <row r="1" spans="1:12" ht="17.399999999999999" x14ac:dyDescent="0.3">
      <c r="A1" s="84" t="s">
        <v>77</v>
      </c>
    </row>
    <row r="3" spans="1:12" ht="15.6" x14ac:dyDescent="0.3">
      <c r="A3" s="135" t="s">
        <v>82</v>
      </c>
    </row>
    <row r="4" spans="1:12" ht="15.6" x14ac:dyDescent="0.3">
      <c r="A4" s="135" t="s">
        <v>83</v>
      </c>
    </row>
    <row r="5" spans="1:12" ht="15.6" x14ac:dyDescent="0.3">
      <c r="A5" s="136" t="s">
        <v>196</v>
      </c>
    </row>
    <row r="6" spans="1:12" ht="15.6" x14ac:dyDescent="0.3">
      <c r="A6" s="136" t="s">
        <v>197</v>
      </c>
    </row>
    <row r="7" spans="1:12" ht="15.6" x14ac:dyDescent="0.3">
      <c r="A7" s="136" t="s">
        <v>198</v>
      </c>
    </row>
    <row r="8" spans="1:12" ht="15.6" x14ac:dyDescent="0.3">
      <c r="A8" s="136" t="s">
        <v>199</v>
      </c>
    </row>
    <row r="9" spans="1:12" ht="15.6" x14ac:dyDescent="0.3">
      <c r="A9" s="136" t="s">
        <v>282</v>
      </c>
    </row>
    <row r="10" spans="1:12" ht="15.6" x14ac:dyDescent="0.3">
      <c r="A10" s="136"/>
    </row>
    <row r="11" spans="1:12" ht="15.6" x14ac:dyDescent="0.3">
      <c r="A11" s="135" t="s">
        <v>78</v>
      </c>
    </row>
    <row r="12" spans="1:12" ht="15.6" x14ac:dyDescent="0.3">
      <c r="A12" s="135"/>
    </row>
    <row r="13" spans="1:12" ht="15.6" x14ac:dyDescent="0.3">
      <c r="A13" s="135" t="s">
        <v>79</v>
      </c>
    </row>
    <row r="14" spans="1:12" ht="52.5" customHeight="1" x14ac:dyDescent="0.3">
      <c r="A14" s="135"/>
      <c r="B14" s="218" t="s">
        <v>84</v>
      </c>
      <c r="C14" s="218"/>
      <c r="D14" s="218"/>
      <c r="E14" s="91" t="s">
        <v>87</v>
      </c>
      <c r="F14" s="91" t="s">
        <v>91</v>
      </c>
      <c r="G14" s="91" t="s">
        <v>85</v>
      </c>
      <c r="H14" s="91" t="s">
        <v>170</v>
      </c>
      <c r="I14" s="91" t="s">
        <v>171</v>
      </c>
      <c r="J14" s="88"/>
      <c r="K14" s="86"/>
      <c r="L14" s="86"/>
    </row>
    <row r="15" spans="1:12" ht="15.6" x14ac:dyDescent="0.3">
      <c r="A15" s="135"/>
      <c r="B15" t="s">
        <v>200</v>
      </c>
      <c r="E15" t="s">
        <v>88</v>
      </c>
      <c r="F15" s="88">
        <v>53400</v>
      </c>
      <c r="G15" s="89">
        <v>0.1</v>
      </c>
      <c r="H15" s="88">
        <f t="shared" ref="H15:H20" si="0">F15*(1-G15)</f>
        <v>48060</v>
      </c>
      <c r="I15" s="88">
        <f t="shared" ref="I15:I20" si="1">(H15*0.02)*1.25</f>
        <v>1201.5</v>
      </c>
      <c r="J15" s="88"/>
    </row>
    <row r="16" spans="1:12" ht="15.6" x14ac:dyDescent="0.3">
      <c r="A16" s="135"/>
      <c r="B16" t="s">
        <v>201</v>
      </c>
      <c r="E16" t="s">
        <v>88</v>
      </c>
      <c r="F16" s="88">
        <v>66800</v>
      </c>
      <c r="G16" s="89">
        <v>0.1</v>
      </c>
      <c r="H16" s="88">
        <f t="shared" si="0"/>
        <v>60120</v>
      </c>
      <c r="I16" s="88">
        <f t="shared" si="1"/>
        <v>1503</v>
      </c>
      <c r="J16" s="88"/>
      <c r="K16" s="88"/>
    </row>
    <row r="17" spans="1:10" ht="15.6" x14ac:dyDescent="0.3">
      <c r="A17" s="135"/>
      <c r="B17" t="s">
        <v>202</v>
      </c>
      <c r="E17" t="s">
        <v>89</v>
      </c>
      <c r="F17" s="88">
        <v>320400</v>
      </c>
      <c r="G17" s="89">
        <v>0.1</v>
      </c>
      <c r="H17" s="88">
        <f t="shared" si="0"/>
        <v>288360</v>
      </c>
      <c r="I17" s="88">
        <f t="shared" si="1"/>
        <v>7209</v>
      </c>
      <c r="J17" s="88"/>
    </row>
    <row r="18" spans="1:10" ht="15.6" x14ac:dyDescent="0.3">
      <c r="A18" s="135"/>
      <c r="B18" t="s">
        <v>90</v>
      </c>
      <c r="E18" t="s">
        <v>88</v>
      </c>
      <c r="F18" s="88">
        <v>26700</v>
      </c>
      <c r="G18" s="89">
        <v>0.1</v>
      </c>
      <c r="H18" s="88">
        <f t="shared" si="0"/>
        <v>24030</v>
      </c>
      <c r="I18" s="88">
        <f t="shared" si="1"/>
        <v>600.75</v>
      </c>
      <c r="J18" s="88"/>
    </row>
    <row r="19" spans="1:10" ht="15.6" x14ac:dyDescent="0.3">
      <c r="A19" s="135"/>
      <c r="B19" t="s">
        <v>203</v>
      </c>
      <c r="E19" t="s">
        <v>89</v>
      </c>
      <c r="F19" s="88">
        <v>400800</v>
      </c>
      <c r="G19" s="89">
        <v>0.1</v>
      </c>
      <c r="H19" s="88">
        <f t="shared" si="0"/>
        <v>360720</v>
      </c>
      <c r="I19" s="88">
        <f t="shared" si="1"/>
        <v>9018</v>
      </c>
      <c r="J19" s="88"/>
    </row>
    <row r="20" spans="1:10" ht="15.6" x14ac:dyDescent="0.3">
      <c r="A20" s="135"/>
      <c r="B20" t="s">
        <v>90</v>
      </c>
      <c r="E20" t="s">
        <v>88</v>
      </c>
      <c r="F20" s="88">
        <v>33400</v>
      </c>
      <c r="G20" s="89">
        <v>0.1</v>
      </c>
      <c r="H20" s="88">
        <f t="shared" si="0"/>
        <v>30060</v>
      </c>
      <c r="I20" s="88">
        <f t="shared" si="1"/>
        <v>751.5</v>
      </c>
      <c r="J20" s="88"/>
    </row>
    <row r="21" spans="1:10" ht="15.6" x14ac:dyDescent="0.3">
      <c r="A21" s="135"/>
      <c r="H21" s="88"/>
      <c r="I21" s="88"/>
    </row>
    <row r="22" spans="1:10" ht="15.6" x14ac:dyDescent="0.3">
      <c r="A22" s="135" t="s">
        <v>127</v>
      </c>
      <c r="H22" s="88"/>
      <c r="I22" s="88"/>
    </row>
    <row r="23" spans="1:10" ht="15.6" x14ac:dyDescent="0.3">
      <c r="A23" s="135"/>
      <c r="H23" s="88"/>
      <c r="I23" s="88"/>
    </row>
    <row r="24" spans="1:10" ht="15.6" x14ac:dyDescent="0.3">
      <c r="A24" s="135"/>
      <c r="B24" s="137" t="s">
        <v>204</v>
      </c>
      <c r="H24" s="88"/>
      <c r="I24" s="88"/>
    </row>
    <row r="25" spans="1:10" ht="16.5" customHeight="1" x14ac:dyDescent="0.3">
      <c r="A25" s="135"/>
      <c r="B25" s="137" t="s">
        <v>205</v>
      </c>
      <c r="C25" s="222" t="s">
        <v>206</v>
      </c>
      <c r="D25" s="222"/>
      <c r="E25" s="150"/>
      <c r="F25" s="150"/>
      <c r="G25" s="150"/>
      <c r="H25" s="88"/>
      <c r="I25" s="88"/>
    </row>
    <row r="26" spans="1:10" ht="15.6" x14ac:dyDescent="0.3">
      <c r="A26" s="135"/>
      <c r="B26" s="138" t="s">
        <v>207</v>
      </c>
      <c r="C26" s="151" t="s">
        <v>208</v>
      </c>
      <c r="D26" s="151"/>
      <c r="E26" s="151"/>
      <c r="F26" s="151"/>
      <c r="G26" s="151"/>
      <c r="H26" s="88"/>
      <c r="I26" s="88"/>
    </row>
    <row r="27" spans="1:10" ht="15.6" x14ac:dyDescent="0.3">
      <c r="A27" s="135"/>
      <c r="B27" s="138" t="s">
        <v>128</v>
      </c>
      <c r="C27" s="151" t="s">
        <v>129</v>
      </c>
      <c r="D27" s="151"/>
      <c r="E27" s="151"/>
      <c r="F27" s="151"/>
      <c r="G27" s="151"/>
      <c r="H27" s="88"/>
      <c r="I27" s="88"/>
    </row>
    <row r="28" spans="1:10" ht="15.6" x14ac:dyDescent="0.3">
      <c r="A28" s="135"/>
      <c r="B28" s="138" t="s">
        <v>209</v>
      </c>
      <c r="C28" s="151" t="s">
        <v>210</v>
      </c>
      <c r="D28" s="151"/>
      <c r="E28" s="151"/>
      <c r="F28" s="151"/>
      <c r="G28" s="151"/>
      <c r="H28" s="88"/>
      <c r="I28" s="88"/>
    </row>
    <row r="29" spans="1:10" ht="15.6" x14ac:dyDescent="0.3">
      <c r="A29" s="135"/>
      <c r="B29" s="138" t="s">
        <v>211</v>
      </c>
      <c r="C29" s="151" t="s">
        <v>212</v>
      </c>
      <c r="D29" s="151"/>
      <c r="E29" s="151"/>
      <c r="F29" s="151"/>
      <c r="G29" s="151"/>
      <c r="H29" s="88"/>
      <c r="I29" s="88"/>
    </row>
    <row r="30" spans="1:10" ht="15.6" x14ac:dyDescent="0.3">
      <c r="A30" s="135"/>
      <c r="B30" s="138" t="s">
        <v>213</v>
      </c>
      <c r="C30" s="151" t="s">
        <v>214</v>
      </c>
      <c r="D30" s="151"/>
      <c r="E30" s="151"/>
      <c r="F30" s="151"/>
      <c r="G30" s="151"/>
      <c r="H30" s="88"/>
      <c r="I30" s="88"/>
    </row>
    <row r="31" spans="1:10" ht="15.6" x14ac:dyDescent="0.3">
      <c r="A31" s="135"/>
      <c r="B31" s="138" t="s">
        <v>130</v>
      </c>
      <c r="C31" s="151" t="s">
        <v>131</v>
      </c>
      <c r="D31" s="151"/>
      <c r="E31" s="151"/>
      <c r="F31" s="151"/>
      <c r="G31" s="151"/>
      <c r="H31" s="88"/>
      <c r="I31" s="88"/>
    </row>
    <row r="32" spans="1:10" ht="15.6" x14ac:dyDescent="0.3">
      <c r="A32" s="135"/>
      <c r="B32" s="138" t="s">
        <v>132</v>
      </c>
      <c r="C32" s="151" t="s">
        <v>133</v>
      </c>
      <c r="D32" s="151"/>
      <c r="E32" s="151"/>
      <c r="F32" s="151"/>
      <c r="G32" s="151"/>
      <c r="H32" s="88"/>
      <c r="I32" s="88"/>
    </row>
    <row r="33" spans="1:9" ht="15.6" x14ac:dyDescent="0.3">
      <c r="A33" s="135"/>
      <c r="B33" s="138" t="s">
        <v>134</v>
      </c>
      <c r="C33" s="151" t="s">
        <v>135</v>
      </c>
      <c r="D33" s="151"/>
      <c r="E33" s="151"/>
      <c r="F33" s="151"/>
      <c r="G33" s="151"/>
      <c r="H33" s="88"/>
      <c r="I33" s="88"/>
    </row>
    <row r="34" spans="1:9" ht="15.6" x14ac:dyDescent="0.3">
      <c r="A34" s="135"/>
      <c r="C34" s="151"/>
      <c r="D34" s="151"/>
      <c r="E34" s="151"/>
      <c r="F34" s="151"/>
      <c r="G34" s="151"/>
      <c r="H34" s="88"/>
      <c r="I34" s="88"/>
    </row>
    <row r="35" spans="1:9" ht="15.6" x14ac:dyDescent="0.3">
      <c r="A35" s="135"/>
      <c r="B35" s="137" t="s">
        <v>215</v>
      </c>
      <c r="C35" s="151"/>
      <c r="D35" s="151"/>
      <c r="E35" s="151"/>
      <c r="F35" s="151"/>
      <c r="G35" s="151"/>
      <c r="H35" s="88"/>
      <c r="I35" s="88"/>
    </row>
    <row r="36" spans="1:9" ht="15.6" x14ac:dyDescent="0.3">
      <c r="A36" s="135"/>
      <c r="B36" s="138" t="s">
        <v>136</v>
      </c>
      <c r="C36" s="151" t="s">
        <v>137</v>
      </c>
      <c r="D36" s="151"/>
      <c r="E36" s="151"/>
      <c r="F36" s="151"/>
      <c r="G36" s="151"/>
      <c r="H36" s="88"/>
      <c r="I36" s="88"/>
    </row>
    <row r="37" spans="1:9" ht="15.6" x14ac:dyDescent="0.3">
      <c r="A37" s="135"/>
      <c r="B37" s="138" t="s">
        <v>138</v>
      </c>
      <c r="C37" s="151" t="s">
        <v>139</v>
      </c>
      <c r="D37" s="151"/>
      <c r="E37" s="151"/>
      <c r="F37" s="151"/>
      <c r="G37" s="151"/>
      <c r="H37" s="88"/>
      <c r="I37" s="88"/>
    </row>
    <row r="38" spans="1:9" ht="15.6" x14ac:dyDescent="0.3">
      <c r="A38" s="135"/>
      <c r="B38" s="138" t="s">
        <v>140</v>
      </c>
      <c r="C38" s="151" t="s">
        <v>141</v>
      </c>
      <c r="D38" s="151"/>
      <c r="E38" s="151"/>
      <c r="F38" s="151"/>
      <c r="G38" s="151"/>
      <c r="H38" s="88"/>
      <c r="I38" s="88"/>
    </row>
    <row r="39" spans="1:9" ht="15.6" x14ac:dyDescent="0.3">
      <c r="A39" s="135"/>
      <c r="B39" s="138" t="s">
        <v>216</v>
      </c>
      <c r="C39" s="151" t="s">
        <v>217</v>
      </c>
      <c r="D39" s="151"/>
      <c r="E39" s="151"/>
      <c r="F39" s="151"/>
      <c r="G39" s="151"/>
      <c r="H39" s="88"/>
      <c r="I39" s="88"/>
    </row>
    <row r="40" spans="1:9" ht="15.6" x14ac:dyDescent="0.3">
      <c r="A40" s="135"/>
      <c r="B40" s="138" t="s">
        <v>218</v>
      </c>
      <c r="C40" s="151" t="s">
        <v>219</v>
      </c>
      <c r="D40" s="151"/>
      <c r="E40" s="151"/>
      <c r="F40" s="151"/>
      <c r="G40" s="151"/>
      <c r="H40" s="88"/>
      <c r="I40" s="88"/>
    </row>
    <row r="41" spans="1:9" ht="15.6" x14ac:dyDescent="0.3">
      <c r="A41" s="135"/>
      <c r="B41" s="138" t="s">
        <v>220</v>
      </c>
      <c r="C41" s="151" t="s">
        <v>221</v>
      </c>
      <c r="D41" s="151"/>
      <c r="E41" s="151"/>
      <c r="F41" s="151"/>
      <c r="G41" s="151"/>
      <c r="H41" s="88"/>
      <c r="I41" s="88"/>
    </row>
    <row r="42" spans="1:9" ht="15.6" x14ac:dyDescent="0.3">
      <c r="A42" s="135"/>
      <c r="B42" s="138" t="s">
        <v>222</v>
      </c>
      <c r="C42" s="151" t="s">
        <v>223</v>
      </c>
      <c r="D42" s="151"/>
      <c r="E42" s="151"/>
      <c r="F42" s="151"/>
      <c r="G42" s="151"/>
      <c r="H42" s="88"/>
      <c r="I42" s="88"/>
    </row>
    <row r="43" spans="1:9" ht="15.6" x14ac:dyDescent="0.3">
      <c r="A43" s="135"/>
      <c r="B43" s="138" t="s">
        <v>224</v>
      </c>
      <c r="C43" s="151" t="s">
        <v>225</v>
      </c>
      <c r="D43" s="151"/>
      <c r="E43" s="151"/>
      <c r="F43" s="151"/>
      <c r="G43" s="151"/>
      <c r="H43" s="88"/>
      <c r="I43" s="88"/>
    </row>
    <row r="44" spans="1:9" ht="15.6" x14ac:dyDescent="0.3">
      <c r="A44" s="135"/>
      <c r="B44" s="138" t="s">
        <v>226</v>
      </c>
      <c r="C44" s="151" t="s">
        <v>142</v>
      </c>
      <c r="D44" s="151"/>
      <c r="E44" s="151"/>
      <c r="F44" s="151"/>
      <c r="G44" s="151"/>
      <c r="H44" s="88"/>
      <c r="I44" s="88"/>
    </row>
    <row r="45" spans="1:9" ht="15.6" x14ac:dyDescent="0.3">
      <c r="A45" s="135"/>
      <c r="B45" s="138" t="s">
        <v>227</v>
      </c>
      <c r="C45" s="151" t="s">
        <v>143</v>
      </c>
      <c r="D45" s="151"/>
      <c r="E45" s="151"/>
      <c r="F45" s="151"/>
      <c r="G45" s="151"/>
      <c r="H45" s="88"/>
      <c r="I45" s="88"/>
    </row>
    <row r="46" spans="1:9" ht="15.6" x14ac:dyDescent="0.3">
      <c r="A46" s="135"/>
      <c r="B46" s="138" t="s">
        <v>228</v>
      </c>
      <c r="C46" s="151" t="s">
        <v>144</v>
      </c>
      <c r="D46" s="151"/>
      <c r="E46" s="151"/>
      <c r="F46" s="151"/>
      <c r="G46" s="151"/>
      <c r="H46" s="88"/>
      <c r="I46" s="88"/>
    </row>
    <row r="47" spans="1:9" ht="15.6" x14ac:dyDescent="0.3">
      <c r="A47" s="135"/>
      <c r="B47" s="138" t="s">
        <v>229</v>
      </c>
      <c r="C47" s="151" t="s">
        <v>145</v>
      </c>
      <c r="D47" s="151"/>
      <c r="E47" s="151"/>
      <c r="F47" s="151"/>
      <c r="G47" s="151"/>
      <c r="H47" s="88"/>
      <c r="I47" s="88"/>
    </row>
    <row r="48" spans="1:9" ht="15.6" x14ac:dyDescent="0.3">
      <c r="A48" s="135"/>
      <c r="B48" s="138" t="s">
        <v>230</v>
      </c>
      <c r="C48" s="151" t="s">
        <v>146</v>
      </c>
      <c r="D48" s="151"/>
      <c r="E48" s="151"/>
      <c r="F48" s="151"/>
      <c r="G48" s="151"/>
      <c r="H48" s="88"/>
      <c r="I48" s="88"/>
    </row>
    <row r="49" spans="1:9" ht="15.6" x14ac:dyDescent="0.3">
      <c r="A49" s="135"/>
      <c r="B49" s="138" t="s">
        <v>231</v>
      </c>
      <c r="C49" s="151" t="s">
        <v>147</v>
      </c>
      <c r="D49" s="151"/>
      <c r="E49" s="151"/>
      <c r="F49" s="151"/>
      <c r="G49" s="151"/>
      <c r="H49" s="88"/>
      <c r="I49" s="88"/>
    </row>
    <row r="50" spans="1:9" ht="15.6" x14ac:dyDescent="0.3">
      <c r="A50" s="135"/>
      <c r="B50" s="138" t="s">
        <v>232</v>
      </c>
      <c r="C50" s="151" t="s">
        <v>148</v>
      </c>
      <c r="D50" s="151"/>
      <c r="E50" s="151"/>
      <c r="F50" s="151"/>
      <c r="G50" s="151"/>
      <c r="H50" s="88"/>
      <c r="I50" s="88"/>
    </row>
    <row r="51" spans="1:9" ht="15.6" x14ac:dyDescent="0.3">
      <c r="A51" s="135"/>
      <c r="B51" s="138" t="s">
        <v>233</v>
      </c>
      <c r="C51" s="151" t="s">
        <v>149</v>
      </c>
      <c r="D51" s="151"/>
      <c r="E51" s="151"/>
      <c r="F51" s="151"/>
      <c r="G51" s="151"/>
      <c r="H51" s="88"/>
      <c r="I51" s="88"/>
    </row>
    <row r="52" spans="1:9" ht="15.6" x14ac:dyDescent="0.3">
      <c r="A52" s="135"/>
      <c r="B52" s="138" t="s">
        <v>150</v>
      </c>
      <c r="C52" s="151" t="s">
        <v>151</v>
      </c>
      <c r="D52" s="151"/>
      <c r="E52" s="151"/>
      <c r="F52" s="151"/>
      <c r="G52" s="151"/>
      <c r="H52" s="88"/>
      <c r="I52" s="88"/>
    </row>
    <row r="53" spans="1:9" ht="15.6" x14ac:dyDescent="0.3">
      <c r="A53" s="135"/>
      <c r="B53" s="138" t="s">
        <v>152</v>
      </c>
      <c r="C53" s="151" t="s">
        <v>153</v>
      </c>
      <c r="D53" s="151"/>
      <c r="E53" s="151"/>
      <c r="F53" s="151"/>
      <c r="G53" s="151"/>
      <c r="H53" s="88"/>
      <c r="I53" s="88"/>
    </row>
    <row r="54" spans="1:9" ht="15.6" x14ac:dyDescent="0.3">
      <c r="A54" s="135"/>
      <c r="B54" s="138" t="s">
        <v>154</v>
      </c>
      <c r="C54" s="151" t="s">
        <v>234</v>
      </c>
      <c r="D54" s="151"/>
      <c r="E54" s="151"/>
      <c r="F54" s="151"/>
      <c r="G54" s="151"/>
      <c r="H54" s="88"/>
      <c r="I54" s="88"/>
    </row>
    <row r="55" spans="1:9" ht="15.6" x14ac:dyDescent="0.3">
      <c r="A55" s="135"/>
      <c r="B55" s="138" t="s">
        <v>155</v>
      </c>
      <c r="C55" s="151" t="s">
        <v>156</v>
      </c>
      <c r="D55" s="151"/>
      <c r="E55" s="151"/>
      <c r="F55" s="151"/>
      <c r="G55" s="151"/>
      <c r="H55" s="88"/>
      <c r="I55" s="88"/>
    </row>
    <row r="56" spans="1:9" ht="15.6" x14ac:dyDescent="0.3">
      <c r="A56" s="135"/>
      <c r="B56" s="138" t="s">
        <v>157</v>
      </c>
      <c r="C56" s="151" t="s">
        <v>158</v>
      </c>
      <c r="D56" s="151"/>
      <c r="E56" s="151"/>
      <c r="F56" s="151"/>
      <c r="G56" s="151"/>
      <c r="H56" s="88"/>
      <c r="I56" s="88"/>
    </row>
    <row r="57" spans="1:9" ht="15.6" x14ac:dyDescent="0.3">
      <c r="A57" s="135"/>
      <c r="B57" s="137" t="s">
        <v>159</v>
      </c>
      <c r="C57" s="151" t="s">
        <v>160</v>
      </c>
      <c r="D57" s="151"/>
      <c r="E57" s="151"/>
      <c r="F57" s="151"/>
      <c r="G57" s="151"/>
      <c r="H57" s="88"/>
      <c r="I57" s="88"/>
    </row>
    <row r="58" spans="1:9" ht="15.6" x14ac:dyDescent="0.3">
      <c r="A58" s="135"/>
      <c r="B58" s="137" t="s">
        <v>161</v>
      </c>
      <c r="C58" s="151" t="s">
        <v>162</v>
      </c>
      <c r="D58" s="151"/>
      <c r="E58" s="151"/>
      <c r="F58" s="151"/>
      <c r="G58" s="151"/>
      <c r="H58" s="88"/>
      <c r="I58" s="88"/>
    </row>
    <row r="59" spans="1:9" ht="15.6" x14ac:dyDescent="0.3">
      <c r="A59" s="135"/>
      <c r="B59" s="137" t="s">
        <v>235</v>
      </c>
      <c r="C59" s="151" t="s">
        <v>236</v>
      </c>
      <c r="D59" s="151"/>
      <c r="E59" s="151"/>
      <c r="F59" s="151"/>
      <c r="G59" s="151"/>
      <c r="H59" s="88"/>
      <c r="I59" s="88"/>
    </row>
    <row r="60" spans="1:9" ht="15.6" x14ac:dyDescent="0.3">
      <c r="A60" s="135"/>
      <c r="B60" s="137" t="s">
        <v>237</v>
      </c>
      <c r="C60" s="151" t="s">
        <v>238</v>
      </c>
      <c r="D60" s="151"/>
      <c r="E60" s="151"/>
      <c r="F60" s="151"/>
      <c r="G60" s="151"/>
      <c r="H60" s="88"/>
      <c r="I60" s="88"/>
    </row>
    <row r="61" spans="1:9" ht="15.6" x14ac:dyDescent="0.3">
      <c r="A61" s="135"/>
      <c r="B61" s="137" t="s">
        <v>239</v>
      </c>
      <c r="C61" s="151" t="s">
        <v>240</v>
      </c>
      <c r="D61" s="151"/>
      <c r="E61" s="151"/>
      <c r="F61" s="151"/>
      <c r="G61" s="151"/>
      <c r="H61" s="88"/>
      <c r="I61" s="88"/>
    </row>
    <row r="62" spans="1:9" ht="15.6" x14ac:dyDescent="0.3">
      <c r="A62" s="135"/>
      <c r="B62" s="137" t="s">
        <v>163</v>
      </c>
      <c r="C62" s="151" t="s">
        <v>164</v>
      </c>
      <c r="D62" s="151"/>
      <c r="E62" s="151"/>
      <c r="F62" s="151"/>
      <c r="G62" s="151"/>
      <c r="H62" s="88"/>
      <c r="I62" s="88"/>
    </row>
    <row r="63" spans="1:9" ht="15.6" x14ac:dyDescent="0.3">
      <c r="A63" s="135"/>
      <c r="B63" s="137" t="s">
        <v>241</v>
      </c>
      <c r="C63" s="151" t="s">
        <v>242</v>
      </c>
      <c r="D63" s="151"/>
      <c r="E63" s="151"/>
      <c r="F63" s="151"/>
      <c r="G63" s="151"/>
      <c r="H63" s="88"/>
      <c r="I63" s="88"/>
    </row>
    <row r="64" spans="1:9" ht="15.6" x14ac:dyDescent="0.3">
      <c r="A64" s="135"/>
      <c r="B64" s="137" t="s">
        <v>165</v>
      </c>
      <c r="C64" s="151" t="s">
        <v>166</v>
      </c>
      <c r="D64" s="151"/>
      <c r="E64" s="151"/>
      <c r="F64" s="151"/>
      <c r="G64" s="151"/>
      <c r="H64" s="88"/>
      <c r="I64" s="88"/>
    </row>
    <row r="65" spans="1:11" ht="15.6" x14ac:dyDescent="0.3">
      <c r="A65" s="135"/>
      <c r="B65" s="137" t="s">
        <v>243</v>
      </c>
      <c r="C65" s="151" t="s">
        <v>167</v>
      </c>
      <c r="D65" s="151"/>
      <c r="E65" s="151"/>
      <c r="F65" s="151"/>
      <c r="G65" s="151"/>
      <c r="H65" s="88"/>
      <c r="I65" s="88"/>
    </row>
    <row r="66" spans="1:11" ht="15.6" x14ac:dyDescent="0.3">
      <c r="A66" s="135"/>
      <c r="B66" s="137" t="s">
        <v>168</v>
      </c>
      <c r="C66" s="151" t="s">
        <v>169</v>
      </c>
      <c r="D66" s="151"/>
      <c r="E66" s="151"/>
      <c r="F66" s="151"/>
      <c r="G66" s="151"/>
      <c r="H66" s="88"/>
      <c r="I66" s="88"/>
    </row>
    <row r="67" spans="1:11" ht="15.6" x14ac:dyDescent="0.3">
      <c r="A67" s="135"/>
      <c r="H67" s="88"/>
      <c r="I67" s="88"/>
    </row>
    <row r="68" spans="1:11" ht="15.6" x14ac:dyDescent="0.3">
      <c r="A68" s="135" t="s">
        <v>80</v>
      </c>
    </row>
    <row r="69" spans="1:11" ht="15.6" x14ac:dyDescent="0.3">
      <c r="A69" s="135"/>
    </row>
    <row r="70" spans="1:11" s="205" customFormat="1" ht="30" customHeight="1" x14ac:dyDescent="0.25">
      <c r="A70" s="223" t="s">
        <v>283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</row>
    <row r="71" spans="1:11" ht="15.6" x14ac:dyDescent="0.3">
      <c r="A71" s="135"/>
    </row>
    <row r="72" spans="1:11" x14ac:dyDescent="0.25">
      <c r="D72" s="85" t="s">
        <v>81</v>
      </c>
      <c r="E72" s="85"/>
    </row>
    <row r="73" spans="1:11" ht="13.8" thickBot="1" x14ac:dyDescent="0.3"/>
    <row r="74" spans="1:11" ht="13.8" thickTop="1" x14ac:dyDescent="0.25">
      <c r="B74" s="123" t="s">
        <v>115</v>
      </c>
      <c r="C74" s="219" t="s">
        <v>116</v>
      </c>
      <c r="D74" s="220"/>
      <c r="E74" s="220"/>
      <c r="F74" s="221"/>
    </row>
    <row r="75" spans="1:11" x14ac:dyDescent="0.25">
      <c r="B75" s="124" t="s">
        <v>117</v>
      </c>
      <c r="C75" s="125" t="s">
        <v>118</v>
      </c>
      <c r="D75" s="125" t="s">
        <v>119</v>
      </c>
      <c r="E75" s="125" t="s">
        <v>120</v>
      </c>
      <c r="F75" s="126" t="s">
        <v>121</v>
      </c>
    </row>
    <row r="76" spans="1:11" x14ac:dyDescent="0.25">
      <c r="B76" s="127" t="s">
        <v>122</v>
      </c>
      <c r="C76" s="128">
        <v>85000</v>
      </c>
      <c r="D76" s="128">
        <v>80750</v>
      </c>
      <c r="E76" s="128">
        <v>76500</v>
      </c>
      <c r="F76" s="129">
        <v>72250</v>
      </c>
    </row>
    <row r="77" spans="1:11" x14ac:dyDescent="0.25">
      <c r="B77" s="130" t="s">
        <v>123</v>
      </c>
      <c r="C77" s="128">
        <v>75000</v>
      </c>
      <c r="D77" s="128">
        <v>71250</v>
      </c>
      <c r="E77" s="128">
        <v>67500</v>
      </c>
      <c r="F77" s="129">
        <v>63750</v>
      </c>
    </row>
    <row r="78" spans="1:11" x14ac:dyDescent="0.25">
      <c r="B78" s="131" t="s">
        <v>124</v>
      </c>
      <c r="C78" s="128">
        <v>65000</v>
      </c>
      <c r="D78" s="128">
        <v>61750</v>
      </c>
      <c r="E78" s="128">
        <v>58500</v>
      </c>
      <c r="F78" s="129">
        <v>55250</v>
      </c>
    </row>
    <row r="79" spans="1:11" x14ac:dyDescent="0.25">
      <c r="B79" s="131" t="s">
        <v>125</v>
      </c>
      <c r="C79" s="128">
        <v>55000</v>
      </c>
      <c r="D79" s="128">
        <v>52250</v>
      </c>
      <c r="E79" s="128">
        <v>49500</v>
      </c>
      <c r="F79" s="129">
        <v>46750</v>
      </c>
    </row>
    <row r="80" spans="1:11" ht="13.8" thickBot="1" x14ac:dyDescent="0.3">
      <c r="B80" s="132" t="s">
        <v>126</v>
      </c>
      <c r="C80" s="133">
        <v>40000</v>
      </c>
      <c r="D80" s="133">
        <v>38000</v>
      </c>
      <c r="E80" s="133">
        <v>36000</v>
      </c>
      <c r="F80" s="134">
        <v>34000</v>
      </c>
    </row>
    <row r="81" spans="2:6" ht="16.2" thickTop="1" x14ac:dyDescent="0.3">
      <c r="B81" s="135" t="s">
        <v>254</v>
      </c>
      <c r="C81" s="7"/>
      <c r="D81" s="10"/>
      <c r="E81" s="10"/>
      <c r="F81" s="7"/>
    </row>
  </sheetData>
  <mergeCells count="4">
    <mergeCell ref="B14:D14"/>
    <mergeCell ref="C74:F74"/>
    <mergeCell ref="C25:D25"/>
    <mergeCell ref="A70:K70"/>
  </mergeCells>
  <phoneticPr fontId="0" type="noConversion"/>
  <hyperlinks>
    <hyperlink ref="D72" r:id="rId1" display="http://www.oracle.com/hu/oktatas"/>
  </hyperlinks>
  <pageMargins left="0.64" right="0.61" top="1" bottom="0.77" header="0.5" footer="0.5"/>
  <pageSetup scale="83" orientation="landscape" r:id="rId2"/>
  <headerFooter alignWithMargins="0">
    <oddHeader>&amp;R2. melléklet</oddHeader>
    <oddFooter>&amp;A</oddFooter>
  </headerFooter>
  <rowBreaks count="2" manualBreakCount="2">
    <brk id="33" max="16383" man="1"/>
    <brk id="8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zoomScaleNormal="100" workbookViewId="0">
      <selection activeCell="B11" sqref="B11"/>
    </sheetView>
  </sheetViews>
  <sheetFormatPr defaultRowHeight="13.2" x14ac:dyDescent="0.25"/>
  <cols>
    <col min="2" max="2" width="19.5546875" customWidth="1"/>
    <col min="3" max="3" width="10.44140625" bestFit="1" customWidth="1"/>
    <col min="4" max="5" width="12.88671875" customWidth="1"/>
    <col min="6" max="6" width="14" customWidth="1"/>
    <col min="7" max="7" width="13.33203125" customWidth="1"/>
    <col min="8" max="8" width="12.44140625" customWidth="1"/>
    <col min="9" max="9" width="12" customWidth="1"/>
    <col min="10" max="10" width="9.33203125" bestFit="1" customWidth="1"/>
  </cols>
  <sheetData>
    <row r="2" spans="1:10" ht="17.399999999999999" x14ac:dyDescent="0.3">
      <c r="A2" s="90" t="s">
        <v>104</v>
      </c>
    </row>
    <row r="4" spans="1:10" ht="92.4" x14ac:dyDescent="0.25">
      <c r="B4" s="218" t="s">
        <v>84</v>
      </c>
      <c r="C4" s="218"/>
      <c r="D4" s="218"/>
      <c r="E4" s="91" t="s">
        <v>87</v>
      </c>
      <c r="F4" s="91" t="s">
        <v>94</v>
      </c>
      <c r="G4" s="91" t="s">
        <v>85</v>
      </c>
      <c r="H4" s="91" t="s">
        <v>95</v>
      </c>
      <c r="I4" s="91" t="s">
        <v>86</v>
      </c>
      <c r="J4" s="92" t="s">
        <v>34</v>
      </c>
    </row>
    <row r="6" spans="1:10" x14ac:dyDescent="0.25">
      <c r="B6" t="s">
        <v>104</v>
      </c>
      <c r="E6" t="s">
        <v>93</v>
      </c>
      <c r="F6" s="88">
        <v>270000</v>
      </c>
      <c r="G6" s="89">
        <v>0.1</v>
      </c>
      <c r="H6" s="87">
        <f>F6*(1-G6)</f>
        <v>243000</v>
      </c>
      <c r="I6" s="87">
        <f>H6*1.02</f>
        <v>247860</v>
      </c>
      <c r="J6" s="87">
        <f>I6*1.25</f>
        <v>309825</v>
      </c>
    </row>
    <row r="8" spans="1:10" x14ac:dyDescent="0.25">
      <c r="B8" t="s">
        <v>105</v>
      </c>
    </row>
    <row r="9" spans="1:10" x14ac:dyDescent="0.25">
      <c r="B9" t="s">
        <v>287</v>
      </c>
    </row>
    <row r="10" spans="1:10" x14ac:dyDescent="0.25">
      <c r="B10" t="s">
        <v>288</v>
      </c>
    </row>
    <row r="12" spans="1:10" x14ac:dyDescent="0.25">
      <c r="B12" s="80" t="s">
        <v>97</v>
      </c>
      <c r="C12" s="80"/>
    </row>
    <row r="14" spans="1:10" x14ac:dyDescent="0.25">
      <c r="B14" t="s">
        <v>98</v>
      </c>
    </row>
    <row r="15" spans="1:10" x14ac:dyDescent="0.25">
      <c r="B15" t="s">
        <v>103</v>
      </c>
    </row>
    <row r="16" spans="1:10" x14ac:dyDescent="0.25">
      <c r="B16" t="s">
        <v>99</v>
      </c>
    </row>
    <row r="17" spans="1:10" x14ac:dyDescent="0.25">
      <c r="B17" t="s">
        <v>100</v>
      </c>
    </row>
    <row r="18" spans="1:10" x14ac:dyDescent="0.25">
      <c r="B18" t="s">
        <v>101</v>
      </c>
    </row>
    <row r="19" spans="1:10" x14ac:dyDescent="0.25">
      <c r="B19" t="s">
        <v>102</v>
      </c>
    </row>
    <row r="25" spans="1:10" ht="17.399999999999999" x14ac:dyDescent="0.3">
      <c r="A25" s="90" t="s">
        <v>96</v>
      </c>
    </row>
    <row r="27" spans="1:10" ht="92.4" x14ac:dyDescent="0.25">
      <c r="B27" s="218" t="s">
        <v>84</v>
      </c>
      <c r="C27" s="218"/>
      <c r="D27" s="218"/>
      <c r="E27" s="91" t="s">
        <v>87</v>
      </c>
      <c r="F27" s="91" t="s">
        <v>94</v>
      </c>
      <c r="G27" s="91" t="s">
        <v>85</v>
      </c>
      <c r="H27" s="91" t="s">
        <v>95</v>
      </c>
      <c r="I27" s="91" t="s">
        <v>86</v>
      </c>
      <c r="J27" s="92" t="s">
        <v>34</v>
      </c>
    </row>
    <row r="29" spans="1:10" x14ac:dyDescent="0.25">
      <c r="B29" t="s">
        <v>92</v>
      </c>
      <c r="E29" t="s">
        <v>93</v>
      </c>
      <c r="F29" s="88">
        <v>200000</v>
      </c>
      <c r="G29" s="89">
        <v>0.1</v>
      </c>
      <c r="H29" s="87">
        <f>F29*0.9</f>
        <v>180000</v>
      </c>
      <c r="I29" s="87">
        <f>H29*1.02</f>
        <v>183600</v>
      </c>
      <c r="J29" s="87">
        <f>I29*1.25</f>
        <v>229500</v>
      </c>
    </row>
    <row r="31" spans="1:10" x14ac:dyDescent="0.25">
      <c r="B31" t="s">
        <v>106</v>
      </c>
    </row>
    <row r="32" spans="1:10" x14ac:dyDescent="0.25">
      <c r="B32" t="s">
        <v>285</v>
      </c>
    </row>
    <row r="33" spans="2:3" x14ac:dyDescent="0.25">
      <c r="B33" t="s">
        <v>286</v>
      </c>
    </row>
    <row r="35" spans="2:3" x14ac:dyDescent="0.25">
      <c r="B35" s="80"/>
      <c r="C35" s="80"/>
    </row>
  </sheetData>
  <mergeCells count="2">
    <mergeCell ref="B4:D4"/>
    <mergeCell ref="B27:D27"/>
  </mergeCells>
  <phoneticPr fontId="0" type="noConversion"/>
  <pageMargins left="0.64" right="0.61" top="1" bottom="1" header="0.5" footer="0.5"/>
  <pageSetup scale="91" orientation="landscape" r:id="rId1"/>
  <headerFooter alignWithMargins="0">
    <oddHeader>&amp;R2. melléklet</oddHeader>
    <oddFooter>&amp;A</oddFooter>
  </headerFooter>
  <rowBreaks count="1" manualBreakCount="1">
    <brk id="2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workbookViewId="0">
      <selection activeCell="D23" sqref="D23"/>
    </sheetView>
  </sheetViews>
  <sheetFormatPr defaultColWidth="9.109375" defaultRowHeight="13.2" x14ac:dyDescent="0.25"/>
  <cols>
    <col min="1" max="1" width="13.44140625" style="7" customWidth="1"/>
    <col min="2" max="2" width="45.88671875" style="7" customWidth="1"/>
    <col min="3" max="3" width="14.44140625" style="7" customWidth="1"/>
    <col min="4" max="4" width="11.109375" style="10" customWidth="1"/>
    <col min="5" max="5" width="23.5546875" style="10" customWidth="1"/>
    <col min="6" max="6" width="13.6640625" style="7" customWidth="1"/>
    <col min="7" max="7" width="20.44140625" style="7" customWidth="1"/>
    <col min="8" max="8" width="22.33203125" style="7" customWidth="1"/>
    <col min="9" max="9" width="18.44140625" style="14" customWidth="1"/>
    <col min="10" max="10" width="12.44140625" style="122" customWidth="1"/>
    <col min="11" max="11" width="9.109375" style="114"/>
    <col min="12" max="12" width="10" style="7" customWidth="1"/>
    <col min="13" max="16384" width="9.109375" style="7"/>
  </cols>
  <sheetData>
    <row r="1" spans="1:14" ht="52.8" x14ac:dyDescent="0.25">
      <c r="A1" s="1" t="s">
        <v>0</v>
      </c>
      <c r="B1" s="1" t="s">
        <v>1</v>
      </c>
      <c r="C1" s="1" t="s">
        <v>2</v>
      </c>
      <c r="D1" s="2" t="s">
        <v>31</v>
      </c>
      <c r="E1" s="2" t="s">
        <v>107</v>
      </c>
      <c r="F1" s="2" t="s">
        <v>3</v>
      </c>
      <c r="G1" s="13" t="s">
        <v>32</v>
      </c>
      <c r="H1" s="13" t="s">
        <v>33</v>
      </c>
      <c r="I1" s="113" t="s">
        <v>34</v>
      </c>
      <c r="J1" s="114"/>
      <c r="K1" s="7"/>
    </row>
    <row r="2" spans="1:14" s="4" customFormat="1" ht="29.25" customHeight="1" x14ac:dyDescent="0.3">
      <c r="A2" s="6"/>
      <c r="B2" s="19" t="s">
        <v>247</v>
      </c>
      <c r="C2" s="5"/>
      <c r="D2" s="9"/>
      <c r="E2" s="9"/>
      <c r="F2" s="8"/>
      <c r="G2" s="8"/>
      <c r="H2" s="115"/>
      <c r="I2" s="115"/>
      <c r="J2" s="114"/>
    </row>
    <row r="3" spans="1:14" s="4" customFormat="1" ht="47.25" customHeight="1" x14ac:dyDescent="0.25">
      <c r="A3" s="6" t="s">
        <v>108</v>
      </c>
      <c r="B3" s="17" t="s">
        <v>252</v>
      </c>
      <c r="C3" s="18" t="s">
        <v>109</v>
      </c>
      <c r="D3" s="116" t="s">
        <v>110</v>
      </c>
      <c r="E3" s="9"/>
      <c r="F3" s="11"/>
      <c r="G3" s="117" t="s">
        <v>248</v>
      </c>
      <c r="H3" s="115" t="s">
        <v>111</v>
      </c>
      <c r="I3" s="115"/>
      <c r="J3" s="114"/>
    </row>
    <row r="4" spans="1:14" s="4" customFormat="1" ht="49.5" customHeight="1" x14ac:dyDescent="0.25">
      <c r="A4" s="6" t="s">
        <v>112</v>
      </c>
      <c r="B4" s="17" t="s">
        <v>249</v>
      </c>
      <c r="C4" s="18" t="s">
        <v>109</v>
      </c>
      <c r="D4" s="116" t="s">
        <v>110</v>
      </c>
      <c r="E4" s="9" t="s">
        <v>113</v>
      </c>
      <c r="F4" s="11">
        <v>0.3</v>
      </c>
      <c r="G4" s="11" t="s">
        <v>253</v>
      </c>
      <c r="H4" s="115" t="s">
        <v>111</v>
      </c>
      <c r="I4" s="115"/>
      <c r="J4" s="114"/>
    </row>
    <row r="5" spans="1:14" s="4" customFormat="1" ht="47.25" customHeight="1" x14ac:dyDescent="0.25">
      <c r="A5" s="6" t="s">
        <v>112</v>
      </c>
      <c r="B5" s="17" t="s">
        <v>114</v>
      </c>
      <c r="C5" s="18" t="s">
        <v>109</v>
      </c>
      <c r="D5" s="116" t="s">
        <v>110</v>
      </c>
      <c r="E5" s="9" t="s">
        <v>113</v>
      </c>
      <c r="F5" s="11">
        <v>0.3</v>
      </c>
      <c r="G5" s="11" t="s">
        <v>253</v>
      </c>
      <c r="H5" s="115" t="s">
        <v>111</v>
      </c>
      <c r="I5" s="115"/>
      <c r="J5" s="114"/>
    </row>
    <row r="6" spans="1:14" s="4" customFormat="1" ht="60.75" customHeight="1" x14ac:dyDescent="0.25">
      <c r="A6" s="35"/>
      <c r="B6"/>
      <c r="C6" s="37"/>
      <c r="D6" s="38"/>
      <c r="E6" s="39"/>
      <c r="F6" s="40"/>
      <c r="G6" s="40"/>
      <c r="H6" s="41"/>
      <c r="I6" s="40"/>
      <c r="J6" s="118"/>
      <c r="K6" s="114"/>
      <c r="L6" s="7"/>
      <c r="M6" s="7"/>
      <c r="N6" s="7"/>
    </row>
    <row r="7" spans="1:14" s="4" customFormat="1" ht="12.75" customHeight="1" x14ac:dyDescent="0.25">
      <c r="A7" s="119"/>
      <c r="B7" s="224"/>
      <c r="C7" s="225"/>
      <c r="D7" s="225"/>
      <c r="E7" s="225"/>
      <c r="F7" s="225"/>
      <c r="G7" s="225"/>
      <c r="H7" s="225"/>
      <c r="I7" s="225"/>
      <c r="J7" s="10"/>
      <c r="K7" s="114"/>
      <c r="L7" s="7"/>
      <c r="M7" s="7"/>
      <c r="N7" s="7"/>
    </row>
    <row r="8" spans="1:14" s="4" customFormat="1" ht="62.25" customHeight="1" x14ac:dyDescent="0.25">
      <c r="A8" s="119">
        <v>1</v>
      </c>
      <c r="B8" s="224" t="s">
        <v>284</v>
      </c>
      <c r="C8" s="225"/>
      <c r="D8" s="225"/>
      <c r="E8" s="225"/>
      <c r="F8" s="225"/>
      <c r="G8" s="225"/>
      <c r="H8" s="225"/>
      <c r="I8" s="225"/>
      <c r="J8" s="10"/>
      <c r="K8" s="114"/>
      <c r="L8" s="120"/>
      <c r="M8" s="121"/>
      <c r="N8" s="7"/>
    </row>
    <row r="9" spans="1:14" ht="31.5" customHeight="1" x14ac:dyDescent="0.25">
      <c r="A9" s="119">
        <v>2</v>
      </c>
      <c r="B9" s="224" t="s">
        <v>251</v>
      </c>
      <c r="C9" s="225"/>
      <c r="D9" s="225"/>
      <c r="E9" s="225"/>
      <c r="F9" s="225"/>
      <c r="G9" s="225"/>
      <c r="H9" s="225"/>
      <c r="I9" s="225"/>
    </row>
    <row r="10" spans="1:14" ht="27.75" customHeight="1" x14ac:dyDescent="0.25">
      <c r="A10" s="119">
        <v>3</v>
      </c>
      <c r="B10" s="224" t="s">
        <v>250</v>
      </c>
      <c r="C10" s="225"/>
      <c r="D10" s="225"/>
      <c r="E10" s="225"/>
      <c r="F10" s="225"/>
      <c r="G10" s="225"/>
      <c r="H10" s="225"/>
      <c r="I10" s="225"/>
    </row>
    <row r="11" spans="1:14" x14ac:dyDescent="0.25">
      <c r="A11" s="119"/>
      <c r="B11" s="224"/>
      <c r="C11" s="225"/>
      <c r="D11" s="225"/>
      <c r="E11" s="225"/>
      <c r="F11" s="225"/>
      <c r="G11" s="225"/>
      <c r="H11" s="225"/>
      <c r="I11" s="225"/>
    </row>
    <row r="22" spans="1:14" ht="7.5" customHeight="1" x14ac:dyDescent="0.25"/>
    <row r="23" spans="1:14" s="114" customFormat="1" ht="26.25" customHeight="1" x14ac:dyDescent="0.25">
      <c r="A23" s="7"/>
      <c r="B23" s="7"/>
      <c r="C23" s="7"/>
      <c r="D23" s="10"/>
      <c r="E23" s="10"/>
      <c r="F23" s="7"/>
      <c r="G23" s="7"/>
      <c r="H23" s="7"/>
      <c r="I23" s="14"/>
      <c r="J23" s="122"/>
      <c r="L23" s="7"/>
      <c r="M23" s="7"/>
      <c r="N23" s="7"/>
    </row>
    <row r="24" spans="1:14" s="114" customFormat="1" x14ac:dyDescent="0.25">
      <c r="A24" s="7"/>
      <c r="B24" s="7"/>
      <c r="C24" s="7"/>
      <c r="D24" s="10"/>
      <c r="E24" s="10"/>
      <c r="F24" s="7"/>
      <c r="G24" s="7"/>
      <c r="H24" s="7"/>
      <c r="I24" s="14"/>
      <c r="J24" s="122"/>
      <c r="L24" s="7"/>
      <c r="M24" s="7"/>
      <c r="N24" s="7"/>
    </row>
    <row r="25" spans="1:14" s="114" customFormat="1" x14ac:dyDescent="0.25">
      <c r="A25" s="7"/>
      <c r="B25" s="7"/>
      <c r="C25" s="7"/>
      <c r="D25" s="10"/>
      <c r="E25" s="10"/>
      <c r="F25" s="7"/>
      <c r="G25" s="7"/>
      <c r="H25" s="7"/>
      <c r="I25" s="14"/>
      <c r="J25" s="122"/>
      <c r="L25" s="7"/>
      <c r="M25" s="7"/>
      <c r="N25" s="7"/>
    </row>
    <row r="26" spans="1:14" s="114" customFormat="1" x14ac:dyDescent="0.25">
      <c r="A26" s="7"/>
      <c r="B26" s="7"/>
      <c r="C26" s="7"/>
      <c r="D26" s="10"/>
      <c r="E26" s="10"/>
      <c r="F26" s="7"/>
      <c r="G26" s="7"/>
      <c r="H26" s="7"/>
      <c r="I26" s="14"/>
      <c r="J26" s="122"/>
      <c r="L26" s="7"/>
      <c r="M26" s="7"/>
      <c r="N26" s="7"/>
    </row>
    <row r="27" spans="1:14" s="114" customFormat="1" x14ac:dyDescent="0.25">
      <c r="A27" s="7"/>
      <c r="B27" s="7"/>
      <c r="C27" s="7"/>
      <c r="D27" s="10"/>
      <c r="E27" s="10"/>
      <c r="F27" s="7"/>
      <c r="G27" s="7"/>
      <c r="H27" s="7"/>
      <c r="I27" s="14"/>
      <c r="J27" s="122"/>
      <c r="L27" s="7"/>
      <c r="M27" s="7"/>
      <c r="N27" s="7"/>
    </row>
    <row r="28" spans="1:14" s="114" customFormat="1" x14ac:dyDescent="0.25">
      <c r="A28" s="7"/>
      <c r="B28" s="7"/>
      <c r="C28" s="7"/>
      <c r="D28" s="10"/>
      <c r="E28" s="10"/>
      <c r="F28" s="7"/>
      <c r="G28" s="7"/>
      <c r="H28" s="7"/>
      <c r="I28" s="14"/>
      <c r="J28" s="122"/>
      <c r="L28" s="7"/>
      <c r="M28" s="7"/>
      <c r="N28" s="7"/>
    </row>
    <row r="29" spans="1:14" s="114" customFormat="1" x14ac:dyDescent="0.25">
      <c r="A29" s="7"/>
      <c r="B29" s="7"/>
      <c r="C29" s="7"/>
      <c r="D29" s="10"/>
      <c r="E29" s="10"/>
      <c r="F29" s="7"/>
      <c r="G29" s="7"/>
      <c r="H29" s="7"/>
      <c r="I29" s="14"/>
      <c r="J29" s="122"/>
      <c r="L29" s="7"/>
      <c r="M29" s="7"/>
      <c r="N29" s="7"/>
    </row>
    <row r="30" spans="1:14" s="114" customFormat="1" x14ac:dyDescent="0.25">
      <c r="A30" s="7"/>
      <c r="B30" s="7"/>
      <c r="C30" s="7"/>
      <c r="D30" s="10"/>
      <c r="E30" s="10"/>
      <c r="F30" s="7"/>
      <c r="G30" s="7"/>
      <c r="H30" s="7"/>
      <c r="I30" s="14"/>
      <c r="J30" s="122"/>
      <c r="L30" s="7"/>
      <c r="M30" s="7"/>
      <c r="N30" s="7"/>
    </row>
    <row r="31" spans="1:14" s="114" customFormat="1" x14ac:dyDescent="0.25">
      <c r="A31" s="7"/>
      <c r="B31" s="7"/>
      <c r="C31" s="7"/>
      <c r="D31" s="10"/>
      <c r="E31" s="10"/>
      <c r="F31" s="7"/>
      <c r="G31" s="7"/>
      <c r="H31" s="7"/>
      <c r="I31" s="14"/>
      <c r="J31" s="122"/>
      <c r="L31" s="7"/>
      <c r="M31" s="7"/>
      <c r="N31" s="7"/>
    </row>
    <row r="32" spans="1:14" s="114" customFormat="1" x14ac:dyDescent="0.25">
      <c r="A32" s="7"/>
      <c r="B32" s="7"/>
      <c r="C32" s="7"/>
      <c r="D32" s="10"/>
      <c r="E32" s="10"/>
      <c r="F32" s="7"/>
      <c r="G32" s="7"/>
      <c r="H32" s="7"/>
      <c r="I32" s="14"/>
      <c r="J32" s="122"/>
      <c r="L32" s="7"/>
      <c r="M32" s="7"/>
      <c r="N32" s="7"/>
    </row>
    <row r="33" spans="1:14" s="114" customFormat="1" x14ac:dyDescent="0.25">
      <c r="A33" s="7"/>
      <c r="B33" s="7"/>
      <c r="C33" s="7"/>
      <c r="D33" s="10"/>
      <c r="E33" s="10"/>
      <c r="F33" s="7"/>
      <c r="G33" s="7"/>
      <c r="H33" s="7"/>
      <c r="I33" s="14"/>
      <c r="J33" s="122"/>
      <c r="L33" s="7"/>
      <c r="M33" s="7"/>
      <c r="N33" s="7"/>
    </row>
    <row r="34" spans="1:14" s="114" customFormat="1" x14ac:dyDescent="0.25">
      <c r="A34" s="7"/>
      <c r="B34" s="7"/>
      <c r="C34" s="7"/>
      <c r="D34" s="10"/>
      <c r="E34" s="10"/>
      <c r="F34" s="7"/>
      <c r="G34" s="7"/>
      <c r="H34" s="7"/>
      <c r="I34" s="14"/>
      <c r="J34" s="122"/>
      <c r="L34" s="7"/>
      <c r="M34" s="7"/>
      <c r="N34" s="7"/>
    </row>
    <row r="35" spans="1:14" s="114" customFormat="1" x14ac:dyDescent="0.25">
      <c r="A35" s="7"/>
      <c r="B35" s="7"/>
      <c r="C35" s="7"/>
      <c r="D35" s="10"/>
      <c r="E35" s="10"/>
      <c r="F35" s="7"/>
      <c r="G35" s="7"/>
      <c r="H35" s="7"/>
      <c r="I35" s="14"/>
      <c r="J35" s="122"/>
      <c r="L35" s="7"/>
      <c r="M35" s="7"/>
      <c r="N35" s="7"/>
    </row>
    <row r="36" spans="1:14" ht="14.25" customHeight="1" x14ac:dyDescent="0.25"/>
    <row r="37" spans="1:14" ht="14.25" customHeight="1" x14ac:dyDescent="0.25"/>
    <row r="42" spans="1:14" ht="13.5" customHeight="1" x14ac:dyDescent="0.25"/>
    <row r="43" spans="1:14" ht="26.25" customHeight="1" x14ac:dyDescent="0.25"/>
  </sheetData>
  <mergeCells count="5">
    <mergeCell ref="B7:I7"/>
    <mergeCell ref="B11:I11"/>
    <mergeCell ref="B9:I9"/>
    <mergeCell ref="B8:I8"/>
    <mergeCell ref="B10:I10"/>
  </mergeCells>
  <phoneticPr fontId="0" type="noConversion"/>
  <pageMargins left="0.75" right="0.75" top="1" bottom="1" header="0.5" footer="0.5"/>
  <pageSetup scale="67" orientation="landscape" r:id="rId1"/>
  <headerFooter alignWithMargins="0">
    <oddHeader>&amp;R2. melléklet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általános</vt:lpstr>
      <vt:lpstr>adatbáziskezelők</vt:lpstr>
      <vt:lpstr>adatbázis feldolgozók</vt:lpstr>
      <vt:lpstr>fejlesztőeszközök</vt:lpstr>
      <vt:lpstr>opcionális termékek</vt:lpstr>
      <vt:lpstr>oktatás</vt:lpstr>
      <vt:lpstr>kapcsolódó szolg.</vt:lpstr>
      <vt:lpstr>Támogatás hosszabbítás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Gál Tamás Imre</dc:creator>
  <cp:lastModifiedBy>Aniket Gupta</cp:lastModifiedBy>
  <cp:lastPrinted>2002-12-16T08:50:43Z</cp:lastPrinted>
  <dcterms:created xsi:type="dcterms:W3CDTF">2001-11-21T16:40:50Z</dcterms:created>
  <dcterms:modified xsi:type="dcterms:W3CDTF">2024-01-29T04:56:02Z</dcterms:modified>
</cp:coreProperties>
</file>