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9284745A-1FC9-4A0C-96EE-104AF9401BDD}"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91029"/>
  <customWorkbookViews>
    <customWorkbookView name="EOP - Personal View" guid="{4FCC6658-82EF-11D6-AB11-00C04F76B805}" mergeInterval="0" personalView="1" maximized="1" windowWidth="796" windowHeight="385" activeSheetId="2"/>
    <customWorkbookView name="Chrissy Cianflone - Personal View" guid="{4FCC6683-82EF-11D6-AB11-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2" l="1"/>
  <c r="G45" i="2"/>
  <c r="F56" i="2"/>
  <c r="G53" i="2"/>
  <c r="G56" i="2" s="1"/>
  <c r="G21" i="2"/>
  <c r="G16" i="2"/>
  <c r="G17" i="2"/>
  <c r="G24" i="2" s="1"/>
  <c r="G18" i="2"/>
  <c r="G19" i="2"/>
  <c r="G20" i="2"/>
  <c r="G22" i="2"/>
  <c r="G34" i="2"/>
  <c r="G28" i="2"/>
  <c r="G29" i="2"/>
  <c r="G36" i="2" s="1"/>
  <c r="G30" i="2"/>
  <c r="G31" i="2"/>
  <c r="G32" i="2"/>
  <c r="G33" i="2"/>
  <c r="F36" i="2"/>
  <c r="F24" i="2"/>
  <c r="G9" i="2"/>
  <c r="G6" i="2"/>
  <c r="G12" i="2" s="1"/>
  <c r="G7" i="2"/>
  <c r="G8" i="2"/>
  <c r="G10"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D38"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1"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45"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53"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54"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55"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<sst xmlns="http://schemas.openxmlformats.org/spreadsheetml/2006/main" count="147" uniqueCount="102">
  <si>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</si>
  <si>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</si>
  <si>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 xml:space="preserve">EPA's removal program has had good success in achieving its targeted removal output goals each year. </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</si>
  <si>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</si>
  <si>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</si>
  <si>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</si>
  <si>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</si>
  <si>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</si>
  <si>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</si>
  <si>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</si>
  <si>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</si>
  <si>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Direct Federal Programs</t>
  </si>
  <si>
    <t>Are all funds (Federal and partners’) obligated in a timely manner and spent for the intended purpose?</t>
  </si>
  <si>
    <t xml:space="preserve">Has the program taken meaningful steps to address its management deficiencies?  </t>
  </si>
  <si>
    <t>Has the program taken meaningful steps to address its strategic planning deficiencies?</t>
  </si>
  <si>
    <t xml:space="preserve">Has the program demonstrated adequate progress in achieving its long-term outcome goal(s)?  </t>
  </si>
  <si>
    <t xml:space="preserve">Does the program (including program partners) achieve its annual performance goals?  </t>
  </si>
  <si>
    <r>
      <t xml:space="preserve">Does the program have a limited number of specific, ambitious long-term performance goals that focus on outcomes and meaningfully reflect the purpose of the program? </t>
    </r>
    <r>
      <rPr>
        <b/>
        <i/>
        <sz val="9"/>
        <rFont val="Arial"/>
        <family val="2"/>
      </rPr>
      <t xml:space="preserve"> </t>
    </r>
  </si>
  <si>
    <t>Do independent and quality evaluations of this program indicate that the program is effective and achieving results?</t>
  </si>
  <si>
    <t>Does the performance of this program compare favorably to other programs with similar purpose and goals?</t>
  </si>
  <si>
    <t xml:space="preserve">Performance Target:                                                                           </t>
  </si>
  <si>
    <t>Target:</t>
  </si>
  <si>
    <t>Actual Performance:</t>
  </si>
  <si>
    <t>Weighting</t>
  </si>
  <si>
    <t>Does the agency estimate and budget for the full annual costs of operating the program (including all administrative costs and allocated overhead) so that program performance changes are identified with changes in funding levels?</t>
  </si>
  <si>
    <t xml:space="preserve">Does the program have a limited number of annual performance goals that demonstrate progress toward achieving the long-term goals? </t>
  </si>
  <si>
    <t>Is the program designed to have a significant impact in addressing the interest, problem or need?</t>
  </si>
  <si>
    <t>Do all partners (grantees, sub-grantees, contractors, etc.) support program planning efforts by committing to the annual and/or long-term goals of the program?</t>
  </si>
  <si>
    <t xml:space="preserve">Are Federal managers and program partners (grantees, subgrantees, contractors, etc.) held accountable for cost, schedule and performance results? </t>
  </si>
  <si>
    <t xml:space="preserve">Key Goal I:                                                                                                                          </t>
  </si>
  <si>
    <t xml:space="preserve">Explanation </t>
  </si>
  <si>
    <t xml:space="preserve">Does the program address a specific interest, problem or need? </t>
  </si>
  <si>
    <t>Is the program optimally designed to address the interest, problem or need?</t>
  </si>
  <si>
    <t>Does the agency regularly collect timely and credible performance information, including information from key program partners, and use it to manage the program and improve performance?</t>
  </si>
  <si>
    <t>Does the program have incentives and procedures (e.g., competitive sourcing/cost comparisons, IT improvements) to measure and achieve efficiencies and cost effectiveness in program execution?</t>
  </si>
  <si>
    <t>Actual Progress achieved toward goal:</t>
  </si>
  <si>
    <t>Does the program demonstrate improved efficiencies and cost effectiveness in achieving program goals each year?</t>
  </si>
  <si>
    <t>Is the program designed to make a unique contribution in addressing the interest, problem or need (i.e., not needlessly redundant of any other Federal, state, local or private efforts)?</t>
  </si>
  <si>
    <t>Evidence/Data</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</si>
  <si>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</si>
  <si>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</si>
  <si>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  Strategic Planning   </t>
    </r>
    <r>
      <rPr>
        <b/>
        <sz val="11"/>
        <color indexed="10"/>
        <rFont val="Arial"/>
        <family val="2"/>
      </rPr>
      <t>(Yes,No, N/A)</t>
    </r>
  </si>
  <si>
    <r>
      <t xml:space="preserve">Section III:  Program Management  </t>
    </r>
    <r>
      <rPr>
        <b/>
        <sz val="11"/>
        <color indexed="10"/>
        <rFont val="Arial"/>
        <family val="2"/>
      </rPr>
      <t>(Yes,No, N/A)</t>
    </r>
  </si>
  <si>
    <r>
      <t xml:space="preserve">Section IV:  Program Results  </t>
    </r>
    <r>
      <rPr>
        <b/>
        <sz val="11"/>
        <color indexed="17"/>
        <rFont val="Arial"/>
        <family val="2"/>
      </rPr>
      <t xml:space="preserve"> </t>
    </r>
    <r>
      <rPr>
        <b/>
        <sz val="11"/>
        <color indexed="10"/>
        <rFont val="Arial"/>
        <family val="2"/>
      </rPr>
      <t>(Yes, Large Extent, Small Extent, No)</t>
    </r>
  </si>
  <si>
    <r>
      <t xml:space="preserve">Section I:  Program Purpose &amp; Design  </t>
    </r>
    <r>
      <rPr>
        <b/>
        <sz val="11"/>
        <color indexed="10"/>
        <rFont val="Arial"/>
        <family val="2"/>
      </rPr>
      <t xml:space="preserve"> (Yes,No, N/A)</t>
    </r>
  </si>
  <si>
    <t>Yes</t>
  </si>
  <si>
    <t>No</t>
  </si>
  <si>
    <t>None.</t>
  </si>
  <si>
    <t>Comprehensive Environmental Response, Compensation and Liability Act (CERCLA), Subchapter I, Section 9604(a)(1), and Federal Response Plan (Emergency Support Function #10).</t>
  </si>
  <si>
    <t xml:space="preserve">None. </t>
  </si>
  <si>
    <t xml:space="preserve">No conclusive evidence that another mechanism would be more efficient/effective to achieve the intended purpose. </t>
  </si>
  <si>
    <t>Annual Plans, Congressional Justifications, FY04 Annual Performance Goal (APG) draft documents</t>
  </si>
  <si>
    <t>FY01 pilot and FY02 baseline for Core Emergency Response evaluations.</t>
  </si>
  <si>
    <t xml:space="preserve">Removal Cost Management System, Annual reports,  Performance agreements. </t>
  </si>
  <si>
    <t>Reprogramming records</t>
  </si>
  <si>
    <t>Removal advice of allowance (AOA) funds are distributed to EPA Regions quarterly and fully obligated each year for taking removal actions and maintaining EPA's response readiness. Expenditures are tracked in EPA's Integrated Financial Management System (IFMS) database.</t>
  </si>
  <si>
    <t>The program has developed a work plan for FY 03 and beyond to implement recommendations of lessons learned reports and strategic plans.</t>
  </si>
  <si>
    <t>OERR Workplan, Homeland Security Strategic Plan.  World Trade Center and Anthrax Lessons Learned Reports</t>
  </si>
  <si>
    <t>Removal response actions</t>
  </si>
  <si>
    <t xml:space="preserve">Key Goal II:                                                                                                                          </t>
  </si>
  <si>
    <t>Emergency response and homeland security readiness</t>
  </si>
  <si>
    <t>FY02 or FY03 baseline established, subsequent year will show 10% improvement</t>
  </si>
  <si>
    <t>Small Extent</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</si>
  <si>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</si>
  <si>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Budget Submission and Congressional Justifications show alignment of program, Annual Plans, FY04 APG draft documents, Two supplemental appropriations in FY02</t>
  </si>
  <si>
    <t xml:space="preserve">EPA has had success in integrating its budget requests with outputs.  EPA has shown flexibility in shifting funds between parts of the Superfund program to optimize outputs.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</si>
  <si>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</si>
  <si>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Contract records, Performance Evaluation Reports</t>
  </si>
  <si>
    <t xml:space="preserve">Long-Term Goal 1:                                                  </t>
  </si>
  <si>
    <t>Unknown</t>
  </si>
  <si>
    <t>2001 Integrity Act Report; Planning, budget, and performance reporting documents.</t>
  </si>
  <si>
    <t>The program addresses releases of hazardous substance into the environment that may present an imminent and substantial danger to the public health or welfare.</t>
  </si>
  <si>
    <t>National Response Team documents, Contract Performance Evaluations, and CERCLIS</t>
  </si>
  <si>
    <t>Resources for the Future’s 2001 Report, “Superfund’s Future: What will it cost?</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</si>
  <si>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</si>
  <si>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</si>
  <si>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</si>
  <si>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Agency Annual plans, Annual Reports to Congress on CERCLA implementation</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</si>
  <si>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</si>
  <si>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N/A</t>
  </si>
  <si>
    <t xml:space="preserve">The program acts as a safety net for removals beyond the abilities of other government entities or private parties. </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</si>
  <si>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</si>
  <si>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EPA breaks down the cost of each activity and links them to the existing GPRA goal structure.  Budget Automation System (BAS) reports - show rent, utilities, WCF, for key programs, including the Removal program.</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</si>
  <si>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</si>
  <si>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r>
      <t xml:space="preserve">EPA’s oil spill removal program and the US Coast Guard’s CERCLA and Oil Pollution Act programs both have similar functions and goals and are integrated with EPA’s removal program. Although DOD and DOE have similar environmental programs, </t>
    </r>
    <r>
      <rPr>
        <b/>
        <sz val="9"/>
        <color indexed="12"/>
        <rFont val="Arial"/>
        <family val="2"/>
      </rPr>
      <t>direct comparisons are difficult</t>
    </r>
    <r>
      <rPr>
        <sz val="9"/>
        <color indexed="12"/>
        <rFont val="Arial"/>
        <family val="2"/>
      </rPr>
      <t xml:space="preserve"> as their programs focus more on remediation of long-term Superfund projects than emergency removals.   All have similar output oriented performance measures and accomplishments, but removal actions are typically grouped together with other remedial activity. </t>
    </r>
  </si>
  <si>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</si>
  <si>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The National Response Center receives over 25,000 notifications annually, and about 14,000 are referred to EPA.  Of these, EPA directly addresses 300 of the most serious and EPA also provides technical support and oversight for many other responses.</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</si>
  <si>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</si>
  <si>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EPA's output based performance measure of 300 removals each year does demonstrate site cleanup output achievements.  An intuitive linkisk reduction to people and the environment is presumed.  Please refer to Section 4, question 2 for a discussion of goals and progress.</t>
  </si>
  <si>
    <r>
      <t xml:space="preserve">Although a few independent evaluations have been conducted, most notably a 2001 RFF report (that focused more on expected future cost of the of the entire Superfund program rather than performance), </t>
    </r>
    <r>
      <rPr>
        <b/>
        <sz val="9"/>
        <color indexed="12"/>
        <rFont val="Arial"/>
        <family val="2"/>
      </rPr>
      <t>no process is in place to include the Removal Program as part of any regular, independent evaluation</t>
    </r>
    <r>
      <rPr>
        <sz val="9"/>
        <color indexed="12"/>
        <rFont val="Arial"/>
        <family val="2"/>
      </rPr>
      <t>.</t>
    </r>
  </si>
  <si>
    <t xml:space="preserve">None.  One large impediment to performance reviews is the lack of qualit data.  Reliance on current databases and information may lead to incorrect conclussions about the program.  </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</si>
  <si>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</si>
  <si>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</si>
  <si>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While the majority of activities are conducted through competitive contracts, and other efforts to achieve efficiencies, the program lacks overall efficiency measures.  It is unclear if the unit cost per removal is rising or falling. </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</si>
  <si>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</si>
  <si>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GAO:  Managing for Results, EPA Faces Challenges in Developing Results-Oriented Performance Goals and Measures.  Output measures are highlighted in EPA's Congressional Budget Justifications and Annual Reports.</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</si>
  <si>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</si>
  <si>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Measure under development.</t>
  </si>
  <si>
    <t>FY00 actual 375; FY01 actual 302; FY 02 actual 426</t>
  </si>
  <si>
    <t>FY00 target 195; FY01 target 300; fy02 target 275, FY 03 target 350</t>
  </si>
  <si>
    <r>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t>
    </r>
    <r>
      <rPr>
        <b/>
        <sz val="9"/>
        <color indexed="12"/>
        <rFont val="Arial"/>
        <family val="2"/>
      </rPr>
      <t>more mundane measures may focus on such things as "acres returned to use"</t>
    </r>
    <r>
      <rPr>
        <sz val="9"/>
        <color indexed="12"/>
        <rFont val="Arial"/>
        <family val="2"/>
      </rPr>
      <t xml:space="preserv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r>
  </si>
  <si>
    <t>Name of Program: Superfund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</si>
</sst>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12"/>
      <name val="Arial"/>
      <family val="2"/>
    </font>
    <font>
      <b/>
      <i/>
      <sz val="9"/>
      <name val="Arial"/>
      <family val="2"/>
    </font>
    <font>
      <i/>
      <sz val="8.5"/>
      <name val="Arial"/>
      <family val="2"/>
    </font>
    <font>
      <b/>
      <sz val="11"/>
      <color indexed="10"/>
      <name val="Arial"/>
      <family val="2"/>
    </font>
    <font>
      <sz val="8.5"/>
      <name val="Arial"/>
      <family val="2"/>
    </font>
    <font>
      <b/>
      <sz val="11"/>
      <color indexed="17"/>
      <name val="Arial"/>
      <family val="2"/>
    </font>
    <font>
      <sz val="8"/>
      <color indexed="81"/>
      <name val="Tahoma"/>
    </font>
    <font>
      <b/>
      <sz val="10"/>
      <color indexed="81"/>
      <name val="Tahoma"/>
      <family val="2"/>
    </font>
    <font>
      <sz val="10"/>
      <color indexed="81"/>
      <name val="Tahoma"/>
      <family val="2"/>
    </font>
    <font>
      <b/>
      <sz val="9"/>
      <color indexed="81"/>
      <name val="Tahoma"/>
      <family val="2"/>
    </font>
    <font>
      <sz val="9"/>
      <color indexed="81"/>
      <name val="Tahoma"/>
      <family val="2"/>
    </font>
    <font>
      <sz val="8"/>
      <name val="Arial"/>
    </font>
    <font>
      <sz val="10"/>
      <color indexed="8"/>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08">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2" fillId="0" borderId="0" xfId="0" applyFont="1" applyAlignment="1">
      <alignment horizontal="left" vertical="top" wrapText="1"/>
    </xf>
    <xf numFmtId="0" fontId="14" fillId="0" borderId="0"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22" fillId="0" borderId="0" xfId="0" applyFont="1" applyBorder="1" applyAlignment="1">
      <alignment horizontal="left" vertical="top" wrapText="1"/>
    </xf>
    <xf numFmtId="0" fontId="11" fillId="0" borderId="0" xfId="0" applyFont="1" applyBorder="1" applyAlignment="1">
      <alignment horizontal="center" vertical="top"/>
    </xf>
    <xf numFmtId="0" fontId="15" fillId="0" borderId="0" xfId="0" applyFont="1" applyAlignment="1">
      <alignment horizontal="center" vertical="top"/>
    </xf>
    <xf numFmtId="0" fontId="24" fillId="0" borderId="1" xfId="0" applyFont="1" applyBorder="1" applyAlignment="1">
      <alignment horizontal="right" vertical="top" wrapText="1"/>
    </xf>
    <xf numFmtId="0" fontId="24" fillId="0" borderId="2" xfId="0" applyFont="1" applyBorder="1" applyAlignment="1">
      <alignment horizontal="right" vertical="top" wrapText="1"/>
    </xf>
    <xf numFmtId="0" fontId="24" fillId="0" borderId="3" xfId="0" applyFont="1" applyBorder="1" applyAlignment="1">
      <alignment horizontal="right" vertical="top" wrapText="1"/>
    </xf>
    <xf numFmtId="0" fontId="15" fillId="0" borderId="0" xfId="0" applyFont="1" applyBorder="1" applyAlignment="1">
      <alignment horizontal="right" vertical="top" wrapText="1"/>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3" fillId="3" borderId="0" xfId="0" applyNumberFormat="1" applyFont="1" applyFill="1" applyBorder="1" applyAlignment="1" applyProtection="1">
      <alignment horizontal="center"/>
    </xf>
    <xf numFmtId="37" fontId="23" fillId="3" borderId="0" xfId="0" applyNumberFormat="1" applyFont="1" applyFill="1" applyBorder="1" applyAlignment="1" applyProtection="1">
      <alignment horizontal="center" wrapText="1"/>
    </xf>
    <xf numFmtId="37" fontId="4" fillId="3" borderId="0" xfId="0" applyNumberFormat="1" applyFont="1" applyFill="1" applyBorder="1" applyAlignment="1" applyProtection="1">
      <alignment horizontal="left"/>
    </xf>
    <xf numFmtId="0" fontId="4" fillId="3" borderId="0" xfId="0" applyFont="1" applyFill="1"/>
    <xf numFmtId="9" fontId="4" fillId="3" borderId="0" xfId="1" applyFont="1" applyFill="1" applyAlignment="1">
      <alignment horizontal="center"/>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164" fontId="32" fillId="0" borderId="0" xfId="0" applyNumberFormat="1" applyFont="1" applyAlignment="1">
      <alignment horizontal="center" vertical="top"/>
    </xf>
    <xf numFmtId="0" fontId="11" fillId="0" borderId="0" xfId="0" applyFont="1" applyFill="1" applyAlignment="1">
      <alignment horizontal="center" vertical="top"/>
    </xf>
    <xf numFmtId="0" fontId="12" fillId="0" borderId="0" xfId="0" applyFont="1" applyFill="1" applyAlignment="1">
      <alignment horizontal="left" vertical="top" wrapText="1"/>
    </xf>
    <xf numFmtId="0" fontId="13" fillId="0" borderId="0" xfId="0" applyFont="1" applyFill="1" applyAlignment="1" applyProtection="1">
      <alignment horizontal="center" vertical="top"/>
      <protection locked="0"/>
    </xf>
    <xf numFmtId="9" fontId="14" fillId="0" borderId="0" xfId="1" applyNumberFormat="1" applyFont="1" applyFill="1" applyAlignment="1" applyProtection="1">
      <alignment horizontal="center" vertical="top"/>
      <protection locked="0"/>
    </xf>
    <xf numFmtId="164" fontId="15" fillId="0" borderId="0" xfId="0" applyNumberFormat="1" applyFont="1" applyFill="1" applyAlignment="1">
      <alignment horizontal="center" vertical="top"/>
    </xf>
    <xf numFmtId="0" fontId="0" fillId="0" borderId="0" xfId="0" applyFill="1"/>
    <xf numFmtId="0" fontId="0" fillId="0" borderId="0" xfId="0" applyAlignment="1">
      <alignment horizontal="center"/>
    </xf>
    <xf numFmtId="0" fontId="0" fillId="0" borderId="0" xfId="0" applyFill="1"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7" fillId="0" borderId="6" xfId="0" applyFont="1" applyBorder="1"/>
    <xf numFmtId="0" fontId="17" fillId="0" borderId="7" xfId="0" applyFont="1" applyBorder="1"/>
    <xf numFmtId="0" fontId="17" fillId="0" borderId="8" xfId="0" applyFont="1" applyBorder="1"/>
    <xf numFmtId="0" fontId="17"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Fill="1" applyAlignment="1">
      <alignment horizontal="center"/>
    </xf>
    <xf numFmtId="0" fontId="18" fillId="0" borderId="4" xfId="0" applyFont="1" applyBorder="1"/>
    <xf numFmtId="0" fontId="13" fillId="0" borderId="0" xfId="0" applyNumberFormat="1" applyFont="1" applyAlignment="1" applyProtection="1">
      <alignment horizontal="left" vertical="top" wrapText="1"/>
      <protection locked="0"/>
    </xf>
    <xf numFmtId="0" fontId="14" fillId="0" borderId="0" xfId="0" applyFont="1" applyBorder="1" applyAlignment="1">
      <alignment vertical="top" wrapText="1"/>
    </xf>
    <xf numFmtId="0" fontId="13" fillId="0" borderId="0" xfId="0" applyFont="1" applyFill="1" applyAlignment="1" applyProtection="1">
      <alignment horizontal="left" vertical="top" wrapText="1"/>
      <protection locked="0"/>
    </xf>
    <xf numFmtId="0" fontId="34" fillId="0" borderId="0" xfId="0" applyFont="1" applyFill="1" applyBorder="1" applyAlignment="1">
      <alignment vertical="top" wrapText="1"/>
    </xf>
    <xf numFmtId="0" fontId="13" fillId="0" borderId="0" xfId="0" applyFont="1" applyBorder="1" applyAlignment="1" applyProtection="1">
      <alignment horizontal="left" vertical="top" indent="3"/>
      <protection locked="0"/>
    </xf>
    <xf numFmtId="0" fontId="0" fillId="0" borderId="0" xfId="0" applyBorder="1" applyAlignment="1">
      <alignment horizontal="left" vertical="top" indent="3"/>
    </xf>
    <xf numFmtId="0" fontId="0" fillId="0" borderId="0" xfId="0" applyAlignment="1">
      <alignment horizontal="left" vertical="top" indent="3"/>
    </xf>
    <xf numFmtId="0" fontId="0" fillId="0" borderId="13" xfId="0" applyBorder="1" applyAlignment="1">
      <alignment horizontal="left" vertical="top" indent="3"/>
    </xf>
    <xf numFmtId="0" fontId="13" fillId="0" borderId="9" xfId="0" applyFont="1" applyBorder="1" applyAlignment="1" applyProtection="1">
      <alignment horizontal="left" vertical="top" wrapText="1" indent="3"/>
      <protection locked="0"/>
    </xf>
    <xf numFmtId="0" fontId="0" fillId="0" borderId="9" xfId="0" applyBorder="1" applyAlignment="1">
      <alignment horizontal="left" vertical="top" wrapText="1" indent="3"/>
    </xf>
    <xf numFmtId="0" fontId="0" fillId="0" borderId="10" xfId="0" applyBorder="1" applyAlignment="1">
      <alignment horizontal="left" vertical="top" wrapText="1" indent="3"/>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xf numFmtId="0" fontId="13" fillId="0" borderId="11" xfId="0" applyFont="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13" fillId="0" borderId="0" xfId="0" applyFont="1" applyBorder="1" applyAlignment="1" applyProtection="1">
      <alignment horizontal="center" vertical="top" wrapText="1"/>
      <protection locked="0"/>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3" xfId="0" applyBorder="1" applyAlignment="1">
      <alignment horizontal="center" vertical="top" wrapText="1"/>
    </xf>
    <xf numFmtId="0" fontId="13" fillId="0" borderId="9" xfId="0" applyFont="1" applyBorder="1" applyAlignment="1" applyProtection="1">
      <alignment horizontal="center" vertical="top" wrapText="1"/>
      <protection locked="0"/>
    </xf>
    <xf numFmtId="0" fontId="0" fillId="0" borderId="9" xfId="0" applyBorder="1" applyAlignment="1">
      <alignment horizontal="center" vertical="top" wrapText="1"/>
    </xf>
    <xf numFmtId="0" fontId="0" fillId="0" borderId="10" xfId="0" applyBorder="1" applyAlignment="1">
      <alignment horizontal="center" vertical="top" wrapText="1"/>
    </xf>
    <xf numFmtId="0" fontId="24" fillId="0" borderId="11" xfId="0" applyFont="1" applyBorder="1" applyAlignment="1" applyProtection="1">
      <alignment horizontal="left" vertical="top"/>
      <protection locked="0"/>
    </xf>
    <xf numFmtId="0" fontId="24" fillId="0" borderId="11" xfId="0" applyFont="1" applyBorder="1" applyAlignment="1">
      <alignment horizontal="left" vertical="top"/>
    </xf>
    <xf numFmtId="0" fontId="14" fillId="0" borderId="11" xfId="0" applyFont="1" applyBorder="1" applyAlignment="1" applyProtection="1">
      <alignment horizontal="center" vertical="top"/>
      <protection locked="0"/>
    </xf>
    <xf numFmtId="0" fontId="0" fillId="0" borderId="11" xfId="0" applyBorder="1" applyAlignment="1">
      <alignment vertical="top"/>
    </xf>
    <xf numFmtId="0" fontId="0" fillId="0" borderId="12"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13" xfId="0" applyBorder="1" applyAlignment="1">
      <alignment vertical="top"/>
    </xf>
    <xf numFmtId="0" fontId="14" fillId="0" borderId="9" xfId="0" applyFont="1" applyBorder="1" applyAlignment="1" applyProtection="1">
      <alignment horizontal="center" vertical="top"/>
      <protection locked="0"/>
    </xf>
    <xf numFmtId="0" fontId="0" fillId="0" borderId="9" xfId="0" applyBorder="1" applyAlignment="1">
      <alignment vertical="top"/>
    </xf>
    <xf numFmtId="0" fontId="0" fillId="0" borderId="10"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abSelected="1" zoomScaleNormal="75" workbookViewId="0">
      <selection sqref="A1:G1"/>
    </sheetView>
  </sheetViews>
  <sheetFormatPr defaultRowHeight="13.2" x14ac:dyDescent="0.25"/>
  <cols>
    <col min="1" max="1" width="3.109375" customWidth="1"/>
    <col min="2" max="2" width="26.88671875" customWidth="1"/>
    <col min="3" max="3" width="13.33203125" customWidth="1"/>
    <col min="4" max="4" width="34.88671875" customWidth="1"/>
    <col min="5" max="5" width="31" customWidth="1"/>
    <col min="6" max="6" width="14.44140625" customWidth="1"/>
    <col min="7" max="7" width="13.88671875" customWidth="1"/>
    <col min="9" max="9" width="19.5546875" bestFit="1" customWidth="1"/>
    <col min="10" max="10" width="7.6640625" style="55" bestFit="1" customWidth="1"/>
    <col min="11" max="11" width="11.109375" bestFit="1" customWidth="1"/>
    <col min="12" max="12" width="12.5546875" bestFit="1" customWidth="1"/>
  </cols>
  <sheetData>
    <row r="1" spans="1:12" ht="21.75" customHeight="1" thickBot="1" x14ac:dyDescent="0.35">
      <c r="A1" s="80" t="s">
        <v>10</v>
      </c>
      <c r="B1" s="80"/>
      <c r="C1" s="81"/>
      <c r="D1" s="81"/>
      <c r="E1" s="81"/>
      <c r="F1" s="81"/>
      <c r="G1" s="81"/>
      <c r="I1" s="61"/>
      <c r="J1" s="64"/>
      <c r="K1" s="62"/>
      <c r="L1" s="63"/>
    </row>
    <row r="2" spans="1:12" ht="21" customHeight="1" thickTop="1" x14ac:dyDescent="0.3">
      <c r="A2" s="83" t="s">
        <v>11</v>
      </c>
      <c r="B2" s="83"/>
      <c r="C2" s="84"/>
      <c r="D2" s="84"/>
      <c r="E2" s="84"/>
      <c r="F2" s="84"/>
      <c r="G2" s="84"/>
      <c r="I2" s="59"/>
      <c r="J2" s="65"/>
      <c r="K2" s="60"/>
      <c r="L2" s="59"/>
    </row>
    <row r="3" spans="1:12" ht="25.5" customHeight="1" x14ac:dyDescent="0.3">
      <c r="A3" s="85" t="s">
        <v>101</v>
      </c>
      <c r="B3" s="86"/>
      <c r="C3" s="86"/>
      <c r="D3" s="86"/>
      <c r="E3" s="86"/>
      <c r="F3" s="86"/>
      <c r="G3" s="86"/>
      <c r="I3" s="57"/>
      <c r="J3" s="66"/>
      <c r="K3" s="58"/>
      <c r="L3" s="57"/>
    </row>
    <row r="4" spans="1:12" ht="24" customHeight="1" x14ac:dyDescent="0.25">
      <c r="A4" s="42" t="s">
        <v>44</v>
      </c>
      <c r="B4" s="29"/>
      <c r="C4" s="30"/>
      <c r="D4" s="31"/>
      <c r="E4" s="31"/>
      <c r="F4" s="32"/>
      <c r="G4" s="32"/>
      <c r="I4" s="57"/>
      <c r="J4" s="66"/>
      <c r="K4" s="58"/>
      <c r="L4" s="57"/>
    </row>
    <row r="5" spans="1:12" ht="30.75" customHeight="1" x14ac:dyDescent="0.25">
      <c r="A5" s="82" t="s">
        <v>4</v>
      </c>
      <c r="B5" s="82"/>
      <c r="C5" s="3" t="s">
        <v>5</v>
      </c>
      <c r="D5" s="3" t="s">
        <v>30</v>
      </c>
      <c r="E5" s="3" t="s">
        <v>38</v>
      </c>
      <c r="F5" s="2" t="s">
        <v>23</v>
      </c>
      <c r="G5" s="2" t="s">
        <v>3</v>
      </c>
      <c r="I5" s="68"/>
      <c r="J5" s="66"/>
      <c r="K5" s="57"/>
      <c r="L5" s="57"/>
    </row>
    <row r="6" spans="1:12" ht="125.4" x14ac:dyDescent="0.25">
      <c r="A6" s="4">
        <v>1</v>
      </c>
      <c r="B6" s="5" t="s">
        <v>6</v>
      </c>
      <c r="C6" s="16" t="s">
        <v>45</v>
      </c>
      <c r="D6" s="17" t="s">
        <v>78</v>
      </c>
      <c r="E6" s="17" t="s">
        <v>48</v>
      </c>
      <c r="F6" s="18">
        <v>0.2</v>
      </c>
      <c r="G6" s="6">
        <f>IF(C6="yes",(1*F6),IF(C6="no",(0*F6),""))</f>
        <v>0.2</v>
      </c>
    </row>
    <row r="7" spans="1:12" ht="96.75" customHeight="1" x14ac:dyDescent="0.25">
      <c r="A7" s="4">
        <v>2</v>
      </c>
      <c r="B7" s="5" t="s">
        <v>31</v>
      </c>
      <c r="C7" s="16" t="s">
        <v>45</v>
      </c>
      <c r="D7" s="17" t="s">
        <v>71</v>
      </c>
      <c r="E7" s="17" t="s">
        <v>86</v>
      </c>
      <c r="F7" s="18">
        <v>0.2</v>
      </c>
      <c r="G7" s="6">
        <f>IF(C7="yes",(1*F7),IF(C7="no",(0*F7),""))</f>
        <v>0.2</v>
      </c>
    </row>
    <row r="8" spans="1:12" s="54" customFormat="1" ht="115.5" customHeight="1" x14ac:dyDescent="0.25">
      <c r="A8" s="49">
        <v>3</v>
      </c>
      <c r="B8" s="50" t="s">
        <v>26</v>
      </c>
      <c r="C8" s="51" t="s">
        <v>45</v>
      </c>
      <c r="D8" s="71" t="s">
        <v>80</v>
      </c>
      <c r="E8" s="17" t="s">
        <v>87</v>
      </c>
      <c r="F8" s="52">
        <v>0.2</v>
      </c>
      <c r="G8" s="53">
        <f>IF(C8="yes",(1*F8),IF(C8="no",(0*F8),""))</f>
        <v>0.2</v>
      </c>
      <c r="I8" s="56"/>
      <c r="J8" s="67"/>
    </row>
    <row r="9" spans="1:12" ht="207.75" customHeight="1" x14ac:dyDescent="0.25">
      <c r="A9" s="4">
        <v>4</v>
      </c>
      <c r="B9" s="5" t="s">
        <v>37</v>
      </c>
      <c r="C9" s="16" t="s">
        <v>45</v>
      </c>
      <c r="D9" s="17" t="s">
        <v>81</v>
      </c>
      <c r="E9" s="17" t="s">
        <v>85</v>
      </c>
      <c r="F9" s="18">
        <v>0.2</v>
      </c>
      <c r="G9" s="6">
        <f>IF(C9="yes",(1*F9),IF(C9="no",(0*F9),""))</f>
        <v>0.2</v>
      </c>
    </row>
    <row r="10" spans="1:12" ht="60" customHeight="1" x14ac:dyDescent="0.25">
      <c r="A10" s="4">
        <v>5</v>
      </c>
      <c r="B10" s="5" t="s">
        <v>32</v>
      </c>
      <c r="C10" s="16" t="s">
        <v>45</v>
      </c>
      <c r="D10" s="17" t="s">
        <v>50</v>
      </c>
      <c r="E10" s="17" t="s">
        <v>49</v>
      </c>
      <c r="F10" s="18">
        <v>0.2</v>
      </c>
      <c r="G10" s="6">
        <f>IF(C10="yes",(1*F10),IF(C10="no",(0*F10),""))</f>
        <v>0.2</v>
      </c>
    </row>
    <row r="11" spans="1:12" x14ac:dyDescent="0.25">
      <c r="A11" s="7"/>
      <c r="B11" s="8"/>
      <c r="C11" s="9"/>
      <c r="D11" s="10"/>
      <c r="E11" s="10"/>
      <c r="F11" s="11"/>
      <c r="G11" s="11"/>
    </row>
    <row r="12" spans="1:12" ht="13.8" x14ac:dyDescent="0.25">
      <c r="A12" s="43" t="s">
        <v>7</v>
      </c>
      <c r="B12" s="33"/>
      <c r="C12" s="34"/>
      <c r="D12" s="35"/>
      <c r="E12" s="35"/>
      <c r="F12" s="44" t="str">
        <f>IF(SUM(F6:F10)&lt;&gt;100%,"ERROR","100%")</f>
        <v>100%</v>
      </c>
      <c r="G12" s="44">
        <f>SUM(G6:G10)</f>
        <v>1</v>
      </c>
    </row>
    <row r="13" spans="1:12" ht="13.8" x14ac:dyDescent="0.25">
      <c r="A13" s="12"/>
      <c r="B13" s="13"/>
      <c r="C13" s="1"/>
      <c r="D13" s="14"/>
      <c r="E13" s="14"/>
      <c r="F13" s="12"/>
      <c r="G13" s="12"/>
    </row>
    <row r="14" spans="1:12" ht="24" customHeight="1" x14ac:dyDescent="0.25">
      <c r="A14" s="42" t="s">
        <v>41</v>
      </c>
      <c r="B14" s="36"/>
      <c r="C14" s="37"/>
      <c r="D14" s="38"/>
      <c r="E14" s="38"/>
      <c r="F14" s="39"/>
      <c r="G14" s="39"/>
    </row>
    <row r="15" spans="1:12" ht="30.75" customHeight="1" x14ac:dyDescent="0.25">
      <c r="A15" s="82" t="s">
        <v>4</v>
      </c>
      <c r="B15" s="82"/>
      <c r="C15" s="3" t="s">
        <v>5</v>
      </c>
      <c r="D15" s="3" t="s">
        <v>30</v>
      </c>
      <c r="E15" s="3" t="s">
        <v>38</v>
      </c>
      <c r="F15" s="2" t="s">
        <v>23</v>
      </c>
      <c r="G15" s="2" t="s">
        <v>3</v>
      </c>
    </row>
    <row r="16" spans="1:12" ht="276.75" customHeight="1" x14ac:dyDescent="0.25">
      <c r="A16" s="4">
        <v>1</v>
      </c>
      <c r="B16" s="5" t="s">
        <v>17</v>
      </c>
      <c r="C16" s="51" t="s">
        <v>46</v>
      </c>
      <c r="D16" s="17" t="s">
        <v>100</v>
      </c>
      <c r="E16" s="17" t="s">
        <v>47</v>
      </c>
      <c r="F16" s="18">
        <v>0.14280000000000001</v>
      </c>
      <c r="G16" s="6">
        <f t="shared" ref="G16:G22" si="0">IF(C16="yes",(1*F16),IF(C16="no",(0*F16),""))</f>
        <v>0</v>
      </c>
    </row>
    <row r="17" spans="1:7" ht="90" customHeight="1" x14ac:dyDescent="0.25">
      <c r="A17" s="4">
        <v>2</v>
      </c>
      <c r="B17" s="5" t="s">
        <v>25</v>
      </c>
      <c r="C17" s="16" t="s">
        <v>45</v>
      </c>
      <c r="D17" s="17" t="s">
        <v>88</v>
      </c>
      <c r="E17" s="17" t="s">
        <v>51</v>
      </c>
      <c r="F17" s="18">
        <v>0.14280000000000001</v>
      </c>
      <c r="G17" s="6">
        <f t="shared" si="0"/>
        <v>0.14280000000000001</v>
      </c>
    </row>
    <row r="18" spans="1:7" ht="141" customHeight="1" x14ac:dyDescent="0.25">
      <c r="A18" s="4">
        <v>3</v>
      </c>
      <c r="B18" s="5" t="s">
        <v>27</v>
      </c>
      <c r="C18" s="16" t="s">
        <v>45</v>
      </c>
      <c r="D18" s="69" t="s">
        <v>74</v>
      </c>
      <c r="E18" s="17" t="s">
        <v>72</v>
      </c>
      <c r="F18" s="18">
        <v>0.14280000000000001</v>
      </c>
      <c r="G18" s="6">
        <f t="shared" si="0"/>
        <v>0.14280000000000001</v>
      </c>
    </row>
    <row r="19" spans="1:7" ht="114" x14ac:dyDescent="0.25">
      <c r="A19" s="4">
        <v>4</v>
      </c>
      <c r="B19" s="5" t="s">
        <v>39</v>
      </c>
      <c r="C19" s="16" t="s">
        <v>45</v>
      </c>
      <c r="D19" s="17" t="s">
        <v>75</v>
      </c>
      <c r="E19" s="17" t="s">
        <v>76</v>
      </c>
      <c r="F19" s="18">
        <v>0.14299999999999999</v>
      </c>
      <c r="G19" s="6">
        <f t="shared" si="0"/>
        <v>0.14299999999999999</v>
      </c>
    </row>
    <row r="20" spans="1:7" ht="93.6" x14ac:dyDescent="0.25">
      <c r="A20" s="4">
        <v>5</v>
      </c>
      <c r="B20" s="5" t="s">
        <v>40</v>
      </c>
      <c r="C20" s="16" t="s">
        <v>46</v>
      </c>
      <c r="D20" s="69" t="s">
        <v>89</v>
      </c>
      <c r="E20" s="69" t="s">
        <v>90</v>
      </c>
      <c r="F20" s="18">
        <v>0.14280000000000001</v>
      </c>
      <c r="G20" s="6">
        <f>IF(C20="yes",(1*F20),IF(C20="no",(0*F20),""))</f>
        <v>0</v>
      </c>
    </row>
    <row r="21" spans="1:7" ht="85.5" customHeight="1" x14ac:dyDescent="0.25">
      <c r="A21" s="4">
        <v>6</v>
      </c>
      <c r="B21" s="5" t="s">
        <v>8</v>
      </c>
      <c r="C21" s="51" t="s">
        <v>45</v>
      </c>
      <c r="D21" s="69" t="s">
        <v>65</v>
      </c>
      <c r="E21" s="17" t="s">
        <v>64</v>
      </c>
      <c r="F21" s="18">
        <v>0.14299999999999999</v>
      </c>
      <c r="G21" s="48">
        <f>IF(C21&lt;&gt;"yes",(1*F21),IF(C21&lt;&gt;"no",(0*F21),""))</f>
        <v>0</v>
      </c>
    </row>
    <row r="22" spans="1:7" ht="243.75" customHeight="1" x14ac:dyDescent="0.25">
      <c r="A22" s="4">
        <v>7</v>
      </c>
      <c r="B22" s="5" t="s">
        <v>14</v>
      </c>
      <c r="C22" s="51" t="s">
        <v>46</v>
      </c>
      <c r="D22" s="69" t="s">
        <v>91</v>
      </c>
      <c r="E22" s="17" t="s">
        <v>52</v>
      </c>
      <c r="F22" s="18">
        <v>0.14280000000000001</v>
      </c>
      <c r="G22" s="6">
        <f t="shared" si="0"/>
        <v>0</v>
      </c>
    </row>
    <row r="23" spans="1:7" x14ac:dyDescent="0.25">
      <c r="A23" s="11"/>
      <c r="B23" s="15"/>
      <c r="C23" s="9"/>
      <c r="D23" s="10"/>
      <c r="E23" s="10"/>
      <c r="F23" s="11"/>
      <c r="G23" s="11"/>
    </row>
    <row r="24" spans="1:7" ht="13.8" x14ac:dyDescent="0.25">
      <c r="A24" s="43" t="s">
        <v>7</v>
      </c>
      <c r="B24" s="33"/>
      <c r="C24" s="34"/>
      <c r="D24" s="35"/>
      <c r="E24" s="35"/>
      <c r="F24" s="44" t="str">
        <f>IF(SUM(F16:F22)&lt;&gt;100%,"ERROR","100%")</f>
        <v>100%</v>
      </c>
      <c r="G24" s="44">
        <f>SUM(G16:G22)</f>
        <v>0.42859999999999998</v>
      </c>
    </row>
    <row r="25" spans="1:7" ht="13.8" x14ac:dyDescent="0.25">
      <c r="A25" s="12"/>
      <c r="B25" s="13"/>
      <c r="C25" s="1"/>
      <c r="D25" s="14"/>
      <c r="E25" s="14"/>
      <c r="F25" s="12"/>
      <c r="G25" s="12"/>
    </row>
    <row r="26" spans="1:7" ht="24" customHeight="1" x14ac:dyDescent="0.25">
      <c r="A26" s="42" t="s">
        <v>42</v>
      </c>
      <c r="B26" s="36"/>
      <c r="C26" s="37"/>
      <c r="D26" s="38"/>
      <c r="E26" s="38"/>
      <c r="F26" s="39"/>
      <c r="G26" s="39"/>
    </row>
    <row r="27" spans="1:7" ht="30.75" customHeight="1" x14ac:dyDescent="0.25">
      <c r="A27" s="82" t="s">
        <v>4</v>
      </c>
      <c r="B27" s="82"/>
      <c r="C27" s="3" t="s">
        <v>5</v>
      </c>
      <c r="D27" s="3" t="s">
        <v>30</v>
      </c>
      <c r="E27" s="3" t="s">
        <v>38</v>
      </c>
      <c r="F27" s="2" t="s">
        <v>23</v>
      </c>
      <c r="G27" s="2" t="s">
        <v>3</v>
      </c>
    </row>
    <row r="28" spans="1:7" ht="144" customHeight="1" x14ac:dyDescent="0.25">
      <c r="A28" s="4">
        <v>1</v>
      </c>
      <c r="B28" s="5" t="s">
        <v>33</v>
      </c>
      <c r="C28" s="51" t="s">
        <v>46</v>
      </c>
      <c r="D28" s="71" t="s">
        <v>92</v>
      </c>
      <c r="E28" s="71" t="s">
        <v>47</v>
      </c>
      <c r="F28" s="18">
        <v>0.14280000000000001</v>
      </c>
      <c r="G28" s="6">
        <f t="shared" ref="G28:G34" si="1">IF(C28="yes",(1*F28),IF(C28="no",(0*F28),""))</f>
        <v>0</v>
      </c>
    </row>
    <row r="29" spans="1:7" ht="159" customHeight="1" x14ac:dyDescent="0.25">
      <c r="A29" s="4">
        <v>2</v>
      </c>
      <c r="B29" s="5" t="s">
        <v>28</v>
      </c>
      <c r="C29" s="51" t="s">
        <v>45</v>
      </c>
      <c r="D29" s="71" t="s">
        <v>66</v>
      </c>
      <c r="E29" s="71" t="s">
        <v>53</v>
      </c>
      <c r="F29" s="18">
        <v>0.14280000000000001</v>
      </c>
      <c r="G29" s="6">
        <f t="shared" si="1"/>
        <v>0.14280000000000001</v>
      </c>
    </row>
    <row r="30" spans="1:7" ht="91.5" customHeight="1" x14ac:dyDescent="0.25">
      <c r="A30" s="4">
        <v>3</v>
      </c>
      <c r="B30" s="5" t="s">
        <v>12</v>
      </c>
      <c r="C30" s="16" t="s">
        <v>45</v>
      </c>
      <c r="D30" s="17" t="s">
        <v>55</v>
      </c>
      <c r="E30" s="17" t="s">
        <v>54</v>
      </c>
      <c r="F30" s="18">
        <v>0.14299999999999999</v>
      </c>
      <c r="G30" s="6">
        <f t="shared" si="1"/>
        <v>0.14299999999999999</v>
      </c>
    </row>
    <row r="31" spans="1:7" ht="116.25" customHeight="1" x14ac:dyDescent="0.25">
      <c r="A31" s="4">
        <v>4</v>
      </c>
      <c r="B31" s="5" t="s">
        <v>34</v>
      </c>
      <c r="C31" s="51" t="s">
        <v>46</v>
      </c>
      <c r="D31" s="17" t="s">
        <v>93</v>
      </c>
      <c r="E31" s="17" t="s">
        <v>67</v>
      </c>
      <c r="F31" s="18">
        <v>0.14280000000000001</v>
      </c>
      <c r="G31" s="6">
        <f t="shared" si="1"/>
        <v>0</v>
      </c>
    </row>
    <row r="32" spans="1:7" ht="111.75" customHeight="1" x14ac:dyDescent="0.25">
      <c r="A32" s="4">
        <v>5</v>
      </c>
      <c r="B32" s="5" t="s">
        <v>24</v>
      </c>
      <c r="C32" s="16" t="s">
        <v>45</v>
      </c>
      <c r="D32" s="69" t="s">
        <v>94</v>
      </c>
      <c r="E32" s="17" t="s">
        <v>82</v>
      </c>
      <c r="F32" s="18">
        <v>0.14299999999999999</v>
      </c>
      <c r="G32" s="6">
        <f t="shared" si="1"/>
        <v>0.14299999999999999</v>
      </c>
    </row>
    <row r="33" spans="1:16" ht="79.8" x14ac:dyDescent="0.25">
      <c r="A33" s="4">
        <v>6</v>
      </c>
      <c r="B33" s="5" t="s">
        <v>9</v>
      </c>
      <c r="C33" s="16" t="s">
        <v>45</v>
      </c>
      <c r="D33" s="17" t="s">
        <v>83</v>
      </c>
      <c r="E33" s="17" t="s">
        <v>70</v>
      </c>
      <c r="F33" s="18">
        <v>0.14280000000000001</v>
      </c>
      <c r="G33" s="6">
        <f t="shared" si="1"/>
        <v>0.14280000000000001</v>
      </c>
    </row>
    <row r="34" spans="1:16" ht="51.75" customHeight="1" x14ac:dyDescent="0.25">
      <c r="A34" s="4">
        <v>7</v>
      </c>
      <c r="B34" s="5" t="s">
        <v>13</v>
      </c>
      <c r="C34" s="16" t="s">
        <v>45</v>
      </c>
      <c r="D34" s="17" t="s">
        <v>56</v>
      </c>
      <c r="E34" s="17" t="s">
        <v>57</v>
      </c>
      <c r="F34" s="18">
        <v>0.14280000000000001</v>
      </c>
      <c r="G34" s="6">
        <f t="shared" si="1"/>
        <v>0.14280000000000001</v>
      </c>
    </row>
    <row r="35" spans="1:16" x14ac:dyDescent="0.25">
      <c r="A35" s="11"/>
      <c r="B35" s="15"/>
      <c r="C35" s="9"/>
      <c r="D35" s="10"/>
      <c r="E35" s="10"/>
      <c r="F35" s="11"/>
      <c r="G35" s="11"/>
    </row>
    <row r="36" spans="1:16" ht="13.8" x14ac:dyDescent="0.25">
      <c r="A36" s="43" t="s">
        <v>7</v>
      </c>
      <c r="B36" s="33"/>
      <c r="C36" s="34"/>
      <c r="D36" s="35"/>
      <c r="E36" s="35"/>
      <c r="F36" s="44" t="str">
        <f>IF(SUM(F28:F34)&lt;&gt;100%,"ERROR","100%")</f>
        <v>100%</v>
      </c>
      <c r="G36" s="44">
        <f>SUM(G28:G34)</f>
        <v>0.71440000000000003</v>
      </c>
    </row>
    <row r="37" spans="1:16" ht="13.8" x14ac:dyDescent="0.25">
      <c r="A37" s="12"/>
      <c r="B37" s="13"/>
      <c r="C37" s="1"/>
      <c r="D37" s="14"/>
      <c r="E37" s="14"/>
      <c r="F37" s="12"/>
      <c r="G37" s="12"/>
    </row>
    <row r="38" spans="1:16" ht="24" customHeight="1" x14ac:dyDescent="0.25">
      <c r="A38" s="42" t="s">
        <v>43</v>
      </c>
      <c r="B38" s="36"/>
      <c r="C38" s="40"/>
      <c r="D38" s="41"/>
      <c r="E38" s="38"/>
      <c r="F38" s="39"/>
      <c r="G38" s="39"/>
    </row>
    <row r="39" spans="1:16" ht="30.75" customHeight="1" x14ac:dyDescent="0.25">
      <c r="A39" s="82" t="s">
        <v>4</v>
      </c>
      <c r="B39" s="82"/>
      <c r="C39" s="3" t="s">
        <v>5</v>
      </c>
      <c r="D39" s="3" t="s">
        <v>30</v>
      </c>
      <c r="E39" s="3" t="s">
        <v>38</v>
      </c>
      <c r="F39" s="2" t="s">
        <v>23</v>
      </c>
      <c r="G39" s="2" t="s">
        <v>3</v>
      </c>
    </row>
    <row r="40" spans="1:16" ht="12.75" customHeight="1" x14ac:dyDescent="0.25">
      <c r="A40" s="11"/>
      <c r="B40" s="5"/>
      <c r="C40" s="9"/>
      <c r="D40" s="10"/>
      <c r="E40" s="10"/>
      <c r="F40" s="11"/>
      <c r="G40" s="11"/>
    </row>
    <row r="41" spans="1:16" ht="315.75" customHeight="1" x14ac:dyDescent="0.25">
      <c r="A41" s="4">
        <v>1</v>
      </c>
      <c r="B41" s="19" t="s">
        <v>15</v>
      </c>
      <c r="C41" s="51" t="s">
        <v>46</v>
      </c>
      <c r="D41" s="69" t="s">
        <v>96</v>
      </c>
      <c r="E41" s="17" t="s">
        <v>95</v>
      </c>
      <c r="F41" s="18">
        <v>0.33400000000000002</v>
      </c>
      <c r="G41" s="6">
        <f>IF(C41="yes",(1*F41),IF(C41="no",(0*F41),IF(C41="small extent",(0.33*F41),IF(C41="large extent",(0.67*F41),""))))</f>
        <v>0</v>
      </c>
      <c r="J41"/>
    </row>
    <row r="42" spans="1:16" ht="34.5" customHeight="1" x14ac:dyDescent="0.25">
      <c r="A42" s="4"/>
      <c r="B42" s="25" t="s">
        <v>68</v>
      </c>
      <c r="C42" s="87" t="s">
        <v>97</v>
      </c>
      <c r="D42" s="88"/>
      <c r="E42" s="88"/>
      <c r="F42" s="88"/>
      <c r="G42" s="89"/>
      <c r="J42"/>
    </row>
    <row r="43" spans="1:16" ht="13.5" customHeight="1" x14ac:dyDescent="0.25">
      <c r="A43" s="4"/>
      <c r="B43" s="26" t="s">
        <v>21</v>
      </c>
      <c r="C43" s="90"/>
      <c r="D43" s="91"/>
      <c r="E43" s="91"/>
      <c r="F43" s="92"/>
      <c r="G43" s="93"/>
      <c r="J43"/>
    </row>
    <row r="44" spans="1:16" ht="26.25" customHeight="1" x14ac:dyDescent="0.25">
      <c r="A44" s="4"/>
      <c r="B44" s="27" t="s">
        <v>35</v>
      </c>
      <c r="C44" s="94"/>
      <c r="D44" s="95"/>
      <c r="E44" s="95"/>
      <c r="F44" s="95"/>
      <c r="G44" s="96"/>
      <c r="J44"/>
    </row>
    <row r="45" spans="1:16" ht="73.5" customHeight="1" x14ac:dyDescent="0.25">
      <c r="A45" s="23">
        <v>2</v>
      </c>
      <c r="B45" s="22" t="s">
        <v>16</v>
      </c>
      <c r="C45" s="21" t="s">
        <v>45</v>
      </c>
      <c r="D45" s="70" t="s">
        <v>2</v>
      </c>
      <c r="E45" s="17" t="s">
        <v>51</v>
      </c>
      <c r="F45" s="18">
        <v>0.33300000000000002</v>
      </c>
      <c r="G45" s="6">
        <f>IF(C45="yes",(1*F45),IF(C45="no",(0*F45),IF(C45="small extent",(0.33*F45),IF(C45="large extent",(0.67*F45),""))))</f>
        <v>0.33300000000000002</v>
      </c>
      <c r="J45"/>
      <c r="L45" s="73"/>
      <c r="M45" s="74"/>
      <c r="N45" s="74"/>
      <c r="O45" s="75"/>
      <c r="P45" s="76"/>
    </row>
    <row r="46" spans="1:16" ht="12" customHeight="1" x14ac:dyDescent="0.25">
      <c r="A46" s="4"/>
      <c r="B46" s="25" t="s">
        <v>29</v>
      </c>
      <c r="C46" s="99" t="s">
        <v>58</v>
      </c>
      <c r="D46" s="100"/>
      <c r="E46" s="100"/>
      <c r="F46" s="100"/>
      <c r="G46" s="101"/>
      <c r="J46"/>
      <c r="L46" s="77"/>
      <c r="M46" s="78"/>
      <c r="N46" s="78"/>
      <c r="O46" s="78"/>
      <c r="P46" s="79"/>
    </row>
    <row r="47" spans="1:16" ht="12.75" customHeight="1" x14ac:dyDescent="0.25">
      <c r="A47" s="4"/>
      <c r="B47" s="26" t="s">
        <v>20</v>
      </c>
      <c r="C47" s="102" t="s">
        <v>99</v>
      </c>
      <c r="D47" s="103"/>
      <c r="E47" s="103"/>
      <c r="F47" s="103"/>
      <c r="G47" s="104"/>
      <c r="J47"/>
    </row>
    <row r="48" spans="1:16" ht="10.5" customHeight="1" x14ac:dyDescent="0.25">
      <c r="A48" s="4"/>
      <c r="B48" s="27" t="s">
        <v>22</v>
      </c>
      <c r="C48" s="105" t="s">
        <v>98</v>
      </c>
      <c r="D48" s="106"/>
      <c r="E48" s="106"/>
      <c r="F48" s="106"/>
      <c r="G48" s="107"/>
      <c r="J48"/>
    </row>
    <row r="49" spans="1:10" ht="12" customHeight="1" x14ac:dyDescent="0.25">
      <c r="A49" s="4"/>
      <c r="B49" s="26" t="s">
        <v>59</v>
      </c>
      <c r="C49" s="102" t="s">
        <v>60</v>
      </c>
      <c r="D49" s="103"/>
      <c r="E49" s="103"/>
      <c r="F49" s="103"/>
      <c r="G49" s="104"/>
      <c r="J49"/>
    </row>
    <row r="50" spans="1:10" ht="12.75" customHeight="1" x14ac:dyDescent="0.25">
      <c r="A50" s="4"/>
      <c r="B50" s="26" t="s">
        <v>20</v>
      </c>
      <c r="C50" s="102" t="s">
        <v>61</v>
      </c>
      <c r="D50" s="103"/>
      <c r="E50" s="103"/>
      <c r="F50" s="103"/>
      <c r="G50" s="104"/>
      <c r="J50"/>
    </row>
    <row r="51" spans="1:10" ht="14.25" customHeight="1" x14ac:dyDescent="0.25">
      <c r="A51" s="4"/>
      <c r="B51" s="27" t="s">
        <v>22</v>
      </c>
      <c r="C51" s="105" t="s">
        <v>69</v>
      </c>
      <c r="D51" s="106"/>
      <c r="E51" s="106"/>
      <c r="F51" s="106"/>
      <c r="G51" s="107"/>
      <c r="J51"/>
    </row>
    <row r="52" spans="1:10" ht="17.25" customHeight="1" x14ac:dyDescent="0.25">
      <c r="A52" s="4"/>
      <c r="B52" s="28"/>
      <c r="C52" s="97"/>
      <c r="D52" s="98"/>
      <c r="E52" s="98"/>
      <c r="F52" s="98"/>
      <c r="G52" s="98"/>
      <c r="J52"/>
    </row>
    <row r="53" spans="1:10" ht="136.5" customHeight="1" x14ac:dyDescent="0.25">
      <c r="A53" s="4">
        <v>3</v>
      </c>
      <c r="B53" s="5" t="s">
        <v>36</v>
      </c>
      <c r="C53" s="20" t="s">
        <v>62</v>
      </c>
      <c r="D53" s="17" t="s">
        <v>0</v>
      </c>
      <c r="E53" s="72" t="s">
        <v>1</v>
      </c>
      <c r="F53" s="18">
        <v>0.33300000000000002</v>
      </c>
      <c r="G53" s="6">
        <f>IF(C53="yes",(1*F53),IF(C53="no",(0*F53),IF(C53="small extent",(0.33*F53),IF(C53="large extent",(0.67*F53),""))))</f>
        <v>0.10989000000000002</v>
      </c>
      <c r="J53"/>
    </row>
    <row r="54" spans="1:10" ht="169.5" customHeight="1" x14ac:dyDescent="0.25">
      <c r="A54" s="4">
        <v>4</v>
      </c>
      <c r="B54" s="5" t="s">
        <v>19</v>
      </c>
      <c r="C54" s="16" t="s">
        <v>79</v>
      </c>
      <c r="D54" s="17" t="s">
        <v>84</v>
      </c>
      <c r="E54" s="71" t="s">
        <v>77</v>
      </c>
      <c r="F54" s="18">
        <v>0</v>
      </c>
      <c r="G54" s="6">
        <v>0</v>
      </c>
      <c r="J54"/>
    </row>
    <row r="55" spans="1:10" ht="91.2" x14ac:dyDescent="0.25">
      <c r="A55" s="24">
        <v>5</v>
      </c>
      <c r="B55" s="5" t="s">
        <v>18</v>
      </c>
      <c r="C55" s="16" t="s">
        <v>79</v>
      </c>
      <c r="D55" s="17" t="s">
        <v>63</v>
      </c>
      <c r="E55" s="17" t="s">
        <v>73</v>
      </c>
      <c r="F55" s="18">
        <v>0</v>
      </c>
      <c r="G55" s="6">
        <v>0</v>
      </c>
      <c r="J55"/>
    </row>
    <row r="56" spans="1:10" ht="15.75" customHeight="1" x14ac:dyDescent="0.25">
      <c r="A56" s="43" t="s">
        <v>7</v>
      </c>
      <c r="B56" s="45"/>
      <c r="C56" s="46"/>
      <c r="D56" s="47"/>
      <c r="E56" s="47"/>
      <c r="F56" s="44" t="str">
        <f>IF((F55+F54+F53+F45+F41)&lt;&gt;100%,"ERROR","100%")</f>
        <v>100%</v>
      </c>
      <c r="G56" s="44">
        <f>G55+G54+G53+G45+G41</f>
        <v>0.44289000000000001</v>
      </c>
    </row>
    <row r="57" spans="1:10" ht="17.25" customHeight="1" x14ac:dyDescent="0.25"/>
    <row r="58" spans="1:10" ht="54" customHeight="1" x14ac:dyDescent="0.25"/>
    <row r="59" spans="1:10" ht="52.5" customHeight="1" x14ac:dyDescent="0.25"/>
    <row r="60" spans="1:10" ht="63" customHeight="1" x14ac:dyDescent="0.25"/>
  </sheetData>
  <sheetProtection formatCells="0" formatColumns="0" formatRows="0" insertColumns="0" insertRows="0" insertHyperlinks="0" deleteColumns="0" deleteRows="0" sort="0" autoFilter="0" pivotTables="0"/>
  <customSheetViews>
    <customSheetView guid="{4FCC6658-82EF-11D6-AB11-00C04F76B805}" scale="75" showRuler="0">
      <selection activeCell="D42" sqref="D42"/>
      <pageMargins left="0.75" right="0.75" top="1" bottom="1" header="0.5" footer="0.5"/>
      <pageSetup scale="90" orientation="landscape" r:id="rId1"/>
      <headerFooter alignWithMargins="0">
        <oddFooter>&amp;C&amp;P&amp;R&amp;"Arial,Bold"&amp;12DRAFT
FY 2002 Spring Review</oddFooter>
      </headerFooter>
    </customSheetView>
    <customSheetView guid="{4FCC6683-82EF-11D6-AB11-00C04F76B805}" scale="75" showRuler="0">
      <selection activeCell="D42" sqref="D42"/>
      <pageMargins left="0.75" right="0.75" top="1" bottom="1" header="0.5" footer="0.5"/>
      <pageSetup scale="90" orientation="landscape" r:id="rId2"/>
      <headerFooter alignWithMargins="0">
        <oddFooter>&amp;C&amp;P&amp;R&amp;"Arial,Bold"&amp;12DRAFT
FY 2002 Spring Review</oddFooter>
      </headerFooter>
    </customSheetView>
  </customSheetViews>
  <mergeCells count="19">
    <mergeCell ref="C44:G44"/>
    <mergeCell ref="C52:G52"/>
    <mergeCell ref="C46:G46"/>
    <mergeCell ref="C47:G47"/>
    <mergeCell ref="A39:B39"/>
    <mergeCell ref="C48:G48"/>
    <mergeCell ref="C49:G49"/>
    <mergeCell ref="C50:G50"/>
    <mergeCell ref="C51:G51"/>
    <mergeCell ref="L45:P45"/>
    <mergeCell ref="L46:P46"/>
    <mergeCell ref="A1:G1"/>
    <mergeCell ref="A5:B5"/>
    <mergeCell ref="A15:B15"/>
    <mergeCell ref="A27:B27"/>
    <mergeCell ref="A2:G2"/>
    <mergeCell ref="A3:G3"/>
    <mergeCell ref="C42:G42"/>
    <mergeCell ref="C43:G43"/>
  </mergeCells>
  <phoneticPr fontId="31" type="noConversion"/>
  <pageMargins left="0.75" right="0.75" top="1" bottom="1" header="0.5" footer="0.5"/>
  <pageSetup scale="90" orientation="landscape" r:id="rId3"/>
  <headerFooter alignWithMargins="0">
    <oddFooter>&amp;C&amp;P&amp;R&amp;"Arial,Bold"FY  2004 Budget
Fall Review</oddFooter>
  </headerFooter>
  <rowBreaks count="1" manualBreakCount="1">
    <brk id="37" max="6"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2003-01-22T18:23:45Z</cp:lastPrinted>
  <dcterms:created xsi:type="dcterms:W3CDTF">2002-04-18T17:14:40Z</dcterms:created>
  <dcterms:modified xsi:type="dcterms:W3CDTF">2024-02-03T22:08:35Z</dcterms:modified>
</cp:coreProperties>
</file>