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BE22AEC6-152D-40A2-9801-899DB977BE3A}" xr6:coauthVersionLast="47" xr6:coauthVersionMax="47" xr10:uidLastSave="{00000000-0000-0000-0000-000000000000}"/>
  <bookViews>
    <workbookView xWindow="3348" yWindow="3348" windowWidth="17280" windowHeight="8880" activeTab="2"/>
  </bookViews>
  <sheets>
    <sheet name="Introduction" sheetId="4" r:id="rId1"/>
    <sheet name="Example" sheetId="3" r:id="rId2"/>
    <sheet name="FINANCIAL DATA &amp; ANALYSIS" sheetId="2" r:id="rId3"/>
  </sheets>
  <definedNames>
    <definedName name="_xlnm.Print_Area" localSheetId="1">Example!$A$1:$I$69</definedName>
    <definedName name="_xlnm.Print_Area" localSheetId="2">'FINANCIAL DATA &amp; ANALYSIS'!$B$2:$J$68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H8" i="3" s="1"/>
  <c r="C8" i="3"/>
  <c r="D8" i="3"/>
  <c r="D7" i="3" s="1"/>
  <c r="E8" i="3"/>
  <c r="B9" i="3"/>
  <c r="H9" i="3" s="1"/>
  <c r="C9" i="3"/>
  <c r="D9" i="3"/>
  <c r="E9" i="3"/>
  <c r="B10" i="3"/>
  <c r="H10" i="3" s="1"/>
  <c r="C10" i="3"/>
  <c r="D10" i="3"/>
  <c r="E10" i="3"/>
  <c r="C11" i="3"/>
  <c r="E11" i="3"/>
  <c r="H11" i="3"/>
  <c r="H12" i="3"/>
  <c r="E14" i="3"/>
  <c r="H14" i="3"/>
  <c r="D15" i="3"/>
  <c r="H15" i="3" s="1"/>
  <c r="H16" i="3" s="1"/>
  <c r="H18" i="3"/>
  <c r="C20" i="3"/>
  <c r="E20" i="3"/>
  <c r="H20" i="3"/>
  <c r="C21" i="3"/>
  <c r="D21" i="3"/>
  <c r="H21" i="3" s="1"/>
  <c r="H22" i="3" s="1"/>
  <c r="B22" i="3"/>
  <c r="C23" i="3"/>
  <c r="H28" i="3"/>
  <c r="H29" i="3"/>
  <c r="H30" i="3"/>
  <c r="C32" i="3"/>
  <c r="E32" i="3"/>
  <c r="H32" i="3"/>
  <c r="C33" i="3"/>
  <c r="D33" i="3"/>
  <c r="H33" i="3" s="1"/>
  <c r="H34" i="3" s="1"/>
  <c r="B34" i="3"/>
  <c r="D40" i="3"/>
  <c r="E40" i="3"/>
  <c r="H40" i="3"/>
  <c r="H45" i="3"/>
  <c r="H46" i="3"/>
  <c r="H47" i="3"/>
  <c r="H48" i="3"/>
  <c r="H50" i="3"/>
  <c r="H51" i="3"/>
  <c r="H52" i="3"/>
  <c r="H53" i="3"/>
  <c r="H54" i="3"/>
  <c r="H55" i="3"/>
  <c r="H56" i="3"/>
  <c r="H57" i="3"/>
  <c r="C59" i="3"/>
  <c r="H59" i="3"/>
  <c r="C60" i="3"/>
  <c r="H60" i="3"/>
  <c r="B61" i="3"/>
  <c r="H61" i="3"/>
  <c r="C62" i="3"/>
  <c r="H62" i="3"/>
  <c r="C65" i="3"/>
  <c r="H65" i="3"/>
  <c r="C66" i="3"/>
  <c r="H66" i="3"/>
  <c r="B67" i="3"/>
  <c r="H67" i="3"/>
  <c r="C68" i="3"/>
  <c r="H68" i="3"/>
  <c r="I7" i="2"/>
  <c r="I8" i="2"/>
  <c r="I9" i="2"/>
  <c r="I10" i="2"/>
  <c r="I11" i="2"/>
  <c r="I13" i="2"/>
  <c r="I14" i="2"/>
  <c r="I15" i="2"/>
  <c r="I16" i="2"/>
  <c r="I17" i="2"/>
  <c r="I19" i="2"/>
  <c r="I20" i="2"/>
  <c r="I21" i="2" s="1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9" i="2"/>
  <c r="I50" i="2"/>
  <c r="I51" i="2"/>
  <c r="I52" i="2"/>
  <c r="I53" i="2"/>
  <c r="I54" i="2"/>
  <c r="I55" i="2"/>
  <c r="I56" i="2"/>
  <c r="I58" i="2"/>
  <c r="I59" i="2"/>
  <c r="I60" i="2"/>
  <c r="I61" i="2"/>
  <c r="I64" i="2"/>
  <c r="I65" i="2"/>
  <c r="I66" i="2"/>
  <c r="I67" i="2"/>
  <c r="B7" i="3" l="1"/>
  <c r="H7" i="3" s="1"/>
  <c r="H17" i="3"/>
</calcChain>
</file>

<file path=xl/comments1.xml><?xml version="1.0" encoding="utf-8"?>
<comments xmlns="http://schemas.openxmlformats.org/spreadsheetml/2006/main">
  <authors>
    <author>Lynton Bond</author>
  </authors>
  <commentLis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C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D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E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F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G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A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purchasing MVS or FM, the cost may include a nominal call charge/handset - an "all you can eat" pricing</t>
        </r>
      </text>
    </comment>
    <comment ref="A1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A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A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A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A27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A40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A5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A6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A69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comments2.xml><?xml version="1.0" encoding="utf-8"?>
<comments xmlns="http://schemas.openxmlformats.org/spreadsheetml/2006/main">
  <authors>
    <author>Lynton Bond</author>
  </authors>
  <commentList>
    <comment ref="C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D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E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F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G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H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pruchasing MVS or FM, the cost may include a nominal call charge/handset - an "all you can eat" pricing</t>
        </r>
      </text>
    </comment>
    <comment ref="B18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B2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B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B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B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B3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B5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B62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B68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sharedStrings.xml><?xml version="1.0" encoding="utf-8"?>
<sst xmlns="http://schemas.openxmlformats.org/spreadsheetml/2006/main" count="186" uniqueCount="71">
  <si>
    <t>DETAILS</t>
  </si>
  <si>
    <t>TOTAL</t>
  </si>
  <si>
    <t>COMMENTS</t>
  </si>
  <si>
    <t>DATA</t>
  </si>
  <si>
    <t>SOURCE</t>
  </si>
  <si>
    <t>COST PER HANDSET (LANDLINE)</t>
  </si>
  <si>
    <t>MONTHLY EXPENDITURE FOR:</t>
  </si>
  <si>
    <t xml:space="preserve"> - LONG DIST. CALLS (NAT. &amp; INTERNAT.)</t>
  </si>
  <si>
    <t xml:space="preserve"> - LONG DIST. CALLS (TO MOBILES)</t>
  </si>
  <si>
    <t xml:space="preserve"> - LOCAL CALLS</t>
  </si>
  <si>
    <t>NUMBER OF HANDSETS</t>
  </si>
  <si>
    <t>PLANNED NO. OF HANDSETS</t>
  </si>
  <si>
    <t>LOCAL CALLS</t>
  </si>
  <si>
    <t>COST ($ PER MONTH)</t>
  </si>
  <si>
    <t>NUMBER OF CALLS PER MONTH</t>
  </si>
  <si>
    <t>AVE. COST PER CALL ($)</t>
  </si>
  <si>
    <t>AVE. DURATION OF CALLS (SECS)</t>
  </si>
  <si>
    <t>MIX:  PEAK/OFF-PEAK CALLS (%)</t>
  </si>
  <si>
    <t>LONG DISTANCE CALLS (NOT TO MOBILES)</t>
  </si>
  <si>
    <t>AVE. LENGTH FOR BILLING ZONE 1 (SECS)</t>
  </si>
  <si>
    <t>AVE. LENGTH FOR BILLING ZONE 2 (SECS)</t>
  </si>
  <si>
    <t>AVE. LENGTH FOR BILLING ZONE 3 (SECS)</t>
  </si>
  <si>
    <t>AVE. LENGTH FOR BILLING ZONE 4 (SECS)</t>
  </si>
  <si>
    <t>MIX:  CALLS TO ZONES 1/2/3/4/UNKNOWN (%)</t>
  </si>
  <si>
    <t>MIX:  EAST-CST/OTHER INTERCAP. CALLS (%)</t>
  </si>
  <si>
    <t>LONG DISTANCE CALLS TO MOBILES</t>
  </si>
  <si>
    <t>MIX: CALLS TO ZONES 1/2/3/4 (%)</t>
  </si>
  <si>
    <t>MIX: EAST-CST/OTHER INTERCAP. CALLS (%)</t>
  </si>
  <si>
    <t xml:space="preserve">INTERNATIONAL CALLS </t>
  </si>
  <si>
    <t xml:space="preserve">NUMBER OF CALLS PER MONTH </t>
  </si>
  <si>
    <t>TOTAL DURATION OF CALLS (SECS)</t>
  </si>
  <si>
    <t>MOBILE PHONES</t>
  </si>
  <si>
    <t>NUMBER OF MOBILES</t>
  </si>
  <si>
    <t>AVE. DURATION (SECS)</t>
  </si>
  <si>
    <t>MIX:  PEAK/OFF-PEAK (7.00AM - 7.00PM)</t>
  </si>
  <si>
    <t>MIX:  &lt;165KM/&gt;165KM DISTANCE OF CALL</t>
  </si>
  <si>
    <t>INBOUND NUMBERS (1800)</t>
  </si>
  <si>
    <t>AVE. CALL LENGTH (SECS)</t>
  </si>
  <si>
    <t>NO. OF CALLS THAT EXCEED A "DURATION"</t>
  </si>
  <si>
    <t>INBOUND NUMBERS (1300)</t>
  </si>
  <si>
    <t>NO. OF CALLS THAT EXCEED A SET "DURATION"</t>
  </si>
  <si>
    <t>MIX: On-Net/Off-Net</t>
  </si>
  <si>
    <t>MIX:  Internal (Within Agency): External</t>
  </si>
  <si>
    <t>VOICE REVIEW INFORMATION REQUIRED FOR NOIE ANALYSIS</t>
  </si>
  <si>
    <t>XYZ Bill April 2001</t>
  </si>
  <si>
    <t>ABC Bill March,2001</t>
  </si>
  <si>
    <t>80%/20%</t>
  </si>
  <si>
    <t>75%/25%</t>
  </si>
  <si>
    <t>5/25/40/30</t>
  </si>
  <si>
    <t>derived</t>
  </si>
  <si>
    <t>contract price</t>
  </si>
  <si>
    <t>estimated</t>
  </si>
  <si>
    <t>estimated monthly average</t>
  </si>
  <si>
    <t>40/60</t>
  </si>
  <si>
    <t>35/65</t>
  </si>
  <si>
    <t>estimate</t>
  </si>
  <si>
    <t>&gt; 10 minutes</t>
  </si>
  <si>
    <t>The example sheet shows some information which has been entered, including formulae based on other cells on the sheet.</t>
  </si>
  <si>
    <t>What NOIE will attempt to do is apply current pricing to the data that you provide in order to arrive a consistent basline to enable to evaluate different offers and/or current whole-of Government prices.  Depending on the information provided, the information may be cost per handset per month, total cost per month, or average call costs.</t>
  </si>
  <si>
    <t>If you have any problems or need further clarification please contact</t>
  </si>
  <si>
    <t>Lynton Bond</t>
  </si>
  <si>
    <t>phone 02 6271 1586</t>
  </si>
  <si>
    <t>fax 02 6271 1698</t>
  </si>
  <si>
    <t>lynton.bond@noie.gov.au</t>
  </si>
  <si>
    <t>Fill out the Financial Data &amp; Analysis worksheet as best you can; not all data will be available and different carriers may provide different information on the bill and the contract.</t>
  </si>
  <si>
    <t>To access the example worksheet and the Financial Data &amp; Analysis worksheet select the appropriate worksheet tab below, named “example” and “FINANCIAL DATA &amp; ANALYSIS”.  To further assist in filling out the Financial Data &amp; Analysis worksheet.  These sheets contain inline "comments" to help you understand what is required.  Ensure that Excel is configured to show comment markers (Tools | Options | View | Comment Indicator Only) and whenever you move the mouse over a cell with a comment indicator, the comment will appear.</t>
  </si>
  <si>
    <t>National Office for the Information Economy</t>
  </si>
  <si>
    <t>Government Online Group</t>
  </si>
  <si>
    <r>
      <t xml:space="preserve">All material © </t>
    </r>
    <r>
      <rPr>
        <u/>
        <sz val="10"/>
        <color indexed="12"/>
        <rFont val="Arial"/>
        <family val="2"/>
      </rPr>
      <t>Copyright</t>
    </r>
    <r>
      <rPr>
        <sz val="10"/>
        <rFont val="Arial"/>
        <family val="2"/>
      </rPr>
      <t xml:space="preserve"> Commonwealth of Australia, 2000. All Rights Reserved.</t>
    </r>
  </si>
  <si>
    <r>
      <t xml:space="preserve">Please note the </t>
    </r>
    <r>
      <rPr>
        <u/>
        <sz val="10"/>
        <color indexed="12"/>
        <rFont val="Arial"/>
        <family val="2"/>
      </rPr>
      <t>disclaimer</t>
    </r>
    <r>
      <rPr>
        <sz val="10"/>
        <rFont val="Arial"/>
        <family val="2"/>
      </rPr>
      <t xml:space="preserve"> that relates to use of this site, and our site privacy statement.</t>
    </r>
  </si>
  <si>
    <r>
      <t xml:space="preserve">Comments, problems with the site? Please report them to: </t>
    </r>
    <r>
      <rPr>
        <u/>
        <sz val="10"/>
        <color indexed="12"/>
        <rFont val="Arial"/>
        <family val="2"/>
      </rPr>
      <t>webmanager@govonline.gov.au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</si>
</sst>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#,##0.000"/>
    <numFmt numFmtId="175" formatCode="#,##0.0"/>
  </numFmts>
  <fonts count="9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3" fontId="1" fillId="2" borderId="1" xfId="0" applyNumberFormat="1" applyFont="1" applyFill="1" applyBorder="1" applyAlignment="1">
      <alignment horizontal="centerContinuous" wrapText="1"/>
    </xf>
    <xf numFmtId="3" fontId="1" fillId="2" borderId="2" xfId="0" applyNumberFormat="1" applyFont="1" applyFill="1" applyBorder="1" applyAlignment="1">
      <alignment horizontal="centerContinuous" wrapText="1"/>
    </xf>
    <xf numFmtId="3" fontId="1" fillId="2" borderId="3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Continuous" wrapText="1"/>
    </xf>
    <xf numFmtId="3" fontId="2" fillId="0" borderId="1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" wrapText="1"/>
    </xf>
    <xf numFmtId="0" fontId="3" fillId="0" borderId="0" xfId="0" applyFont="1"/>
    <xf numFmtId="3" fontId="2" fillId="0" borderId="5" xfId="0" applyNumberFormat="1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3" fontId="2" fillId="0" borderId="7" xfId="0" applyNumberFormat="1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vertical="top" wrapText="1"/>
    </xf>
    <xf numFmtId="3" fontId="2" fillId="2" borderId="6" xfId="0" applyNumberFormat="1" applyFont="1" applyFill="1" applyBorder="1" applyAlignment="1">
      <alignment horizontal="center" wrapText="1"/>
    </xf>
    <xf numFmtId="3" fontId="2" fillId="2" borderId="7" xfId="0" applyNumberFormat="1" applyFont="1" applyFill="1" applyBorder="1" applyAlignment="1">
      <alignment horizontal="center" wrapText="1"/>
    </xf>
    <xf numFmtId="3" fontId="2" fillId="2" borderId="8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3" fontId="0" fillId="0" borderId="10" xfId="0" applyNumberFormat="1" applyBorder="1" applyAlignment="1">
      <alignment vertical="top" wrapText="1"/>
    </xf>
    <xf numFmtId="3" fontId="0" fillId="0" borderId="11" xfId="0" applyNumberForma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3" fontId="0" fillId="0" borderId="14" xfId="0" applyNumberFormat="1" applyBorder="1" applyAlignment="1">
      <alignment vertical="top" wrapText="1"/>
    </xf>
    <xf numFmtId="3" fontId="0" fillId="0" borderId="15" xfId="0" applyNumberFormat="1" applyBorder="1" applyAlignment="1">
      <alignment vertical="top" wrapText="1"/>
    </xf>
    <xf numFmtId="3" fontId="0" fillId="0" borderId="16" xfId="0" applyNumberFormat="1" applyBorder="1" applyAlignment="1">
      <alignment vertical="top" wrapText="1"/>
    </xf>
    <xf numFmtId="3" fontId="0" fillId="0" borderId="17" xfId="0" applyNumberFormat="1" applyBorder="1" applyAlignment="1">
      <alignment vertical="top" wrapText="1"/>
    </xf>
    <xf numFmtId="3" fontId="0" fillId="0" borderId="18" xfId="0" applyNumberFormat="1" applyBorder="1" applyAlignment="1">
      <alignment vertical="top" wrapText="1"/>
    </xf>
    <xf numFmtId="3" fontId="0" fillId="0" borderId="19" xfId="0" applyNumberFormat="1" applyBorder="1" applyAlignment="1">
      <alignment vertical="top" wrapText="1"/>
    </xf>
    <xf numFmtId="3" fontId="0" fillId="0" borderId="20" xfId="0" applyNumberFormat="1" applyBorder="1" applyAlignment="1">
      <alignment vertical="top" wrapText="1"/>
    </xf>
    <xf numFmtId="3" fontId="0" fillId="2" borderId="6" xfId="0" applyNumberFormat="1" applyFill="1" applyBorder="1" applyAlignment="1">
      <alignment vertical="top" wrapText="1"/>
    </xf>
    <xf numFmtId="3" fontId="0" fillId="2" borderId="7" xfId="0" applyNumberFormat="1" applyFill="1" applyBorder="1" applyAlignment="1">
      <alignment vertical="top" wrapText="1"/>
    </xf>
    <xf numFmtId="3" fontId="0" fillId="2" borderId="8" xfId="0" applyNumberFormat="1" applyFill="1" applyBorder="1" applyAlignment="1">
      <alignment vertical="top" wrapText="1"/>
    </xf>
    <xf numFmtId="3" fontId="0" fillId="2" borderId="3" xfId="0" applyNumberFormat="1" applyFill="1" applyBorder="1" applyAlignment="1">
      <alignment vertical="top" wrapText="1"/>
    </xf>
    <xf numFmtId="3" fontId="0" fillId="0" borderId="21" xfId="0" applyNumberFormat="1" applyBorder="1" applyAlignment="1">
      <alignment vertical="top" wrapText="1"/>
    </xf>
    <xf numFmtId="3" fontId="0" fillId="0" borderId="12" xfId="0" applyNumberFormat="1" applyFill="1" applyBorder="1" applyAlignment="1">
      <alignment vertical="top" wrapText="1"/>
    </xf>
    <xf numFmtId="3" fontId="0" fillId="0" borderId="22" xfId="0" applyNumberFormat="1" applyBorder="1" applyAlignment="1">
      <alignment vertical="top" wrapText="1"/>
    </xf>
    <xf numFmtId="3" fontId="0" fillId="0" borderId="14" xfId="0" applyNumberFormat="1" applyFill="1" applyBorder="1" applyAlignment="1">
      <alignment vertical="top" wrapText="1"/>
    </xf>
    <xf numFmtId="3" fontId="0" fillId="0" borderId="15" xfId="0" applyNumberFormat="1" applyFill="1" applyBorder="1" applyAlignment="1">
      <alignment vertical="top" wrapText="1"/>
    </xf>
    <xf numFmtId="3" fontId="0" fillId="0" borderId="16" xfId="0" applyNumberFormat="1" applyFill="1" applyBorder="1" applyAlignment="1">
      <alignment vertical="top" wrapText="1"/>
    </xf>
    <xf numFmtId="3" fontId="0" fillId="0" borderId="17" xfId="0" applyNumberFormat="1" applyFill="1" applyBorder="1" applyAlignment="1">
      <alignment vertical="top" wrapText="1"/>
    </xf>
    <xf numFmtId="3" fontId="0" fillId="0" borderId="23" xfId="0" applyNumberFormat="1" applyFill="1" applyBorder="1" applyAlignment="1">
      <alignment vertical="top" wrapText="1"/>
    </xf>
    <xf numFmtId="174" fontId="0" fillId="0" borderId="24" xfId="0" applyNumberFormat="1" applyFill="1" applyBorder="1" applyAlignment="1">
      <alignment vertical="top" wrapText="1"/>
    </xf>
    <xf numFmtId="3" fontId="0" fillId="0" borderId="25" xfId="0" applyNumberFormat="1" applyFill="1" applyBorder="1" applyAlignment="1">
      <alignment vertical="top" wrapText="1"/>
    </xf>
    <xf numFmtId="3" fontId="0" fillId="0" borderId="26" xfId="0" applyNumberFormat="1" applyFill="1" applyBorder="1" applyAlignment="1">
      <alignment vertical="top" wrapText="1"/>
    </xf>
    <xf numFmtId="174" fontId="0" fillId="0" borderId="14" xfId="0" applyNumberFormat="1" applyFill="1" applyBorder="1" applyAlignment="1">
      <alignment vertical="top" wrapText="1"/>
    </xf>
    <xf numFmtId="3" fontId="0" fillId="0" borderId="19" xfId="0" applyNumberFormat="1" applyFill="1" applyBorder="1" applyAlignment="1">
      <alignment vertical="top" wrapText="1"/>
    </xf>
    <xf numFmtId="3" fontId="0" fillId="0" borderId="27" xfId="0" applyNumberFormat="1" applyFill="1" applyBorder="1" applyAlignment="1">
      <alignment vertical="top" wrapText="1"/>
    </xf>
    <xf numFmtId="3" fontId="0" fillId="0" borderId="19" xfId="0" quotePrefix="1" applyNumberFormat="1" applyFill="1" applyBorder="1" applyAlignment="1">
      <alignment horizontal="right" vertical="top" wrapText="1"/>
    </xf>
    <xf numFmtId="3" fontId="0" fillId="0" borderId="18" xfId="0" applyNumberFormat="1" applyBorder="1" applyAlignment="1">
      <alignment horizontal="right" vertical="top" wrapText="1"/>
    </xf>
    <xf numFmtId="3" fontId="0" fillId="0" borderId="27" xfId="0" applyNumberFormat="1" applyBorder="1" applyAlignment="1">
      <alignment vertical="top" wrapText="1"/>
    </xf>
    <xf numFmtId="3" fontId="0" fillId="0" borderId="28" xfId="0" applyNumberFormat="1" applyBorder="1" applyAlignment="1">
      <alignment vertical="top" wrapText="1"/>
    </xf>
    <xf numFmtId="3" fontId="0" fillId="0" borderId="20" xfId="0" applyNumberFormat="1" applyBorder="1" applyAlignment="1">
      <alignment horizontal="right" vertical="top" wrapText="1"/>
    </xf>
    <xf numFmtId="3" fontId="0" fillId="0" borderId="29" xfId="0" applyNumberFormat="1" applyBorder="1" applyAlignment="1">
      <alignment vertical="top" wrapText="1"/>
    </xf>
    <xf numFmtId="174" fontId="0" fillId="0" borderId="29" xfId="0" applyNumberFormat="1" applyFill="1" applyBorder="1" applyAlignment="1">
      <alignment vertical="top" wrapText="1"/>
    </xf>
    <xf numFmtId="3" fontId="0" fillId="0" borderId="30" xfId="0" applyNumberFormat="1" applyBorder="1" applyAlignment="1">
      <alignment vertical="top" wrapText="1"/>
    </xf>
    <xf numFmtId="3" fontId="0" fillId="0" borderId="19" xfId="0" applyNumberFormat="1" applyBorder="1" applyAlignment="1">
      <alignment horizontal="right" vertical="top" wrapText="1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vertical="top"/>
    </xf>
    <xf numFmtId="3" fontId="0" fillId="0" borderId="10" xfId="0" applyNumberFormat="1" applyBorder="1" applyAlignment="1">
      <alignment vertical="top"/>
    </xf>
    <xf numFmtId="3" fontId="0" fillId="0" borderId="14" xfId="0" applyNumberFormat="1" applyBorder="1" applyAlignment="1">
      <alignment vertical="top"/>
    </xf>
    <xf numFmtId="3" fontId="0" fillId="0" borderId="19" xfId="0" applyNumberFormat="1" applyBorder="1" applyAlignment="1">
      <alignment vertical="top"/>
    </xf>
    <xf numFmtId="3" fontId="0" fillId="0" borderId="14" xfId="0" applyNumberFormat="1" applyFill="1" applyBorder="1" applyAlignment="1">
      <alignment vertical="top"/>
    </xf>
    <xf numFmtId="3" fontId="0" fillId="0" borderId="23" xfId="0" applyNumberFormat="1" applyFill="1" applyBorder="1" applyAlignment="1">
      <alignment vertical="top"/>
    </xf>
    <xf numFmtId="3" fontId="0" fillId="0" borderId="19" xfId="0" applyNumberFormat="1" applyFill="1" applyBorder="1" applyAlignment="1">
      <alignment vertical="top"/>
    </xf>
    <xf numFmtId="3" fontId="1" fillId="2" borderId="2" xfId="0" applyNumberFormat="1" applyFont="1" applyFill="1" applyBorder="1" applyAlignment="1">
      <alignment horizontal="centerContinuous"/>
    </xf>
    <xf numFmtId="3" fontId="1" fillId="2" borderId="3" xfId="0" applyNumberFormat="1" applyFont="1" applyFill="1" applyBorder="1" applyAlignment="1">
      <alignment horizontal="centerContinuous"/>
    </xf>
    <xf numFmtId="3" fontId="2" fillId="0" borderId="2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Continuous"/>
    </xf>
    <xf numFmtId="3" fontId="2" fillId="0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vertical="top"/>
    </xf>
    <xf numFmtId="3" fontId="0" fillId="0" borderId="16" xfId="0" applyNumberFormat="1" applyBorder="1" applyAlignment="1">
      <alignment vertical="top"/>
    </xf>
    <xf numFmtId="3" fontId="0" fillId="0" borderId="17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3" fontId="0" fillId="0" borderId="18" xfId="0" applyNumberFormat="1" applyBorder="1" applyAlignment="1">
      <alignment vertical="top"/>
    </xf>
    <xf numFmtId="3" fontId="0" fillId="0" borderId="20" xfId="0" applyNumberFormat="1" applyBorder="1" applyAlignment="1">
      <alignment vertical="top"/>
    </xf>
    <xf numFmtId="3" fontId="0" fillId="2" borderId="6" xfId="0" applyNumberFormat="1" applyFill="1" applyBorder="1" applyAlignment="1">
      <alignment vertical="top"/>
    </xf>
    <xf numFmtId="3" fontId="0" fillId="2" borderId="7" xfId="0" applyNumberFormat="1" applyFill="1" applyBorder="1" applyAlignment="1">
      <alignment vertical="top"/>
    </xf>
    <xf numFmtId="3" fontId="0" fillId="2" borderId="8" xfId="0" applyNumberFormat="1" applyFill="1" applyBorder="1" applyAlignment="1">
      <alignment vertical="top"/>
    </xf>
    <xf numFmtId="3" fontId="0" fillId="2" borderId="3" xfId="0" applyNumberFormat="1" applyFill="1" applyBorder="1" applyAlignment="1">
      <alignment vertical="top"/>
    </xf>
    <xf numFmtId="3" fontId="0" fillId="0" borderId="21" xfId="0" applyNumberFormat="1" applyBorder="1" applyAlignment="1">
      <alignment vertical="top"/>
    </xf>
    <xf numFmtId="3" fontId="0" fillId="0" borderId="12" xfId="0" applyNumberFormat="1" applyBorder="1" applyAlignment="1">
      <alignment vertical="top"/>
    </xf>
    <xf numFmtId="3" fontId="0" fillId="0" borderId="12" xfId="0" applyNumberFormat="1" applyFill="1" applyBorder="1" applyAlignment="1">
      <alignment vertical="top"/>
    </xf>
    <xf numFmtId="3" fontId="0" fillId="0" borderId="11" xfId="0" applyNumberFormat="1" applyBorder="1" applyAlignment="1">
      <alignment vertical="top"/>
    </xf>
    <xf numFmtId="3" fontId="0" fillId="0" borderId="22" xfId="0" applyNumberFormat="1" applyBorder="1" applyAlignment="1">
      <alignment vertical="top"/>
    </xf>
    <xf numFmtId="174" fontId="0" fillId="0" borderId="14" xfId="0" applyNumberFormat="1" applyFill="1" applyBorder="1" applyAlignment="1">
      <alignment vertical="top"/>
    </xf>
    <xf numFmtId="3" fontId="0" fillId="0" borderId="19" xfId="0" quotePrefix="1" applyNumberFormat="1" applyFill="1" applyBorder="1" applyAlignment="1">
      <alignment horizontal="right" vertical="top"/>
    </xf>
    <xf numFmtId="3" fontId="0" fillId="0" borderId="16" xfId="0" applyNumberFormat="1" applyFill="1" applyBorder="1" applyAlignment="1">
      <alignment vertical="top"/>
    </xf>
    <xf numFmtId="174" fontId="0" fillId="0" borderId="24" xfId="0" applyNumberFormat="1" applyFill="1" applyBorder="1" applyAlignment="1">
      <alignment vertical="top"/>
    </xf>
    <xf numFmtId="3" fontId="0" fillId="0" borderId="25" xfId="0" applyNumberFormat="1" applyFill="1" applyBorder="1" applyAlignment="1">
      <alignment vertical="top"/>
    </xf>
    <xf numFmtId="3" fontId="0" fillId="0" borderId="26" xfId="0" applyNumberFormat="1" applyFill="1" applyBorder="1" applyAlignment="1">
      <alignment vertical="top"/>
    </xf>
    <xf numFmtId="3" fontId="0" fillId="0" borderId="18" xfId="0" applyNumberFormat="1" applyBorder="1" applyAlignment="1">
      <alignment horizontal="right" vertical="top"/>
    </xf>
    <xf numFmtId="3" fontId="0" fillId="0" borderId="20" xfId="0" applyNumberFormat="1" applyBorder="1" applyAlignment="1">
      <alignment horizontal="right" vertical="top"/>
    </xf>
    <xf numFmtId="3" fontId="0" fillId="0" borderId="15" xfId="0" applyNumberFormat="1" applyFill="1" applyBorder="1" applyAlignment="1">
      <alignment vertical="top"/>
    </xf>
    <xf numFmtId="3" fontId="0" fillId="0" borderId="17" xfId="0" applyNumberFormat="1" applyFill="1" applyBorder="1" applyAlignment="1">
      <alignment vertical="top"/>
    </xf>
    <xf numFmtId="3" fontId="0" fillId="0" borderId="29" xfId="0" applyNumberFormat="1" applyBorder="1" applyAlignment="1">
      <alignment vertical="top"/>
    </xf>
    <xf numFmtId="174" fontId="0" fillId="0" borderId="29" xfId="0" applyNumberFormat="1" applyFill="1" applyBorder="1" applyAlignment="1">
      <alignment vertical="top"/>
    </xf>
    <xf numFmtId="3" fontId="0" fillId="0" borderId="28" xfId="0" applyNumberFormat="1" applyBorder="1" applyAlignment="1">
      <alignment vertical="top"/>
    </xf>
    <xf numFmtId="3" fontId="0" fillId="0" borderId="27" xfId="0" applyNumberFormat="1" applyBorder="1" applyAlignment="1">
      <alignment vertical="top"/>
    </xf>
    <xf numFmtId="3" fontId="0" fillId="0" borderId="30" xfId="0" applyNumberFormat="1" applyBorder="1" applyAlignment="1">
      <alignment vertical="top"/>
    </xf>
    <xf numFmtId="3" fontId="0" fillId="0" borderId="27" xfId="0" applyNumberFormat="1" applyFill="1" applyBorder="1" applyAlignment="1">
      <alignment vertical="top"/>
    </xf>
    <xf numFmtId="3" fontId="0" fillId="0" borderId="19" xfId="0" applyNumberFormat="1" applyBorder="1" applyAlignment="1">
      <alignment horizontal="right" vertical="top"/>
    </xf>
    <xf numFmtId="4" fontId="0" fillId="0" borderId="15" xfId="0" applyNumberFormat="1" applyBorder="1" applyAlignment="1">
      <alignment vertical="top"/>
    </xf>
    <xf numFmtId="175" fontId="0" fillId="0" borderId="24" xfId="0" applyNumberFormat="1" applyFill="1" applyBorder="1" applyAlignment="1">
      <alignment vertical="top"/>
    </xf>
    <xf numFmtId="3" fontId="0" fillId="0" borderId="15" xfId="0" quotePrefix="1" applyNumberFormat="1" applyBorder="1" applyAlignment="1">
      <alignment vertical="top"/>
    </xf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/>
    </xf>
    <xf numFmtId="0" fontId="3" fillId="0" borderId="31" xfId="1" applyFont="1" applyBorder="1" applyAlignment="1" applyProtection="1">
      <alignment horizontal="center"/>
      <protection locked="0"/>
    </xf>
    <xf numFmtId="0" fontId="7" fillId="0" borderId="31" xfId="1" applyFont="1" applyBorder="1" applyAlignment="1" applyProtection="1">
      <protection locked="0"/>
    </xf>
    <xf numFmtId="0" fontId="3" fillId="0" borderId="31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0</xdr:row>
      <xdr:rowOff>99060</xdr:rowOff>
    </xdr:from>
    <xdr:to>
      <xdr:col>0</xdr:col>
      <xdr:colOff>4198620</xdr:colOff>
      <xdr:row>11</xdr:row>
      <xdr:rowOff>91440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400FE63-83C9-C710-F098-3B21ED92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9060"/>
          <a:ext cx="29032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online.gov.au/admin/disclaimer.htm" TargetMode="External"/><Relationship Id="rId2" Type="http://schemas.openxmlformats.org/officeDocument/2006/relationships/hyperlink" Target="http://www.govonline.gov.au/admin/copyright.htm" TargetMode="External"/><Relationship Id="rId1" Type="http://schemas.openxmlformats.org/officeDocument/2006/relationships/hyperlink" Target="mailto:lynton.bond@noie.gov.a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bmanager@govonline.gov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38"/>
  <sheetViews>
    <sheetView topLeftCell="A20" workbookViewId="0">
      <selection activeCell="A27" sqref="A27"/>
    </sheetView>
  </sheetViews>
  <sheetFormatPr defaultColWidth="9.109375" defaultRowHeight="13.2" x14ac:dyDescent="0.25"/>
  <cols>
    <col min="1" max="1" width="82.44140625" style="118" customWidth="1"/>
    <col min="2" max="16384" width="9.109375" style="118"/>
  </cols>
  <sheetData>
    <row r="15" spans="1:1" ht="26.4" x14ac:dyDescent="0.25">
      <c r="A15" s="119" t="s">
        <v>64</v>
      </c>
    </row>
    <row r="16" spans="1:1" x14ac:dyDescent="0.25">
      <c r="A16" s="119"/>
    </row>
    <row r="17" spans="1:1" ht="26.4" x14ac:dyDescent="0.25">
      <c r="A17" s="119" t="s">
        <v>57</v>
      </c>
    </row>
    <row r="18" spans="1:1" x14ac:dyDescent="0.25">
      <c r="A18" s="119"/>
    </row>
    <row r="19" spans="1:1" ht="79.2" x14ac:dyDescent="0.25">
      <c r="A19" s="119" t="s">
        <v>65</v>
      </c>
    </row>
    <row r="20" spans="1:1" x14ac:dyDescent="0.25">
      <c r="A20" s="119"/>
    </row>
    <row r="21" spans="1:1" ht="52.8" x14ac:dyDescent="0.25">
      <c r="A21" s="119" t="s">
        <v>58</v>
      </c>
    </row>
    <row r="23" spans="1:1" x14ac:dyDescent="0.25">
      <c r="A23" s="118" t="s">
        <v>59</v>
      </c>
    </row>
    <row r="25" spans="1:1" x14ac:dyDescent="0.25">
      <c r="A25" s="118" t="s">
        <v>60</v>
      </c>
    </row>
    <row r="26" spans="1:1" x14ac:dyDescent="0.25">
      <c r="A26" s="118" t="s">
        <v>61</v>
      </c>
    </row>
    <row r="27" spans="1:1" x14ac:dyDescent="0.25">
      <c r="A27" s="118" t="s">
        <v>62</v>
      </c>
    </row>
    <row r="28" spans="1:1" x14ac:dyDescent="0.25">
      <c r="A28" s="122" t="s">
        <v>63</v>
      </c>
    </row>
    <row r="29" spans="1:1" x14ac:dyDescent="0.25">
      <c r="A29" s="122"/>
    </row>
    <row r="30" spans="1:1" x14ac:dyDescent="0.25">
      <c r="A30" s="122"/>
    </row>
    <row r="31" spans="1:1" x14ac:dyDescent="0.25">
      <c r="A31" s="122"/>
    </row>
    <row r="33" spans="1:1" s="120" customFormat="1" x14ac:dyDescent="0.25">
      <c r="A33" s="120" t="s">
        <v>66</v>
      </c>
    </row>
    <row r="34" spans="1:1" s="120" customFormat="1" x14ac:dyDescent="0.25">
      <c r="A34" s="120" t="s">
        <v>67</v>
      </c>
    </row>
    <row r="35" spans="1:1" s="123" customFormat="1" x14ac:dyDescent="0.25">
      <c r="A35" s="118"/>
    </row>
    <row r="36" spans="1:1" x14ac:dyDescent="0.25">
      <c r="A36" s="121" t="s">
        <v>68</v>
      </c>
    </row>
    <row r="37" spans="1:1" x14ac:dyDescent="0.25">
      <c r="A37" s="121" t="s">
        <v>69</v>
      </c>
    </row>
    <row r="38" spans="1:1" x14ac:dyDescent="0.25">
      <c r="A38" s="123" t="s">
        <v>70</v>
      </c>
    </row>
  </sheetData>
  <hyperlinks>
    <hyperlink ref="A28" r:id="rId1" display="mailto:lynton.bond@noie.gov.au"/>
    <hyperlink ref="A36" r:id="rId2" display="http://www.govonline.gov.au/admin/copyright.htm"/>
    <hyperlink ref="A37" r:id="rId3" display="http://www.govonline.gov.au/admin/disclaimer.htm"/>
    <hyperlink ref="A35:IV35" r:id="rId4" display="mailto:webmanager@govonline.gov.au"/>
  </hyperlinks>
  <pageMargins left="0.75" right="0.75" top="1" bottom="1" header="0.5" footer="0.5"/>
  <pageSetup paperSize="9" orientation="portrait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69"/>
  <sheetViews>
    <sheetView workbookViewId="0">
      <selection sqref="A1:I69"/>
    </sheetView>
  </sheetViews>
  <sheetFormatPr defaultColWidth="9.109375" defaultRowHeight="13.2" x14ac:dyDescent="0.25"/>
  <cols>
    <col min="1" max="1" width="44.33203125" style="58" bestFit="1" customWidth="1"/>
    <col min="2" max="2" width="11.109375" style="58" bestFit="1" customWidth="1"/>
    <col min="3" max="3" width="16.33203125" style="58" bestFit="1" customWidth="1"/>
    <col min="4" max="4" width="6.5546875" style="58" bestFit="1" customWidth="1"/>
    <col min="5" max="5" width="18.33203125" style="58" bestFit="1" customWidth="1"/>
    <col min="6" max="6" width="6" style="58" customWidth="1"/>
    <col min="7" max="7" width="8.6640625" style="58" customWidth="1"/>
    <col min="8" max="8" width="9.6640625" style="58" bestFit="1" customWidth="1"/>
    <col min="9" max="9" width="11.6640625" style="58" bestFit="1" customWidth="1"/>
    <col min="10" max="16384" width="9.109375" style="58"/>
  </cols>
  <sheetData>
    <row r="2" spans="1:9" ht="13.8" thickBot="1" x14ac:dyDescent="0.3"/>
    <row r="3" spans="1:9" ht="23.4" thickBot="1" x14ac:dyDescent="0.45">
      <c r="A3" s="59" t="s">
        <v>43</v>
      </c>
      <c r="B3" s="69"/>
      <c r="C3" s="69"/>
      <c r="D3" s="69"/>
      <c r="E3" s="69"/>
      <c r="F3" s="69"/>
      <c r="G3" s="69"/>
      <c r="H3" s="69"/>
      <c r="I3" s="70"/>
    </row>
    <row r="4" spans="1:9" ht="13.8" thickBot="1" x14ac:dyDescent="0.3">
      <c r="A4" s="60" t="s">
        <v>0</v>
      </c>
      <c r="B4" s="71"/>
      <c r="C4" s="72"/>
      <c r="D4" s="71"/>
      <c r="E4" s="72"/>
      <c r="F4" s="73"/>
      <c r="G4" s="72"/>
      <c r="H4" s="74" t="s">
        <v>1</v>
      </c>
      <c r="I4" s="75" t="s">
        <v>2</v>
      </c>
    </row>
    <row r="5" spans="1:9" ht="13.8" thickBot="1" x14ac:dyDescent="0.3">
      <c r="A5" s="61"/>
      <c r="B5" s="76" t="s">
        <v>3</v>
      </c>
      <c r="C5" s="77" t="s">
        <v>4</v>
      </c>
      <c r="D5" s="76" t="s">
        <v>3</v>
      </c>
      <c r="E5" s="77" t="s">
        <v>4</v>
      </c>
      <c r="F5" s="78" t="s">
        <v>3</v>
      </c>
      <c r="G5" s="77" t="s">
        <v>4</v>
      </c>
      <c r="H5" s="61"/>
      <c r="I5" s="75"/>
    </row>
    <row r="6" spans="1:9" ht="13.8" thickBot="1" x14ac:dyDescent="0.3">
      <c r="A6" s="62" t="s">
        <v>5</v>
      </c>
      <c r="B6" s="79"/>
      <c r="C6" s="80"/>
      <c r="D6" s="79"/>
      <c r="E6" s="80"/>
      <c r="F6" s="81"/>
      <c r="G6" s="80"/>
      <c r="H6" s="82"/>
      <c r="I6" s="82"/>
    </row>
    <row r="7" spans="1:9" x14ac:dyDescent="0.25">
      <c r="A7" s="63" t="s">
        <v>6</v>
      </c>
      <c r="B7" s="83">
        <f>B8+B9+B10</f>
        <v>24240</v>
      </c>
      <c r="C7" s="84" t="s">
        <v>44</v>
      </c>
      <c r="D7" s="83">
        <f>D8+D9+D10</f>
        <v>14680</v>
      </c>
      <c r="E7" s="84" t="s">
        <v>45</v>
      </c>
      <c r="F7" s="85"/>
      <c r="G7" s="84"/>
      <c r="H7" s="87">
        <f t="shared" ref="H7:H12" si="0">B7+D7+F7</f>
        <v>38920</v>
      </c>
      <c r="I7" s="86"/>
    </row>
    <row r="8" spans="1:9" x14ac:dyDescent="0.25">
      <c r="A8" s="64" t="s">
        <v>7</v>
      </c>
      <c r="B8" s="83">
        <f>B20+B45</f>
        <v>7990</v>
      </c>
      <c r="C8" s="84" t="str">
        <f>C7</f>
        <v>XYZ Bill April 2001</v>
      </c>
      <c r="D8" s="83">
        <f>D20+D45</f>
        <v>6500</v>
      </c>
      <c r="E8" s="84" t="str">
        <f>E7</f>
        <v>ABC Bill March,2001</v>
      </c>
      <c r="F8" s="85"/>
      <c r="G8" s="84"/>
      <c r="H8" s="87">
        <f t="shared" si="0"/>
        <v>14490</v>
      </c>
      <c r="I8" s="87"/>
    </row>
    <row r="9" spans="1:9" x14ac:dyDescent="0.25">
      <c r="A9" s="64" t="s">
        <v>8</v>
      </c>
      <c r="B9" s="83">
        <f>B32</f>
        <v>1250</v>
      </c>
      <c r="C9" s="84" t="str">
        <f>C7</f>
        <v>XYZ Bill April 2001</v>
      </c>
      <c r="D9" s="83">
        <f>D32</f>
        <v>856</v>
      </c>
      <c r="E9" s="84" t="str">
        <f>E7</f>
        <v>ABC Bill March,2001</v>
      </c>
      <c r="F9" s="85"/>
      <c r="G9" s="84"/>
      <c r="H9" s="87">
        <f t="shared" si="0"/>
        <v>2106</v>
      </c>
      <c r="I9" s="87"/>
    </row>
    <row r="10" spans="1:9" x14ac:dyDescent="0.25">
      <c r="A10" s="64" t="s">
        <v>9</v>
      </c>
      <c r="B10" s="83">
        <f>B14</f>
        <v>15000</v>
      </c>
      <c r="C10" s="84" t="str">
        <f>C7</f>
        <v>XYZ Bill April 2001</v>
      </c>
      <c r="D10" s="83">
        <f>D14</f>
        <v>7324</v>
      </c>
      <c r="E10" s="84" t="str">
        <f>E7</f>
        <v>ABC Bill March,2001</v>
      </c>
      <c r="F10" s="85"/>
      <c r="G10" s="84"/>
      <c r="H10" s="87">
        <f t="shared" si="0"/>
        <v>22324</v>
      </c>
      <c r="I10" s="87"/>
    </row>
    <row r="11" spans="1:9" x14ac:dyDescent="0.25">
      <c r="A11" s="64" t="s">
        <v>10</v>
      </c>
      <c r="B11" s="83">
        <v>752</v>
      </c>
      <c r="C11" s="84" t="str">
        <f>C7</f>
        <v>XYZ Bill April 2001</v>
      </c>
      <c r="D11" s="83">
        <v>300</v>
      </c>
      <c r="E11" s="84" t="str">
        <f>E7</f>
        <v>ABC Bill March,2001</v>
      </c>
      <c r="F11" s="85"/>
      <c r="G11" s="84"/>
      <c r="H11" s="87">
        <f t="shared" si="0"/>
        <v>1052</v>
      </c>
      <c r="I11" s="87"/>
    </row>
    <row r="12" spans="1:9" ht="13.8" thickBot="1" x14ac:dyDescent="0.3">
      <c r="A12" s="65" t="s">
        <v>11</v>
      </c>
      <c r="B12" s="83">
        <v>820</v>
      </c>
      <c r="C12" s="84"/>
      <c r="D12" s="83"/>
      <c r="E12" s="84"/>
      <c r="F12" s="85"/>
      <c r="G12" s="84"/>
      <c r="H12" s="87">
        <f t="shared" si="0"/>
        <v>820</v>
      </c>
      <c r="I12" s="88"/>
    </row>
    <row r="13" spans="1:9" ht="13.8" thickBot="1" x14ac:dyDescent="0.3">
      <c r="A13" s="62" t="s">
        <v>12</v>
      </c>
      <c r="B13" s="89"/>
      <c r="C13" s="90"/>
      <c r="D13" s="89"/>
      <c r="E13" s="90"/>
      <c r="F13" s="91"/>
      <c r="G13" s="90"/>
      <c r="H13" s="92"/>
      <c r="I13" s="92"/>
    </row>
    <row r="14" spans="1:9" x14ac:dyDescent="0.25">
      <c r="A14" s="63" t="s">
        <v>13</v>
      </c>
      <c r="B14" s="93">
        <v>15000</v>
      </c>
      <c r="C14" s="94"/>
      <c r="D14" s="93">
        <v>7324</v>
      </c>
      <c r="E14" s="95" t="str">
        <f>E7</f>
        <v>ABC Bill March,2001</v>
      </c>
      <c r="F14" s="96"/>
      <c r="G14" s="94"/>
      <c r="H14" s="87">
        <f>5</f>
        <v>5</v>
      </c>
      <c r="I14" s="97"/>
    </row>
    <row r="15" spans="1:9" x14ac:dyDescent="0.25">
      <c r="A15" s="66" t="s">
        <v>14</v>
      </c>
      <c r="B15" s="83">
        <v>107500</v>
      </c>
      <c r="C15" s="84"/>
      <c r="D15" s="83">
        <f>D14/D16</f>
        <v>48826.666666666672</v>
      </c>
      <c r="E15" s="84" t="s">
        <v>49</v>
      </c>
      <c r="F15" s="85"/>
      <c r="G15" s="84"/>
      <c r="H15" s="87">
        <f>B15+D15+F15</f>
        <v>156326.66666666669</v>
      </c>
      <c r="I15" s="64"/>
    </row>
    <row r="16" spans="1:9" x14ac:dyDescent="0.25">
      <c r="A16" s="67" t="s">
        <v>15</v>
      </c>
      <c r="B16" s="83"/>
      <c r="C16" s="84"/>
      <c r="D16" s="115">
        <v>0.15</v>
      </c>
      <c r="E16" s="100" t="s">
        <v>50</v>
      </c>
      <c r="F16" s="85"/>
      <c r="G16" s="84"/>
      <c r="H16" s="98">
        <f>IF(H15&lt;&gt;0,H14/H15,"")</f>
        <v>3.1984306367009253E-5</v>
      </c>
      <c r="I16" s="64"/>
    </row>
    <row r="17" spans="1:9" x14ac:dyDescent="0.25">
      <c r="A17" s="66" t="s">
        <v>16</v>
      </c>
      <c r="B17" s="83"/>
      <c r="C17" s="84"/>
      <c r="D17" s="83"/>
      <c r="E17" s="84"/>
      <c r="F17" s="85"/>
      <c r="G17" s="84"/>
      <c r="H17" s="66">
        <f>IF((B15+D15) &lt;&gt;0,((B15*B17)+(D15*D17))/(B15+D15),"")</f>
        <v>0</v>
      </c>
      <c r="I17" s="64"/>
    </row>
    <row r="18" spans="1:9" ht="13.8" thickBot="1" x14ac:dyDescent="0.3">
      <c r="A18" s="68" t="s">
        <v>17</v>
      </c>
      <c r="B18" s="83"/>
      <c r="C18" s="84"/>
      <c r="D18" s="83"/>
      <c r="E18" s="84"/>
      <c r="F18" s="85"/>
      <c r="G18" s="84"/>
      <c r="H18" s="99">
        <f>B18</f>
        <v>0</v>
      </c>
      <c r="I18" s="65"/>
    </row>
    <row r="19" spans="1:9" ht="13.8" thickBot="1" x14ac:dyDescent="0.3">
      <c r="A19" s="62" t="s">
        <v>18</v>
      </c>
      <c r="B19" s="89"/>
      <c r="C19" s="90"/>
      <c r="D19" s="89"/>
      <c r="E19" s="90"/>
      <c r="F19" s="91"/>
      <c r="G19" s="90"/>
      <c r="H19" s="92"/>
      <c r="I19" s="92"/>
    </row>
    <row r="20" spans="1:9" x14ac:dyDescent="0.25">
      <c r="A20" s="63" t="s">
        <v>13</v>
      </c>
      <c r="B20" s="93">
        <v>7300</v>
      </c>
      <c r="C20" s="94" t="str">
        <f>C7</f>
        <v>XYZ Bill April 2001</v>
      </c>
      <c r="D20" s="93">
        <v>6500</v>
      </c>
      <c r="E20" s="95" t="str">
        <f>E7</f>
        <v>ABC Bill March,2001</v>
      </c>
      <c r="F20" s="96"/>
      <c r="G20" s="94"/>
      <c r="H20" s="86">
        <f>B20+D20+F20</f>
        <v>13800</v>
      </c>
      <c r="I20" s="97"/>
    </row>
    <row r="21" spans="1:9" x14ac:dyDescent="0.25">
      <c r="A21" s="64" t="s">
        <v>14</v>
      </c>
      <c r="B21" s="83">
        <v>10152</v>
      </c>
      <c r="C21" s="84" t="str">
        <f>C7</f>
        <v>XYZ Bill April 2001</v>
      </c>
      <c r="D21" s="83">
        <f>D20/D22</f>
        <v>14444.444444444443</v>
      </c>
      <c r="E21" s="100" t="s">
        <v>49</v>
      </c>
      <c r="F21" s="85"/>
      <c r="G21" s="84"/>
      <c r="H21" s="86">
        <f>B21+D21+F21</f>
        <v>24596.444444444445</v>
      </c>
      <c r="I21" s="64"/>
    </row>
    <row r="22" spans="1:9" x14ac:dyDescent="0.25">
      <c r="A22" s="67" t="s">
        <v>15</v>
      </c>
      <c r="B22" s="101">
        <f>B20/B21</f>
        <v>0.71907013396375097</v>
      </c>
      <c r="C22" s="102" t="s">
        <v>49</v>
      </c>
      <c r="D22" s="101">
        <v>0.45</v>
      </c>
      <c r="E22" s="100" t="s">
        <v>50</v>
      </c>
      <c r="F22" s="103"/>
      <c r="G22" s="102"/>
      <c r="H22" s="98">
        <f>IF(H21&lt;&gt; 0,H20/H21,"")</f>
        <v>0.56105670196234325</v>
      </c>
      <c r="I22" s="64"/>
    </row>
    <row r="23" spans="1:9" x14ac:dyDescent="0.25">
      <c r="A23" s="66" t="s">
        <v>16</v>
      </c>
      <c r="B23" s="116">
        <v>221</v>
      </c>
      <c r="C23" s="102" t="str">
        <f>C7</f>
        <v>XYZ Bill April 2001</v>
      </c>
      <c r="D23" s="101"/>
      <c r="E23" s="100"/>
      <c r="F23" s="103"/>
      <c r="G23" s="102"/>
      <c r="H23" s="66"/>
      <c r="I23" s="64"/>
    </row>
    <row r="24" spans="1:9" x14ac:dyDescent="0.25">
      <c r="A24" s="64" t="s">
        <v>19</v>
      </c>
      <c r="B24" s="101"/>
      <c r="C24" s="102"/>
      <c r="D24" s="101"/>
      <c r="E24" s="100"/>
      <c r="F24" s="85"/>
      <c r="G24" s="84"/>
      <c r="H24" s="87"/>
      <c r="I24" s="64"/>
    </row>
    <row r="25" spans="1:9" x14ac:dyDescent="0.25">
      <c r="A25" s="64" t="s">
        <v>20</v>
      </c>
      <c r="B25" s="101"/>
      <c r="C25" s="102"/>
      <c r="D25" s="101"/>
      <c r="E25" s="100"/>
      <c r="F25" s="85"/>
      <c r="G25" s="84"/>
      <c r="H25" s="87"/>
      <c r="I25" s="64"/>
    </row>
    <row r="26" spans="1:9" x14ac:dyDescent="0.25">
      <c r="A26" s="64" t="s">
        <v>21</v>
      </c>
      <c r="B26" s="101"/>
      <c r="C26" s="102"/>
      <c r="D26" s="101"/>
      <c r="E26" s="100"/>
      <c r="F26" s="85"/>
      <c r="G26" s="84"/>
      <c r="H26" s="87"/>
      <c r="I26" s="64"/>
    </row>
    <row r="27" spans="1:9" x14ac:dyDescent="0.25">
      <c r="A27" s="64" t="s">
        <v>22</v>
      </c>
      <c r="B27" s="101"/>
      <c r="C27" s="102"/>
      <c r="D27" s="101"/>
      <c r="E27" s="100"/>
      <c r="F27" s="85"/>
      <c r="G27" s="84"/>
      <c r="H27" s="87"/>
      <c r="I27" s="64"/>
    </row>
    <row r="28" spans="1:9" x14ac:dyDescent="0.25">
      <c r="A28" s="64" t="s">
        <v>23</v>
      </c>
      <c r="B28" s="101" t="s">
        <v>48</v>
      </c>
      <c r="C28" s="102" t="s">
        <v>49</v>
      </c>
      <c r="D28" s="101"/>
      <c r="E28" s="100"/>
      <c r="F28" s="85"/>
      <c r="G28" s="84"/>
      <c r="H28" s="104" t="str">
        <f>B28</f>
        <v>5/25/40/30</v>
      </c>
      <c r="I28" s="64"/>
    </row>
    <row r="29" spans="1:9" x14ac:dyDescent="0.25">
      <c r="A29" s="64" t="s">
        <v>24</v>
      </c>
      <c r="B29" s="101" t="s">
        <v>46</v>
      </c>
      <c r="C29" s="102" t="s">
        <v>49</v>
      </c>
      <c r="D29" s="101"/>
      <c r="E29" s="100"/>
      <c r="F29" s="85"/>
      <c r="G29" s="84"/>
      <c r="H29" s="104" t="str">
        <f>B29</f>
        <v>80%/20%</v>
      </c>
      <c r="I29" s="64"/>
    </row>
    <row r="30" spans="1:9" ht="13.8" thickBot="1" x14ac:dyDescent="0.3">
      <c r="A30" s="64" t="s">
        <v>17</v>
      </c>
      <c r="B30" s="101" t="s">
        <v>47</v>
      </c>
      <c r="C30" s="102" t="s">
        <v>49</v>
      </c>
      <c r="D30" s="101"/>
      <c r="E30" s="100"/>
      <c r="F30" s="85"/>
      <c r="G30" s="84"/>
      <c r="H30" s="104" t="str">
        <f>B30</f>
        <v>75%/25%</v>
      </c>
      <c r="I30" s="65"/>
    </row>
    <row r="31" spans="1:9" ht="13.8" thickBot="1" x14ac:dyDescent="0.3">
      <c r="A31" s="62" t="s">
        <v>25</v>
      </c>
      <c r="B31" s="89"/>
      <c r="C31" s="90"/>
      <c r="D31" s="89"/>
      <c r="E31" s="90"/>
      <c r="F31" s="91"/>
      <c r="G31" s="90"/>
      <c r="H31" s="92"/>
      <c r="I31" s="92"/>
    </row>
    <row r="32" spans="1:9" x14ac:dyDescent="0.25">
      <c r="A32" s="63" t="s">
        <v>13</v>
      </c>
      <c r="B32" s="93">
        <v>1250</v>
      </c>
      <c r="C32" s="94" t="str">
        <f>C7</f>
        <v>XYZ Bill April 2001</v>
      </c>
      <c r="D32" s="93">
        <v>856</v>
      </c>
      <c r="E32" s="95" t="str">
        <f>E7</f>
        <v>ABC Bill March,2001</v>
      </c>
      <c r="F32" s="96"/>
      <c r="G32" s="94"/>
      <c r="H32" s="86">
        <f>B32+D32+F32</f>
        <v>2106</v>
      </c>
      <c r="I32" s="97"/>
    </row>
    <row r="33" spans="1:9" x14ac:dyDescent="0.25">
      <c r="A33" s="64" t="s">
        <v>14</v>
      </c>
      <c r="B33" s="83">
        <v>1114</v>
      </c>
      <c r="C33" s="84" t="str">
        <f>C7</f>
        <v>XYZ Bill April 2001</v>
      </c>
      <c r="D33" s="83">
        <f>D32/D34</f>
        <v>856</v>
      </c>
      <c r="E33" s="100" t="s">
        <v>49</v>
      </c>
      <c r="F33" s="85"/>
      <c r="G33" s="84"/>
      <c r="H33" s="86">
        <f>B33+D33+F33</f>
        <v>1970</v>
      </c>
      <c r="I33" s="64"/>
    </row>
    <row r="34" spans="1:9" x14ac:dyDescent="0.25">
      <c r="A34" s="67" t="s">
        <v>15</v>
      </c>
      <c r="B34" s="101">
        <f>B32/B33</f>
        <v>1.1220825852782765</v>
      </c>
      <c r="C34" s="102" t="s">
        <v>49</v>
      </c>
      <c r="D34" s="101">
        <v>1</v>
      </c>
      <c r="E34" s="100" t="s">
        <v>50</v>
      </c>
      <c r="F34" s="103"/>
      <c r="G34" s="102"/>
      <c r="H34" s="98">
        <f>IF(H33&lt;&gt; 0,H32/H33,"")</f>
        <v>1.0690355329949239</v>
      </c>
      <c r="I34" s="64"/>
    </row>
    <row r="35" spans="1:9" x14ac:dyDescent="0.25">
      <c r="A35" s="66" t="s">
        <v>16</v>
      </c>
      <c r="B35" s="83"/>
      <c r="C35" s="84"/>
      <c r="D35" s="83"/>
      <c r="E35" s="100"/>
      <c r="F35" s="103"/>
      <c r="G35" s="102"/>
      <c r="H35" s="66"/>
      <c r="I35" s="64"/>
    </row>
    <row r="36" spans="1:9" x14ac:dyDescent="0.25">
      <c r="A36" s="64" t="s">
        <v>19</v>
      </c>
      <c r="B36" s="83"/>
      <c r="C36" s="84"/>
      <c r="D36" s="83"/>
      <c r="E36" s="100"/>
      <c r="F36" s="85"/>
      <c r="G36" s="84"/>
      <c r="H36" s="87"/>
      <c r="I36" s="64"/>
    </row>
    <row r="37" spans="1:9" x14ac:dyDescent="0.25">
      <c r="A37" s="64" t="s">
        <v>20</v>
      </c>
      <c r="B37" s="83"/>
      <c r="C37" s="84"/>
      <c r="D37" s="83"/>
      <c r="E37" s="100"/>
      <c r="F37" s="85"/>
      <c r="G37" s="84"/>
      <c r="H37" s="87"/>
      <c r="I37" s="64"/>
    </row>
    <row r="38" spans="1:9" x14ac:dyDescent="0.25">
      <c r="A38" s="64" t="s">
        <v>21</v>
      </c>
      <c r="B38" s="83"/>
      <c r="C38" s="84"/>
      <c r="D38" s="83"/>
      <c r="E38" s="100"/>
      <c r="F38" s="85"/>
      <c r="G38" s="84"/>
      <c r="H38" s="87"/>
      <c r="I38" s="64"/>
    </row>
    <row r="39" spans="1:9" x14ac:dyDescent="0.25">
      <c r="A39" s="64" t="s">
        <v>22</v>
      </c>
      <c r="B39" s="83"/>
      <c r="C39" s="84"/>
      <c r="D39" s="83"/>
      <c r="E39" s="100"/>
      <c r="F39" s="85"/>
      <c r="G39" s="84"/>
      <c r="H39" s="87"/>
      <c r="I39" s="64"/>
    </row>
    <row r="40" spans="1:9" x14ac:dyDescent="0.25">
      <c r="A40" s="64" t="s">
        <v>42</v>
      </c>
      <c r="B40" s="83">
        <v>70</v>
      </c>
      <c r="C40" s="84" t="s">
        <v>51</v>
      </c>
      <c r="D40" s="93">
        <f>B40</f>
        <v>70</v>
      </c>
      <c r="E40" s="100" t="str">
        <f>C40</f>
        <v>estimated</v>
      </c>
      <c r="F40" s="85"/>
      <c r="G40" s="84"/>
      <c r="H40" s="104">
        <f>B40</f>
        <v>70</v>
      </c>
      <c r="I40" s="87"/>
    </row>
    <row r="41" spans="1:9" x14ac:dyDescent="0.25">
      <c r="A41" s="64" t="s">
        <v>26</v>
      </c>
      <c r="B41" s="83"/>
      <c r="C41" s="84"/>
      <c r="D41" s="83"/>
      <c r="E41" s="100"/>
      <c r="F41" s="85"/>
      <c r="G41" s="84"/>
      <c r="H41" s="104"/>
      <c r="I41" s="64"/>
    </row>
    <row r="42" spans="1:9" x14ac:dyDescent="0.25">
      <c r="A42" s="64" t="s">
        <v>27</v>
      </c>
      <c r="B42" s="83"/>
      <c r="C42" s="84"/>
      <c r="D42" s="83"/>
      <c r="E42" s="100"/>
      <c r="F42" s="85"/>
      <c r="G42" s="84"/>
      <c r="H42" s="104"/>
      <c r="I42" s="64"/>
    </row>
    <row r="43" spans="1:9" ht="13.8" thickBot="1" x14ac:dyDescent="0.3">
      <c r="A43" s="64" t="s">
        <v>17</v>
      </c>
      <c r="B43" s="83"/>
      <c r="C43" s="84"/>
      <c r="D43" s="83"/>
      <c r="E43" s="100"/>
      <c r="F43" s="85"/>
      <c r="G43" s="84"/>
      <c r="H43" s="104"/>
      <c r="I43" s="65"/>
    </row>
    <row r="44" spans="1:9" ht="13.8" thickBot="1" x14ac:dyDescent="0.3">
      <c r="A44" s="62" t="s">
        <v>28</v>
      </c>
      <c r="B44" s="89"/>
      <c r="C44" s="90"/>
      <c r="D44" s="89"/>
      <c r="E44" s="90"/>
      <c r="F44" s="91"/>
      <c r="G44" s="90"/>
      <c r="H44" s="92"/>
      <c r="I44" s="92"/>
    </row>
    <row r="45" spans="1:9" x14ac:dyDescent="0.25">
      <c r="A45" s="63" t="s">
        <v>13</v>
      </c>
      <c r="B45" s="93">
        <v>690</v>
      </c>
      <c r="C45" s="94"/>
      <c r="D45" s="93"/>
      <c r="E45" s="100"/>
      <c r="F45" s="96"/>
      <c r="G45" s="94"/>
      <c r="H45" s="86">
        <f>B45+D45+F45</f>
        <v>690</v>
      </c>
      <c r="I45" s="86"/>
    </row>
    <row r="46" spans="1:9" x14ac:dyDescent="0.25">
      <c r="A46" s="64" t="s">
        <v>29</v>
      </c>
      <c r="B46" s="83"/>
      <c r="C46" s="84"/>
      <c r="D46" s="93"/>
      <c r="E46" s="100"/>
      <c r="F46" s="85"/>
      <c r="G46" s="84"/>
      <c r="H46" s="86">
        <f>B46+D46+F46</f>
        <v>0</v>
      </c>
      <c r="I46" s="87"/>
    </row>
    <row r="47" spans="1:9" x14ac:dyDescent="0.25">
      <c r="A47" s="64" t="s">
        <v>30</v>
      </c>
      <c r="B47" s="83"/>
      <c r="C47" s="84"/>
      <c r="D47" s="93"/>
      <c r="E47" s="100"/>
      <c r="F47" s="85"/>
      <c r="G47" s="84"/>
      <c r="H47" s="86">
        <f>B47+D47+F47</f>
        <v>0</v>
      </c>
      <c r="I47" s="87"/>
    </row>
    <row r="48" spans="1:9" ht="13.8" thickBot="1" x14ac:dyDescent="0.3">
      <c r="A48" s="64" t="s">
        <v>17</v>
      </c>
      <c r="B48" s="83"/>
      <c r="C48" s="84"/>
      <c r="D48" s="93"/>
      <c r="E48" s="100"/>
      <c r="F48" s="85"/>
      <c r="G48" s="84"/>
      <c r="H48" s="105">
        <f>B48</f>
        <v>0</v>
      </c>
      <c r="I48" s="88"/>
    </row>
    <row r="49" spans="1:9" ht="13.8" thickBot="1" x14ac:dyDescent="0.3">
      <c r="A49" s="62" t="s">
        <v>31</v>
      </c>
      <c r="B49" s="89"/>
      <c r="C49" s="90"/>
      <c r="D49" s="89"/>
      <c r="E49" s="90"/>
      <c r="F49" s="91"/>
      <c r="G49" s="90"/>
      <c r="H49" s="92"/>
      <c r="I49" s="92"/>
    </row>
    <row r="50" spans="1:9" x14ac:dyDescent="0.25">
      <c r="A50" s="63" t="s">
        <v>13</v>
      </c>
      <c r="B50" s="83">
        <v>9000</v>
      </c>
      <c r="C50" s="84" t="s">
        <v>52</v>
      </c>
      <c r="D50" s="93"/>
      <c r="E50" s="100"/>
      <c r="F50" s="85"/>
      <c r="G50" s="84"/>
      <c r="H50" s="86">
        <f>B50+D50+F50</f>
        <v>9000</v>
      </c>
      <c r="I50" s="86"/>
    </row>
    <row r="51" spans="1:9" x14ac:dyDescent="0.25">
      <c r="A51" s="64" t="s">
        <v>32</v>
      </c>
      <c r="B51" s="83">
        <v>163</v>
      </c>
      <c r="C51" s="84"/>
      <c r="D51" s="93"/>
      <c r="E51" s="100"/>
      <c r="F51" s="85"/>
      <c r="G51" s="84"/>
      <c r="H51" s="86">
        <f>B51+D51+F51</f>
        <v>163</v>
      </c>
      <c r="I51" s="87"/>
    </row>
    <row r="52" spans="1:9" x14ac:dyDescent="0.25">
      <c r="A52" s="64" t="s">
        <v>14</v>
      </c>
      <c r="B52" s="83">
        <v>13750</v>
      </c>
      <c r="C52" s="84" t="s">
        <v>55</v>
      </c>
      <c r="D52" s="93"/>
      <c r="E52" s="100"/>
      <c r="F52" s="85"/>
      <c r="G52" s="84"/>
      <c r="H52" s="86">
        <f>B52+D52+F52</f>
        <v>13750</v>
      </c>
      <c r="I52" s="87"/>
    </row>
    <row r="53" spans="1:9" x14ac:dyDescent="0.25">
      <c r="A53" s="64" t="s">
        <v>33</v>
      </c>
      <c r="B53" s="83">
        <v>105</v>
      </c>
      <c r="C53" s="84"/>
      <c r="D53" s="93"/>
      <c r="E53" s="100"/>
      <c r="F53" s="85"/>
      <c r="G53" s="84"/>
      <c r="H53" s="87">
        <f>B53</f>
        <v>105</v>
      </c>
      <c r="I53" s="87"/>
    </row>
    <row r="54" spans="1:9" x14ac:dyDescent="0.25">
      <c r="A54" s="64" t="s">
        <v>41</v>
      </c>
      <c r="B54" s="117" t="s">
        <v>53</v>
      </c>
      <c r="C54" s="84"/>
      <c r="D54" s="93"/>
      <c r="E54" s="100"/>
      <c r="F54" s="85"/>
      <c r="G54" s="84"/>
      <c r="H54" s="104" t="str">
        <f>B54</f>
        <v>40/60</v>
      </c>
      <c r="I54" s="87"/>
    </row>
    <row r="55" spans="1:9" x14ac:dyDescent="0.25">
      <c r="A55" s="64" t="s">
        <v>42</v>
      </c>
      <c r="B55" s="117" t="s">
        <v>54</v>
      </c>
      <c r="C55" s="84"/>
      <c r="D55" s="93"/>
      <c r="E55" s="100"/>
      <c r="F55" s="85"/>
      <c r="G55" s="84"/>
      <c r="H55" s="104" t="str">
        <f>B55</f>
        <v>35/65</v>
      </c>
      <c r="I55" s="87"/>
    </row>
    <row r="56" spans="1:9" x14ac:dyDescent="0.25">
      <c r="A56" s="64" t="s">
        <v>34</v>
      </c>
      <c r="B56" s="83"/>
      <c r="C56" s="84"/>
      <c r="D56" s="93"/>
      <c r="E56" s="100"/>
      <c r="F56" s="85"/>
      <c r="G56" s="84"/>
      <c r="H56" s="104">
        <f>B56</f>
        <v>0</v>
      </c>
      <c r="I56" s="87"/>
    </row>
    <row r="57" spans="1:9" ht="13.8" thickBot="1" x14ac:dyDescent="0.3">
      <c r="A57" s="65" t="s">
        <v>35</v>
      </c>
      <c r="B57" s="83"/>
      <c r="C57" s="84"/>
      <c r="D57" s="93"/>
      <c r="E57" s="100"/>
      <c r="F57" s="85"/>
      <c r="G57" s="84"/>
      <c r="H57" s="104">
        <f>B57</f>
        <v>0</v>
      </c>
      <c r="I57" s="88"/>
    </row>
    <row r="58" spans="1:9" ht="13.8" thickBot="1" x14ac:dyDescent="0.3">
      <c r="A58" s="62" t="s">
        <v>36</v>
      </c>
      <c r="B58" s="89"/>
      <c r="C58" s="90"/>
      <c r="D58" s="89"/>
      <c r="E58" s="90"/>
      <c r="F58" s="91"/>
      <c r="G58" s="90"/>
      <c r="H58" s="92"/>
      <c r="I58" s="92"/>
    </row>
    <row r="59" spans="1:9" x14ac:dyDescent="0.25">
      <c r="A59" s="63" t="s">
        <v>13</v>
      </c>
      <c r="B59" s="93">
        <v>2500</v>
      </c>
      <c r="C59" s="84" t="str">
        <f>C7</f>
        <v>XYZ Bill April 2001</v>
      </c>
      <c r="D59" s="93"/>
      <c r="E59" s="95"/>
      <c r="F59" s="96"/>
      <c r="G59" s="94"/>
      <c r="H59" s="86">
        <f>B59+D59+F59</f>
        <v>2500</v>
      </c>
      <c r="I59" s="86"/>
    </row>
    <row r="60" spans="1:9" x14ac:dyDescent="0.25">
      <c r="A60" s="66" t="s">
        <v>14</v>
      </c>
      <c r="B60" s="106">
        <v>2568</v>
      </c>
      <c r="C60" s="84" t="str">
        <f>C7</f>
        <v>XYZ Bill April 2001</v>
      </c>
      <c r="D60" s="106"/>
      <c r="E60" s="100"/>
      <c r="F60" s="107"/>
      <c r="G60" s="100"/>
      <c r="H60" s="86">
        <f>B60+D60+F60</f>
        <v>2568</v>
      </c>
      <c r="I60" s="87"/>
    </row>
    <row r="61" spans="1:9" x14ac:dyDescent="0.25">
      <c r="A61" s="67" t="s">
        <v>15</v>
      </c>
      <c r="B61" s="101">
        <f>B59/B60</f>
        <v>0.97352024922118385</v>
      </c>
      <c r="C61" s="84" t="s">
        <v>49</v>
      </c>
      <c r="D61" s="101"/>
      <c r="E61" s="100"/>
      <c r="F61" s="103"/>
      <c r="G61" s="102"/>
      <c r="H61" s="98">
        <f>IF(H60&lt;&gt;0,H59/H60,"")</f>
        <v>0.97352024922118385</v>
      </c>
      <c r="I61" s="108"/>
    </row>
    <row r="62" spans="1:9" x14ac:dyDescent="0.25">
      <c r="A62" s="64" t="s">
        <v>37</v>
      </c>
      <c r="B62" s="83">
        <v>156</v>
      </c>
      <c r="C62" s="84" t="str">
        <f>C7</f>
        <v>XYZ Bill April 2001</v>
      </c>
      <c r="D62" s="93"/>
      <c r="E62" s="100"/>
      <c r="F62" s="85"/>
      <c r="G62" s="84"/>
      <c r="H62" s="87">
        <f>IF(B60+D60&lt;&gt;0,((B62*B60)+(D62*D60))/(B60+D60),"")</f>
        <v>156</v>
      </c>
      <c r="I62" s="87"/>
    </row>
    <row r="63" spans="1:9" ht="13.8" thickBot="1" x14ac:dyDescent="0.3">
      <c r="A63" s="65" t="s">
        <v>38</v>
      </c>
      <c r="B63" s="83"/>
      <c r="C63" s="84"/>
      <c r="D63" s="93"/>
      <c r="E63" s="100"/>
      <c r="F63" s="85"/>
      <c r="G63" s="84"/>
      <c r="H63" s="104"/>
      <c r="I63" s="88"/>
    </row>
    <row r="64" spans="1:9" ht="13.8" thickBot="1" x14ac:dyDescent="0.3">
      <c r="A64" s="62" t="s">
        <v>39</v>
      </c>
      <c r="B64" s="89"/>
      <c r="C64" s="90"/>
      <c r="D64" s="89"/>
      <c r="E64" s="90"/>
      <c r="F64" s="91"/>
      <c r="G64" s="90"/>
      <c r="H64" s="92"/>
      <c r="I64" s="92"/>
    </row>
    <row r="65" spans="1:9" x14ac:dyDescent="0.25">
      <c r="A65" s="63" t="s">
        <v>13</v>
      </c>
      <c r="B65" s="83">
        <v>1600</v>
      </c>
      <c r="C65" s="84" t="str">
        <f>C7</f>
        <v>XYZ Bill April 2001</v>
      </c>
      <c r="D65" s="93"/>
      <c r="E65" s="100"/>
      <c r="F65" s="85"/>
      <c r="G65" s="84"/>
      <c r="H65" s="86">
        <f>B65+D65+F65</f>
        <v>1600</v>
      </c>
      <c r="I65" s="86"/>
    </row>
    <row r="66" spans="1:9" x14ac:dyDescent="0.25">
      <c r="A66" s="66" t="s">
        <v>14</v>
      </c>
      <c r="B66" s="83">
        <v>5512</v>
      </c>
      <c r="C66" s="84" t="str">
        <f>C7</f>
        <v>XYZ Bill April 2001</v>
      </c>
      <c r="D66" s="93"/>
      <c r="E66" s="100"/>
      <c r="F66" s="85"/>
      <c r="G66" s="84"/>
      <c r="H66" s="86">
        <f>B66+D66+F66</f>
        <v>5512</v>
      </c>
      <c r="I66" s="87"/>
    </row>
    <row r="67" spans="1:9" x14ac:dyDescent="0.25">
      <c r="A67" s="67" t="s">
        <v>15</v>
      </c>
      <c r="B67" s="115">
        <f>B65/B66</f>
        <v>0.29027576197387517</v>
      </c>
      <c r="C67" s="84" t="s">
        <v>49</v>
      </c>
      <c r="D67" s="93"/>
      <c r="E67" s="100"/>
      <c r="F67" s="85"/>
      <c r="G67" s="84"/>
      <c r="H67" s="109">
        <f>IF(H66&lt;&gt;0,H65/H66,"")</f>
        <v>0.29027576197387517</v>
      </c>
      <c r="I67" s="108"/>
    </row>
    <row r="68" spans="1:9" x14ac:dyDescent="0.25">
      <c r="A68" s="64" t="s">
        <v>37</v>
      </c>
      <c r="B68" s="85">
        <v>330</v>
      </c>
      <c r="C68" s="84" t="str">
        <f>C7</f>
        <v>XYZ Bill April 2001</v>
      </c>
      <c r="D68" s="83"/>
      <c r="E68" s="100"/>
      <c r="F68" s="85"/>
      <c r="G68" s="84"/>
      <c r="H68" s="104">
        <f>D68</f>
        <v>0</v>
      </c>
      <c r="I68" s="87"/>
    </row>
    <row r="69" spans="1:9" ht="13.8" thickBot="1" x14ac:dyDescent="0.3">
      <c r="A69" s="65" t="s">
        <v>40</v>
      </c>
      <c r="B69" s="110">
        <v>425</v>
      </c>
      <c r="C69" s="111" t="s">
        <v>56</v>
      </c>
      <c r="D69" s="112"/>
      <c r="E69" s="113"/>
      <c r="F69" s="110"/>
      <c r="G69" s="111"/>
      <c r="H69" s="114"/>
      <c r="I69" s="88"/>
    </row>
  </sheetData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68"/>
  <sheetViews>
    <sheetView tabSelected="1" zoomScale="65" workbookViewId="0">
      <selection activeCell="B2" sqref="B2:J68"/>
    </sheetView>
  </sheetViews>
  <sheetFormatPr defaultRowHeight="13.2" x14ac:dyDescent="0.25"/>
  <cols>
    <col min="1" max="1" width="3.109375" customWidth="1"/>
    <col min="2" max="2" width="52.6640625" bestFit="1" customWidth="1"/>
    <col min="3" max="3" width="20.5546875" bestFit="1" customWidth="1"/>
    <col min="4" max="4" width="22.6640625" bestFit="1" customWidth="1"/>
    <col min="5" max="5" width="20.5546875" bestFit="1" customWidth="1"/>
    <col min="6" max="6" width="21.33203125" customWidth="1"/>
    <col min="7" max="7" width="14.109375" customWidth="1"/>
    <col min="8" max="8" width="20.6640625" customWidth="1"/>
    <col min="9" max="9" width="19.109375" bestFit="1" customWidth="1"/>
    <col min="10" max="10" width="35.88671875" customWidth="1"/>
  </cols>
  <sheetData>
    <row r="1" spans="2:10" ht="13.8" thickBot="1" x14ac:dyDescent="0.3"/>
    <row r="2" spans="2:10" ht="23.4" thickBot="1" x14ac:dyDescent="0.45">
      <c r="B2" s="1" t="s">
        <v>43</v>
      </c>
      <c r="C2" s="2"/>
      <c r="D2" s="2"/>
      <c r="E2" s="2"/>
      <c r="F2" s="2"/>
      <c r="G2" s="2"/>
      <c r="H2" s="2"/>
      <c r="I2" s="2"/>
      <c r="J2" s="3"/>
    </row>
    <row r="3" spans="2:10" s="10" customFormat="1" ht="13.8" thickBot="1" x14ac:dyDescent="0.3">
      <c r="B3" s="4" t="s">
        <v>0</v>
      </c>
      <c r="C3" s="5"/>
      <c r="D3" s="6"/>
      <c r="E3" s="5"/>
      <c r="F3" s="6"/>
      <c r="G3" s="7"/>
      <c r="H3" s="6"/>
      <c r="I3" s="8" t="s">
        <v>1</v>
      </c>
      <c r="J3" s="9" t="s">
        <v>2</v>
      </c>
    </row>
    <row r="4" spans="2:10" s="10" customFormat="1" ht="13.8" thickBot="1" x14ac:dyDescent="0.3">
      <c r="B4" s="11"/>
      <c r="C4" s="12" t="s">
        <v>3</v>
      </c>
      <c r="D4" s="13" t="s">
        <v>4</v>
      </c>
      <c r="E4" s="12" t="s">
        <v>3</v>
      </c>
      <c r="F4" s="13" t="s">
        <v>4</v>
      </c>
      <c r="G4" s="14" t="s">
        <v>3</v>
      </c>
      <c r="H4" s="13" t="s">
        <v>4</v>
      </c>
      <c r="I4" s="11"/>
      <c r="J4" s="9"/>
    </row>
    <row r="5" spans="2:10" s="10" customFormat="1" ht="13.8" thickBot="1" x14ac:dyDescent="0.3">
      <c r="B5" s="15" t="s">
        <v>5</v>
      </c>
      <c r="C5" s="16"/>
      <c r="D5" s="17"/>
      <c r="E5" s="16"/>
      <c r="F5" s="17"/>
      <c r="G5" s="18"/>
      <c r="H5" s="17"/>
      <c r="I5" s="19"/>
      <c r="J5" s="19"/>
    </row>
    <row r="6" spans="2:10" x14ac:dyDescent="0.25">
      <c r="B6" s="20" t="s">
        <v>6</v>
      </c>
      <c r="C6" s="25"/>
      <c r="D6" s="26"/>
      <c r="E6" s="25"/>
      <c r="F6" s="26"/>
      <c r="G6" s="27"/>
      <c r="H6" s="26"/>
      <c r="I6" s="23"/>
      <c r="J6" s="23"/>
    </row>
    <row r="7" spans="2:10" x14ac:dyDescent="0.25">
      <c r="B7" s="24" t="s">
        <v>7</v>
      </c>
      <c r="C7" s="25"/>
      <c r="D7" s="26"/>
      <c r="E7" s="25"/>
      <c r="F7" s="26"/>
      <c r="G7" s="27"/>
      <c r="H7" s="26"/>
      <c r="I7" s="28">
        <f>C7+E7+G7</f>
        <v>0</v>
      </c>
      <c r="J7" s="28"/>
    </row>
    <row r="8" spans="2:10" x14ac:dyDescent="0.25">
      <c r="B8" s="24" t="s">
        <v>8</v>
      </c>
      <c r="C8" s="25"/>
      <c r="D8" s="26"/>
      <c r="E8" s="25"/>
      <c r="F8" s="26"/>
      <c r="G8" s="27"/>
      <c r="H8" s="26"/>
      <c r="I8" s="28">
        <f>C8+E8+G8</f>
        <v>0</v>
      </c>
      <c r="J8" s="28"/>
    </row>
    <row r="9" spans="2:10" x14ac:dyDescent="0.25">
      <c r="B9" s="24" t="s">
        <v>9</v>
      </c>
      <c r="C9" s="25"/>
      <c r="D9" s="26"/>
      <c r="E9" s="25"/>
      <c r="F9" s="26"/>
      <c r="G9" s="27"/>
      <c r="H9" s="26"/>
      <c r="I9" s="28">
        <f>C9+E9+G9</f>
        <v>0</v>
      </c>
      <c r="J9" s="28"/>
    </row>
    <row r="10" spans="2:10" x14ac:dyDescent="0.25">
      <c r="B10" s="24" t="s">
        <v>10</v>
      </c>
      <c r="C10" s="25"/>
      <c r="D10" s="26"/>
      <c r="E10" s="25"/>
      <c r="F10" s="26"/>
      <c r="G10" s="27"/>
      <c r="H10" s="26"/>
      <c r="I10" s="28">
        <f>G10</f>
        <v>0</v>
      </c>
      <c r="J10" s="28"/>
    </row>
    <row r="11" spans="2:10" ht="13.8" thickBot="1" x14ac:dyDescent="0.3">
      <c r="B11" s="29" t="s">
        <v>11</v>
      </c>
      <c r="C11" s="25"/>
      <c r="D11" s="26"/>
      <c r="E11" s="25"/>
      <c r="F11" s="26"/>
      <c r="G11" s="27"/>
      <c r="H11" s="26"/>
      <c r="I11" s="28">
        <f>G11</f>
        <v>0</v>
      </c>
      <c r="J11" s="30"/>
    </row>
    <row r="12" spans="2:10" ht="13.8" thickBot="1" x14ac:dyDescent="0.3">
      <c r="B12" s="15" t="s">
        <v>12</v>
      </c>
      <c r="C12" s="31"/>
      <c r="D12" s="32"/>
      <c r="E12" s="31"/>
      <c r="F12" s="32"/>
      <c r="G12" s="33"/>
      <c r="H12" s="32"/>
      <c r="I12" s="34"/>
      <c r="J12" s="34"/>
    </row>
    <row r="13" spans="2:10" x14ac:dyDescent="0.25">
      <c r="B13" s="20" t="s">
        <v>13</v>
      </c>
      <c r="C13" s="35"/>
      <c r="D13" s="22"/>
      <c r="E13" s="35"/>
      <c r="F13" s="36"/>
      <c r="G13" s="21"/>
      <c r="H13" s="22"/>
      <c r="I13" s="28">
        <f>C13+E13+G13</f>
        <v>0</v>
      </c>
      <c r="J13" s="37"/>
    </row>
    <row r="14" spans="2:10" x14ac:dyDescent="0.25">
      <c r="B14" s="38" t="s">
        <v>14</v>
      </c>
      <c r="C14" s="25"/>
      <c r="D14" s="26"/>
      <c r="E14" s="25"/>
      <c r="F14" s="26"/>
      <c r="G14" s="27"/>
      <c r="H14" s="26"/>
      <c r="I14" s="28">
        <f>C14+E14+G14</f>
        <v>0</v>
      </c>
      <c r="J14" s="24"/>
    </row>
    <row r="15" spans="2:10" x14ac:dyDescent="0.25">
      <c r="B15" s="42" t="s">
        <v>15</v>
      </c>
      <c r="C15" s="25"/>
      <c r="D15" s="26"/>
      <c r="E15" s="25"/>
      <c r="F15" s="26"/>
      <c r="G15" s="27"/>
      <c r="H15" s="26"/>
      <c r="I15" s="46" t="str">
        <f>IF(I14&lt;&gt;0,I13/I14,"")</f>
        <v/>
      </c>
      <c r="J15" s="24"/>
    </row>
    <row r="16" spans="2:10" x14ac:dyDescent="0.25">
      <c r="B16" s="38" t="s">
        <v>16</v>
      </c>
      <c r="C16" s="25"/>
      <c r="D16" s="26"/>
      <c r="E16" s="25"/>
      <c r="F16" s="26"/>
      <c r="G16" s="27"/>
      <c r="H16" s="26"/>
      <c r="I16" s="38" t="str">
        <f>IF((C14+E14) &lt;&gt;0,((C14*C16)+(E14*E16))/(C14+E14),"")</f>
        <v/>
      </c>
      <c r="J16" s="24"/>
    </row>
    <row r="17" spans="2:10" ht="13.8" thickBot="1" x14ac:dyDescent="0.3">
      <c r="B17" s="47" t="s">
        <v>17</v>
      </c>
      <c r="C17" s="25"/>
      <c r="D17" s="26"/>
      <c r="E17" s="25"/>
      <c r="F17" s="26"/>
      <c r="G17" s="27"/>
      <c r="H17" s="26"/>
      <c r="I17" s="49">
        <f>C17</f>
        <v>0</v>
      </c>
      <c r="J17" s="29"/>
    </row>
    <row r="18" spans="2:10" ht="13.8" thickBot="1" x14ac:dyDescent="0.3">
      <c r="B18" s="15" t="s">
        <v>18</v>
      </c>
      <c r="C18" s="31"/>
      <c r="D18" s="32"/>
      <c r="E18" s="31"/>
      <c r="F18" s="32"/>
      <c r="G18" s="33"/>
      <c r="H18" s="32"/>
      <c r="I18" s="34"/>
      <c r="J18" s="34"/>
    </row>
    <row r="19" spans="2:10" x14ac:dyDescent="0.25">
      <c r="B19" s="20" t="s">
        <v>13</v>
      </c>
      <c r="C19" s="35"/>
      <c r="D19" s="22"/>
      <c r="E19" s="35"/>
      <c r="F19" s="36"/>
      <c r="G19" s="21"/>
      <c r="H19" s="22"/>
      <c r="I19" s="23">
        <f>C19+E19+G19</f>
        <v>0</v>
      </c>
      <c r="J19" s="37"/>
    </row>
    <row r="20" spans="2:10" x14ac:dyDescent="0.25">
      <c r="B20" s="24" t="s">
        <v>14</v>
      </c>
      <c r="C20" s="25"/>
      <c r="D20" s="26"/>
      <c r="E20" s="25"/>
      <c r="F20" s="40"/>
      <c r="G20" s="27"/>
      <c r="H20" s="26"/>
      <c r="I20" s="23">
        <f>C20+E20+G20</f>
        <v>0</v>
      </c>
      <c r="J20" s="24"/>
    </row>
    <row r="21" spans="2:10" x14ac:dyDescent="0.25">
      <c r="B21" s="42" t="s">
        <v>15</v>
      </c>
      <c r="C21" s="43"/>
      <c r="D21" s="44"/>
      <c r="E21" s="43"/>
      <c r="F21" s="40"/>
      <c r="G21" s="45"/>
      <c r="H21" s="44"/>
      <c r="I21" s="46" t="str">
        <f>IF(I20&lt;&gt; 0,I19/I20,"")</f>
        <v/>
      </c>
      <c r="J21" s="24"/>
    </row>
    <row r="22" spans="2:10" x14ac:dyDescent="0.25">
      <c r="B22" s="38" t="s">
        <v>16</v>
      </c>
      <c r="C22" s="43"/>
      <c r="D22" s="44"/>
      <c r="E22" s="43"/>
      <c r="F22" s="40"/>
      <c r="G22" s="45"/>
      <c r="H22" s="44"/>
      <c r="I22" s="38" t="str">
        <f>IF(C2+E20&lt;&gt;0,((C20*C22)+(E20*E22))/(C20+E20),"")</f>
        <v/>
      </c>
      <c r="J22" s="24"/>
    </row>
    <row r="23" spans="2:10" x14ac:dyDescent="0.25">
      <c r="B23" s="24" t="s">
        <v>19</v>
      </c>
      <c r="C23" s="43"/>
      <c r="D23" s="44"/>
      <c r="E23" s="43"/>
      <c r="F23" s="40"/>
      <c r="G23" s="27"/>
      <c r="H23" s="26"/>
      <c r="I23" s="28">
        <f>C23</f>
        <v>0</v>
      </c>
      <c r="J23" s="24"/>
    </row>
    <row r="24" spans="2:10" x14ac:dyDescent="0.25">
      <c r="B24" s="24" t="s">
        <v>20</v>
      </c>
      <c r="C24" s="43"/>
      <c r="D24" s="44"/>
      <c r="E24" s="43"/>
      <c r="F24" s="40"/>
      <c r="G24" s="27"/>
      <c r="H24" s="26"/>
      <c r="I24" s="28">
        <f t="shared" ref="I24:I29" si="0">C24</f>
        <v>0</v>
      </c>
      <c r="J24" s="24"/>
    </row>
    <row r="25" spans="2:10" x14ac:dyDescent="0.25">
      <c r="B25" s="24" t="s">
        <v>21</v>
      </c>
      <c r="C25" s="43"/>
      <c r="D25" s="44"/>
      <c r="E25" s="43"/>
      <c r="F25" s="40"/>
      <c r="G25" s="27"/>
      <c r="H25" s="26"/>
      <c r="I25" s="28">
        <f t="shared" si="0"/>
        <v>0</v>
      </c>
      <c r="J25" s="24"/>
    </row>
    <row r="26" spans="2:10" x14ac:dyDescent="0.25">
      <c r="B26" s="24" t="s">
        <v>22</v>
      </c>
      <c r="C26" s="43"/>
      <c r="D26" s="44"/>
      <c r="E26" s="43"/>
      <c r="F26" s="40"/>
      <c r="G26" s="27"/>
      <c r="H26" s="26"/>
      <c r="I26" s="28">
        <f t="shared" si="0"/>
        <v>0</v>
      </c>
      <c r="J26" s="24"/>
    </row>
    <row r="27" spans="2:10" x14ac:dyDescent="0.25">
      <c r="B27" s="24" t="s">
        <v>23</v>
      </c>
      <c r="C27" s="43"/>
      <c r="D27" s="44"/>
      <c r="E27" s="43"/>
      <c r="F27" s="40"/>
      <c r="G27" s="27"/>
      <c r="H27" s="26"/>
      <c r="I27" s="50">
        <f t="shared" si="0"/>
        <v>0</v>
      </c>
      <c r="J27" s="24"/>
    </row>
    <row r="28" spans="2:10" x14ac:dyDescent="0.25">
      <c r="B28" s="24" t="s">
        <v>24</v>
      </c>
      <c r="C28" s="43"/>
      <c r="D28" s="44"/>
      <c r="E28" s="43"/>
      <c r="F28" s="40"/>
      <c r="G28" s="27"/>
      <c r="H28" s="26"/>
      <c r="I28" s="50">
        <f t="shared" si="0"/>
        <v>0</v>
      </c>
      <c r="J28" s="24"/>
    </row>
    <row r="29" spans="2:10" ht="13.8" thickBot="1" x14ac:dyDescent="0.3">
      <c r="B29" s="24" t="s">
        <v>17</v>
      </c>
      <c r="C29" s="43"/>
      <c r="D29" s="44"/>
      <c r="E29" s="43"/>
      <c r="F29" s="40"/>
      <c r="G29" s="27"/>
      <c r="H29" s="26"/>
      <c r="I29" s="50">
        <f t="shared" si="0"/>
        <v>0</v>
      </c>
      <c r="J29" s="29"/>
    </row>
    <row r="30" spans="2:10" ht="13.8" thickBot="1" x14ac:dyDescent="0.3">
      <c r="B30" s="15" t="s">
        <v>25</v>
      </c>
      <c r="C30" s="31"/>
      <c r="D30" s="32"/>
      <c r="E30" s="31"/>
      <c r="F30" s="32"/>
      <c r="G30" s="33"/>
      <c r="H30" s="32"/>
      <c r="I30" s="34"/>
      <c r="J30" s="34"/>
    </row>
    <row r="31" spans="2:10" x14ac:dyDescent="0.25">
      <c r="B31" s="20" t="s">
        <v>13</v>
      </c>
      <c r="C31" s="35"/>
      <c r="D31" s="22"/>
      <c r="E31" s="35"/>
      <c r="F31" s="36"/>
      <c r="G31" s="21"/>
      <c r="H31" s="22"/>
      <c r="I31" s="23">
        <f>C31+E31+G31</f>
        <v>0</v>
      </c>
      <c r="J31" s="37"/>
    </row>
    <row r="32" spans="2:10" x14ac:dyDescent="0.25">
      <c r="B32" s="24" t="s">
        <v>14</v>
      </c>
      <c r="C32" s="25"/>
      <c r="D32" s="26"/>
      <c r="E32" s="25"/>
      <c r="F32" s="40"/>
      <c r="G32" s="27"/>
      <c r="H32" s="26"/>
      <c r="I32" s="23">
        <f>C32+E32+G32</f>
        <v>0</v>
      </c>
      <c r="J32" s="24"/>
    </row>
    <row r="33" spans="2:10" x14ac:dyDescent="0.25">
      <c r="B33" s="42" t="s">
        <v>15</v>
      </c>
      <c r="C33" s="43"/>
      <c r="D33" s="44"/>
      <c r="E33" s="43"/>
      <c r="F33" s="40"/>
      <c r="G33" s="45"/>
      <c r="H33" s="44"/>
      <c r="I33" s="46" t="str">
        <f>IF(I32&lt;&gt; 0,I31/I32,"")</f>
        <v/>
      </c>
      <c r="J33" s="24"/>
    </row>
    <row r="34" spans="2:10" x14ac:dyDescent="0.25">
      <c r="B34" s="38" t="s">
        <v>16</v>
      </c>
      <c r="C34" s="25"/>
      <c r="D34" s="26"/>
      <c r="E34" s="25"/>
      <c r="F34" s="40"/>
      <c r="G34" s="45"/>
      <c r="H34" s="44"/>
      <c r="I34" s="38" t="str">
        <f>IF(C32+E32&lt;&gt;0,((C32*C34)+(E32*E34))/(C32+E32),"")</f>
        <v/>
      </c>
      <c r="J34" s="24"/>
    </row>
    <row r="35" spans="2:10" x14ac:dyDescent="0.25">
      <c r="B35" s="24" t="s">
        <v>19</v>
      </c>
      <c r="C35" s="25"/>
      <c r="D35" s="26"/>
      <c r="E35" s="25"/>
      <c r="F35" s="40"/>
      <c r="G35" s="27"/>
      <c r="H35" s="26"/>
      <c r="I35" s="28">
        <f>C35</f>
        <v>0</v>
      </c>
      <c r="J35" s="24"/>
    </row>
    <row r="36" spans="2:10" x14ac:dyDescent="0.25">
      <c r="B36" s="24" t="s">
        <v>20</v>
      </c>
      <c r="C36" s="25"/>
      <c r="D36" s="26"/>
      <c r="E36" s="25"/>
      <c r="F36" s="40"/>
      <c r="G36" s="27"/>
      <c r="H36" s="26"/>
      <c r="I36" s="28">
        <f t="shared" ref="I36:I42" si="1">C36</f>
        <v>0</v>
      </c>
      <c r="J36" s="24"/>
    </row>
    <row r="37" spans="2:10" x14ac:dyDescent="0.25">
      <c r="B37" s="24" t="s">
        <v>21</v>
      </c>
      <c r="C37" s="25"/>
      <c r="D37" s="26"/>
      <c r="E37" s="25"/>
      <c r="F37" s="40"/>
      <c r="G37" s="27"/>
      <c r="H37" s="26"/>
      <c r="I37" s="28">
        <f t="shared" si="1"/>
        <v>0</v>
      </c>
      <c r="J37" s="24"/>
    </row>
    <row r="38" spans="2:10" x14ac:dyDescent="0.25">
      <c r="B38" s="24" t="s">
        <v>22</v>
      </c>
      <c r="C38" s="25"/>
      <c r="D38" s="26"/>
      <c r="E38" s="25"/>
      <c r="F38" s="40"/>
      <c r="G38" s="27"/>
      <c r="H38" s="26"/>
      <c r="I38" s="28">
        <f t="shared" si="1"/>
        <v>0</v>
      </c>
      <c r="J38" s="24"/>
    </row>
    <row r="39" spans="2:10" x14ac:dyDescent="0.25">
      <c r="B39" s="24" t="s">
        <v>42</v>
      </c>
      <c r="C39" s="25"/>
      <c r="D39" s="26"/>
      <c r="E39" s="35"/>
      <c r="F39" s="40"/>
      <c r="G39" s="27"/>
      <c r="H39" s="26"/>
      <c r="I39" s="50">
        <f>C39</f>
        <v>0</v>
      </c>
      <c r="J39" s="28"/>
    </row>
    <row r="40" spans="2:10" x14ac:dyDescent="0.25">
      <c r="B40" s="24" t="s">
        <v>26</v>
      </c>
      <c r="C40" s="25"/>
      <c r="D40" s="26"/>
      <c r="E40" s="25"/>
      <c r="F40" s="40"/>
      <c r="G40" s="27"/>
      <c r="H40" s="26"/>
      <c r="I40" s="50">
        <f t="shared" si="1"/>
        <v>0</v>
      </c>
      <c r="J40" s="24"/>
    </row>
    <row r="41" spans="2:10" x14ac:dyDescent="0.25">
      <c r="B41" s="24" t="s">
        <v>27</v>
      </c>
      <c r="C41" s="25"/>
      <c r="D41" s="26"/>
      <c r="E41" s="25"/>
      <c r="F41" s="40"/>
      <c r="G41" s="27"/>
      <c r="H41" s="26"/>
      <c r="I41" s="50">
        <f t="shared" si="1"/>
        <v>0</v>
      </c>
      <c r="J41" s="24"/>
    </row>
    <row r="42" spans="2:10" ht="13.8" thickBot="1" x14ac:dyDescent="0.3">
      <c r="B42" s="24" t="s">
        <v>17</v>
      </c>
      <c r="C42" s="25"/>
      <c r="D42" s="26"/>
      <c r="E42" s="25"/>
      <c r="F42" s="40"/>
      <c r="G42" s="27"/>
      <c r="H42" s="26"/>
      <c r="I42" s="50">
        <f t="shared" si="1"/>
        <v>0</v>
      </c>
      <c r="J42" s="29"/>
    </row>
    <row r="43" spans="2:10" ht="13.8" thickBot="1" x14ac:dyDescent="0.3">
      <c r="B43" s="15" t="s">
        <v>28</v>
      </c>
      <c r="C43" s="31"/>
      <c r="D43" s="32"/>
      <c r="E43" s="31"/>
      <c r="F43" s="32"/>
      <c r="G43" s="33"/>
      <c r="H43" s="32"/>
      <c r="I43" s="34"/>
      <c r="J43" s="34"/>
    </row>
    <row r="44" spans="2:10" x14ac:dyDescent="0.25">
      <c r="B44" s="20" t="s">
        <v>13</v>
      </c>
      <c r="C44" s="35"/>
      <c r="D44" s="22"/>
      <c r="E44" s="35"/>
      <c r="F44" s="40"/>
      <c r="G44" s="21"/>
      <c r="H44" s="22"/>
      <c r="I44" s="23">
        <f>C44+E44+G44</f>
        <v>0</v>
      </c>
      <c r="J44" s="23"/>
    </row>
    <row r="45" spans="2:10" x14ac:dyDescent="0.25">
      <c r="B45" s="24" t="s">
        <v>29</v>
      </c>
      <c r="C45" s="25"/>
      <c r="D45" s="26"/>
      <c r="E45" s="35"/>
      <c r="F45" s="40"/>
      <c r="G45" s="27"/>
      <c r="H45" s="26"/>
      <c r="I45" s="23">
        <f>C45+E45+G45</f>
        <v>0</v>
      </c>
      <c r="J45" s="28"/>
    </row>
    <row r="46" spans="2:10" x14ac:dyDescent="0.25">
      <c r="B46" s="24" t="s">
        <v>30</v>
      </c>
      <c r="C46" s="25"/>
      <c r="D46" s="26"/>
      <c r="E46" s="35"/>
      <c r="F46" s="40"/>
      <c r="G46" s="27"/>
      <c r="H46" s="26"/>
      <c r="I46" s="23">
        <f>C46+E46+G46</f>
        <v>0</v>
      </c>
      <c r="J46" s="28"/>
    </row>
    <row r="47" spans="2:10" ht="13.8" thickBot="1" x14ac:dyDescent="0.3">
      <c r="B47" s="24" t="s">
        <v>17</v>
      </c>
      <c r="C47" s="25"/>
      <c r="D47" s="26"/>
      <c r="E47" s="35"/>
      <c r="F47" s="40"/>
      <c r="G47" s="27"/>
      <c r="H47" s="26"/>
      <c r="I47" s="53">
        <f>C47</f>
        <v>0</v>
      </c>
      <c r="J47" s="30"/>
    </row>
    <row r="48" spans="2:10" ht="13.8" thickBot="1" x14ac:dyDescent="0.3">
      <c r="B48" s="15" t="s">
        <v>31</v>
      </c>
      <c r="C48" s="31"/>
      <c r="D48" s="32"/>
      <c r="E48" s="31"/>
      <c r="F48" s="32"/>
      <c r="G48" s="33"/>
      <c r="H48" s="32"/>
      <c r="I48" s="34"/>
      <c r="J48" s="34"/>
    </row>
    <row r="49" spans="2:10" x14ac:dyDescent="0.25">
      <c r="B49" s="20" t="s">
        <v>13</v>
      </c>
      <c r="C49" s="25"/>
      <c r="D49" s="26"/>
      <c r="E49" s="35"/>
      <c r="F49" s="40"/>
      <c r="G49" s="27"/>
      <c r="H49" s="26"/>
      <c r="I49" s="23">
        <f>C49+E49+G49</f>
        <v>0</v>
      </c>
      <c r="J49" s="23"/>
    </row>
    <row r="50" spans="2:10" x14ac:dyDescent="0.25">
      <c r="B50" s="24" t="s">
        <v>32</v>
      </c>
      <c r="C50" s="25"/>
      <c r="D50" s="26"/>
      <c r="E50" s="35"/>
      <c r="F50" s="40"/>
      <c r="G50" s="27"/>
      <c r="H50" s="26"/>
      <c r="I50" s="23">
        <f>C50+E50+G50</f>
        <v>0</v>
      </c>
      <c r="J50" s="28"/>
    </row>
    <row r="51" spans="2:10" x14ac:dyDescent="0.25">
      <c r="B51" s="24" t="s">
        <v>14</v>
      </c>
      <c r="C51" s="25"/>
      <c r="D51" s="26"/>
      <c r="E51" s="35"/>
      <c r="F51" s="40"/>
      <c r="G51" s="27"/>
      <c r="H51" s="26"/>
      <c r="I51" s="23">
        <f>C51+E51+G51</f>
        <v>0</v>
      </c>
      <c r="J51" s="28"/>
    </row>
    <row r="52" spans="2:10" x14ac:dyDescent="0.25">
      <c r="B52" s="24" t="s">
        <v>33</v>
      </c>
      <c r="C52" s="25"/>
      <c r="D52" s="26"/>
      <c r="E52" s="35"/>
      <c r="F52" s="40"/>
      <c r="G52" s="27"/>
      <c r="H52" s="26"/>
      <c r="I52" s="28">
        <f>C52</f>
        <v>0</v>
      </c>
      <c r="J52" s="28"/>
    </row>
    <row r="53" spans="2:10" x14ac:dyDescent="0.25">
      <c r="B53" s="24" t="s">
        <v>41</v>
      </c>
      <c r="C53" s="25"/>
      <c r="D53" s="26"/>
      <c r="E53" s="35"/>
      <c r="F53" s="40"/>
      <c r="G53" s="27"/>
      <c r="H53" s="26"/>
      <c r="I53" s="50">
        <f>C53</f>
        <v>0</v>
      </c>
      <c r="J53" s="28"/>
    </row>
    <row r="54" spans="2:10" x14ac:dyDescent="0.25">
      <c r="B54" s="24" t="s">
        <v>42</v>
      </c>
      <c r="C54" s="25"/>
      <c r="D54" s="26"/>
      <c r="E54" s="35"/>
      <c r="F54" s="40"/>
      <c r="G54" s="27"/>
      <c r="H54" s="26"/>
      <c r="I54" s="50">
        <f>C54</f>
        <v>0</v>
      </c>
      <c r="J54" s="28"/>
    </row>
    <row r="55" spans="2:10" x14ac:dyDescent="0.25">
      <c r="B55" s="24" t="s">
        <v>34</v>
      </c>
      <c r="C55" s="25"/>
      <c r="D55" s="26"/>
      <c r="E55" s="35"/>
      <c r="F55" s="40"/>
      <c r="G55" s="27"/>
      <c r="H55" s="26"/>
      <c r="I55" s="50">
        <f>C55</f>
        <v>0</v>
      </c>
      <c r="J55" s="28"/>
    </row>
    <row r="56" spans="2:10" ht="13.8" thickBot="1" x14ac:dyDescent="0.3">
      <c r="B56" s="29" t="s">
        <v>35</v>
      </c>
      <c r="C56" s="25"/>
      <c r="D56" s="26"/>
      <c r="E56" s="35"/>
      <c r="F56" s="40"/>
      <c r="G56" s="27"/>
      <c r="H56" s="26"/>
      <c r="I56" s="50">
        <f>C56</f>
        <v>0</v>
      </c>
      <c r="J56" s="30"/>
    </row>
    <row r="57" spans="2:10" ht="13.8" thickBot="1" x14ac:dyDescent="0.3">
      <c r="B57" s="15" t="s">
        <v>36</v>
      </c>
      <c r="C57" s="31"/>
      <c r="D57" s="32"/>
      <c r="E57" s="31"/>
      <c r="F57" s="32"/>
      <c r="G57" s="33"/>
      <c r="H57" s="32"/>
      <c r="I57" s="34"/>
      <c r="J57" s="34"/>
    </row>
    <row r="58" spans="2:10" x14ac:dyDescent="0.25">
      <c r="B58" s="20" t="s">
        <v>13</v>
      </c>
      <c r="C58" s="35"/>
      <c r="D58" s="26"/>
      <c r="E58" s="35"/>
      <c r="F58" s="36"/>
      <c r="G58" s="21"/>
      <c r="H58" s="22"/>
      <c r="I58" s="23">
        <f>C58+E58+G58</f>
        <v>0</v>
      </c>
      <c r="J58" s="23"/>
    </row>
    <row r="59" spans="2:10" x14ac:dyDescent="0.25">
      <c r="B59" s="38" t="s">
        <v>14</v>
      </c>
      <c r="C59" s="39"/>
      <c r="D59" s="26"/>
      <c r="E59" s="39"/>
      <c r="F59" s="40"/>
      <c r="G59" s="41"/>
      <c r="H59" s="40"/>
      <c r="I59" s="23">
        <f>C59+E59+G59</f>
        <v>0</v>
      </c>
      <c r="J59" s="28"/>
    </row>
    <row r="60" spans="2:10" x14ac:dyDescent="0.25">
      <c r="B60" s="42" t="s">
        <v>15</v>
      </c>
      <c r="C60" s="43"/>
      <c r="D60" s="26"/>
      <c r="E60" s="43"/>
      <c r="F60" s="40"/>
      <c r="G60" s="45"/>
      <c r="H60" s="44"/>
      <c r="I60" s="46" t="str">
        <f>IF(I59&lt;&gt;0,I58/I59,"")</f>
        <v/>
      </c>
      <c r="J60" s="54"/>
    </row>
    <row r="61" spans="2:10" x14ac:dyDescent="0.25">
      <c r="B61" s="24" t="s">
        <v>37</v>
      </c>
      <c r="C61" s="25"/>
      <c r="D61" s="26"/>
      <c r="E61" s="35"/>
      <c r="F61" s="40"/>
      <c r="G61" s="27"/>
      <c r="H61" s="26"/>
      <c r="I61" s="28" t="str">
        <f>IF(C59+E59&lt;&gt;0,((C61*C59)+(E61*E59))/(C59+E59),"")</f>
        <v/>
      </c>
      <c r="J61" s="28"/>
    </row>
    <row r="62" spans="2:10" ht="13.8" thickBot="1" x14ac:dyDescent="0.3">
      <c r="B62" s="29" t="s">
        <v>38</v>
      </c>
      <c r="C62" s="25"/>
      <c r="D62" s="26"/>
      <c r="E62" s="35"/>
      <c r="F62" s="40"/>
      <c r="G62" s="27"/>
      <c r="H62" s="26"/>
      <c r="I62" s="50"/>
      <c r="J62" s="30"/>
    </row>
    <row r="63" spans="2:10" ht="13.8" thickBot="1" x14ac:dyDescent="0.3">
      <c r="B63" s="15" t="s">
        <v>39</v>
      </c>
      <c r="C63" s="31"/>
      <c r="D63" s="32"/>
      <c r="E63" s="31"/>
      <c r="F63" s="32"/>
      <c r="G63" s="33"/>
      <c r="H63" s="32"/>
      <c r="I63" s="34"/>
      <c r="J63" s="34"/>
    </row>
    <row r="64" spans="2:10" x14ac:dyDescent="0.25">
      <c r="B64" s="20" t="s">
        <v>13</v>
      </c>
      <c r="C64" s="25"/>
      <c r="D64" s="26"/>
      <c r="E64" s="35"/>
      <c r="F64" s="40"/>
      <c r="G64" s="27"/>
      <c r="H64" s="26"/>
      <c r="I64" s="23">
        <f>C64+E64+G64</f>
        <v>0</v>
      </c>
      <c r="J64" s="23"/>
    </row>
    <row r="65" spans="2:10" x14ac:dyDescent="0.25">
      <c r="B65" s="38" t="s">
        <v>14</v>
      </c>
      <c r="C65" s="25"/>
      <c r="D65" s="26"/>
      <c r="E65" s="35"/>
      <c r="F65" s="40"/>
      <c r="G65" s="27"/>
      <c r="H65" s="26"/>
      <c r="I65" s="23">
        <f>C65+E65+G65</f>
        <v>0</v>
      </c>
      <c r="J65" s="28"/>
    </row>
    <row r="66" spans="2:10" x14ac:dyDescent="0.25">
      <c r="B66" s="42" t="s">
        <v>15</v>
      </c>
      <c r="C66" s="25"/>
      <c r="D66" s="26"/>
      <c r="E66" s="35"/>
      <c r="F66" s="40"/>
      <c r="G66" s="27"/>
      <c r="H66" s="26"/>
      <c r="I66" s="55" t="str">
        <f>IF(I65&lt;&gt;0,I64/I65,"")</f>
        <v/>
      </c>
      <c r="J66" s="54"/>
    </row>
    <row r="67" spans="2:10" x14ac:dyDescent="0.25">
      <c r="B67" s="24" t="s">
        <v>37</v>
      </c>
      <c r="C67" s="27"/>
      <c r="D67" s="26"/>
      <c r="E67" s="25"/>
      <c r="F67" s="40"/>
      <c r="G67" s="27"/>
      <c r="H67" s="26"/>
      <c r="I67" s="50">
        <f>E67</f>
        <v>0</v>
      </c>
      <c r="J67" s="28"/>
    </row>
    <row r="68" spans="2:10" ht="13.8" thickBot="1" x14ac:dyDescent="0.3">
      <c r="B68" s="29" t="s">
        <v>40</v>
      </c>
      <c r="C68" s="52"/>
      <c r="D68" s="51"/>
      <c r="E68" s="56"/>
      <c r="F68" s="48"/>
      <c r="G68" s="52"/>
      <c r="H68" s="51"/>
      <c r="I68" s="57"/>
      <c r="J68" s="30"/>
    </row>
  </sheetData>
  <printOptions horizontalCentered="1" verticalCentered="1"/>
  <pageMargins left="0.35" right="0.42" top="0.21" bottom="0.34" header="0.18" footer="0.2"/>
  <pageSetup paperSize="9" scale="62" orientation="landscape" r:id="rId1"/>
  <headerFooter alignWithMargins="0">
    <oddFooter>&amp;R&amp;A &amp;F &amp;T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Introduction</vt:lpstr>
      <vt:lpstr>Example</vt:lpstr>
      <vt:lpstr>FINANCIAL DATA &amp; ANALYSIS</vt:lpstr>
      <vt:lpstr>Example!Print_Area</vt:lpstr>
      <vt:lpstr>'FINANCIAL DATA &amp; ANALYSIS'!Print_Area</vt:lpstr>
    </vt:vector>
  </TitlesOfParts>
  <Company>DVA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BRYANT</dc:creator>
  <cp:lastModifiedBy>Aniket Gupta</cp:lastModifiedBy>
  <cp:lastPrinted>2001-06-15T02:02:36Z</cp:lastPrinted>
  <dcterms:created xsi:type="dcterms:W3CDTF">1999-11-05T00:39:53Z</dcterms:created>
  <dcterms:modified xsi:type="dcterms:W3CDTF">2024-02-03T22:15:59Z</dcterms:modified>
</cp:coreProperties>
</file>