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B42F464E-E66D-4198-9592-5F2CE44DB0D5}" xr6:coauthVersionLast="47" xr6:coauthVersionMax="47" xr10:uidLastSave="{00000000-0000-0000-0000-000000000000}"/>
  <bookViews>
    <workbookView xWindow="3348" yWindow="3348" windowWidth="17280" windowHeight="8880" tabRatio="669"/>
  </bookViews>
  <sheets>
    <sheet name="0" sheetId="1" r:id="rId1"/>
    <sheet name="1" sheetId="11" r:id="rId2"/>
    <sheet name="2" sheetId="12" r:id="rId3"/>
  </sheets>
  <definedNames>
    <definedName name="_xlnm.Print_Area" localSheetId="0">'0'!$A$1:$C$26</definedName>
    <definedName name="_xlnm.Print_Area" localSheetId="1">'1'!$A$1:$R$48</definedName>
    <definedName name="_xlnm.Print_Area" localSheetId="2">'2'!$A$1:$R$44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1" l="1"/>
  <c r="D12" i="11"/>
  <c r="E12" i="11"/>
  <c r="F12" i="11"/>
  <c r="G12" i="11"/>
  <c r="H12" i="11"/>
  <c r="I12" i="11"/>
  <c r="J12" i="11"/>
  <c r="J15" i="11" s="1"/>
  <c r="J17" i="11" s="1"/>
  <c r="K12" i="11"/>
  <c r="L12" i="11"/>
  <c r="M12" i="11"/>
  <c r="N12" i="11"/>
  <c r="O12" i="11"/>
  <c r="P12" i="11"/>
  <c r="Q12" i="11"/>
  <c r="R12" i="11"/>
  <c r="C15" i="11"/>
  <c r="D15" i="11"/>
  <c r="E15" i="11"/>
  <c r="F15" i="11"/>
  <c r="G15" i="11"/>
  <c r="H15" i="11"/>
  <c r="I15" i="11"/>
  <c r="K15" i="11"/>
  <c r="L15" i="11"/>
  <c r="M15" i="11"/>
  <c r="N15" i="11"/>
  <c r="O15" i="11"/>
  <c r="P15" i="11"/>
  <c r="Q15" i="11"/>
  <c r="R15" i="11"/>
  <c r="R17" i="11" s="1"/>
  <c r="C17" i="11"/>
  <c r="D17" i="11"/>
  <c r="E17" i="11"/>
  <c r="F17" i="11"/>
  <c r="G17" i="11"/>
  <c r="H17" i="11"/>
  <c r="I17" i="11"/>
  <c r="K17" i="11"/>
  <c r="L17" i="11"/>
  <c r="M17" i="11"/>
  <c r="N17" i="11"/>
  <c r="O17" i="11"/>
  <c r="P17" i="11"/>
  <c r="Q17" i="11"/>
  <c r="C19" i="11"/>
  <c r="D19" i="11"/>
  <c r="E19" i="11"/>
  <c r="F19" i="11"/>
  <c r="G19" i="11"/>
  <c r="H19" i="11"/>
  <c r="I19" i="11"/>
  <c r="K19" i="11"/>
  <c r="L19" i="11"/>
  <c r="M19" i="11"/>
  <c r="N19" i="11"/>
  <c r="O19" i="11"/>
  <c r="P19" i="11"/>
  <c r="Q19" i="11"/>
  <c r="C20" i="11"/>
  <c r="D20" i="11"/>
  <c r="E20" i="11"/>
  <c r="F20" i="11"/>
  <c r="G20" i="11"/>
  <c r="H20" i="11"/>
  <c r="I20" i="11"/>
  <c r="K20" i="11"/>
  <c r="L20" i="11"/>
  <c r="M20" i="11"/>
  <c r="N20" i="11"/>
  <c r="O20" i="11"/>
  <c r="P20" i="11"/>
  <c r="Q20" i="11"/>
  <c r="C22" i="11"/>
  <c r="D22" i="11"/>
  <c r="E22" i="11"/>
  <c r="F22" i="11"/>
  <c r="G22" i="11"/>
  <c r="H22" i="11"/>
  <c r="I22" i="11"/>
  <c r="K22" i="11"/>
  <c r="L22" i="11"/>
  <c r="M22" i="11"/>
  <c r="N22" i="11"/>
  <c r="O22" i="11"/>
  <c r="P22" i="11"/>
  <c r="Q22" i="11"/>
  <c r="C23" i="11"/>
  <c r="D23" i="11"/>
  <c r="E23" i="11"/>
  <c r="F23" i="11"/>
  <c r="G23" i="11"/>
  <c r="H23" i="11"/>
  <c r="I23" i="11"/>
  <c r="K23" i="11"/>
  <c r="L23" i="11"/>
  <c r="M23" i="11"/>
  <c r="N23" i="11"/>
  <c r="O23" i="11"/>
  <c r="P23" i="11"/>
  <c r="Q23" i="11"/>
  <c r="C28" i="11"/>
  <c r="D28" i="11"/>
  <c r="E28" i="11"/>
  <c r="F28" i="11"/>
  <c r="G28" i="11"/>
  <c r="H28" i="11"/>
  <c r="I28" i="11"/>
  <c r="J28" i="11"/>
  <c r="K28" i="11"/>
  <c r="L28" i="11"/>
  <c r="M28" i="11"/>
  <c r="N28" i="11"/>
  <c r="O28" i="11"/>
  <c r="P28" i="11"/>
  <c r="Q28" i="11"/>
  <c r="R28" i="11"/>
  <c r="C29" i="11"/>
  <c r="D29" i="11"/>
  <c r="E29" i="11"/>
  <c r="F29" i="11"/>
  <c r="G29" i="11"/>
  <c r="H29" i="11"/>
  <c r="I29" i="11"/>
  <c r="I30" i="11" s="1"/>
  <c r="K29" i="11"/>
  <c r="L29" i="11"/>
  <c r="M29" i="11"/>
  <c r="N29" i="11"/>
  <c r="O29" i="11"/>
  <c r="P29" i="11"/>
  <c r="Q29" i="11"/>
  <c r="C30" i="11"/>
  <c r="D30" i="11"/>
  <c r="E30" i="11"/>
  <c r="F30" i="11"/>
  <c r="G30" i="11"/>
  <c r="H30" i="11"/>
  <c r="K30" i="11"/>
  <c r="L30" i="11"/>
  <c r="M30" i="11"/>
  <c r="N30" i="11"/>
  <c r="O30" i="11"/>
  <c r="P30" i="11"/>
  <c r="Q30" i="11"/>
  <c r="C33" i="11"/>
  <c r="D33" i="11"/>
  <c r="E33" i="11"/>
  <c r="F33" i="11"/>
  <c r="G33" i="11"/>
  <c r="H33" i="11"/>
  <c r="K33" i="11"/>
  <c r="L33" i="11"/>
  <c r="M33" i="11"/>
  <c r="N33" i="11"/>
  <c r="O33" i="11"/>
  <c r="P33" i="11"/>
  <c r="Q33" i="11"/>
  <c r="Q35" i="11" s="1"/>
  <c r="Q36" i="11" s="1"/>
  <c r="C35" i="11"/>
  <c r="D35" i="11"/>
  <c r="E35" i="11"/>
  <c r="F35" i="11"/>
  <c r="G35" i="11"/>
  <c r="H35" i="11"/>
  <c r="K35" i="11"/>
  <c r="L35" i="11"/>
  <c r="M35" i="11"/>
  <c r="N35" i="11"/>
  <c r="O35" i="11"/>
  <c r="P35" i="11"/>
  <c r="C36" i="11"/>
  <c r="D36" i="11"/>
  <c r="E36" i="11"/>
  <c r="F36" i="11"/>
  <c r="G36" i="11"/>
  <c r="H36" i="11"/>
  <c r="K36" i="11"/>
  <c r="L36" i="11"/>
  <c r="M36" i="11"/>
  <c r="N36" i="11"/>
  <c r="O36" i="11"/>
  <c r="P36" i="11"/>
  <c r="C45" i="11"/>
  <c r="D45" i="11"/>
  <c r="E45" i="11"/>
  <c r="F45" i="11"/>
  <c r="G45" i="11"/>
  <c r="H45" i="11"/>
  <c r="I45" i="11"/>
  <c r="J45" i="11"/>
  <c r="J46" i="11" s="1"/>
  <c r="K45" i="11"/>
  <c r="L45" i="11"/>
  <c r="M45" i="11"/>
  <c r="N45" i="11"/>
  <c r="O45" i="11"/>
  <c r="P45" i="11"/>
  <c r="Q45" i="11"/>
  <c r="R45" i="11"/>
  <c r="C46" i="11"/>
  <c r="D46" i="11"/>
  <c r="E46" i="11"/>
  <c r="F46" i="11"/>
  <c r="G46" i="11"/>
  <c r="H46" i="11"/>
  <c r="I46" i="11"/>
  <c r="K46" i="11"/>
  <c r="L46" i="11"/>
  <c r="M46" i="11"/>
  <c r="N46" i="11"/>
  <c r="O46" i="11"/>
  <c r="P46" i="11"/>
  <c r="Q46" i="11"/>
  <c r="R46" i="11"/>
  <c r="C11" i="12"/>
  <c r="D11" i="12"/>
  <c r="E11" i="12"/>
  <c r="F11" i="12"/>
  <c r="G11" i="12"/>
  <c r="H11" i="12"/>
  <c r="I11" i="12"/>
  <c r="J11" i="12"/>
  <c r="K11" i="12"/>
  <c r="L11" i="12"/>
  <c r="M11" i="12"/>
  <c r="N11" i="12"/>
  <c r="O11" i="12"/>
  <c r="P11" i="12"/>
  <c r="Q11" i="12"/>
  <c r="R11" i="12"/>
  <c r="C18" i="12"/>
  <c r="D18" i="12"/>
  <c r="E18" i="12"/>
  <c r="F18" i="12"/>
  <c r="G18" i="12"/>
  <c r="H18" i="12"/>
  <c r="I18" i="12"/>
  <c r="J18" i="12"/>
  <c r="K18" i="12"/>
  <c r="L18" i="12"/>
  <c r="M18" i="12"/>
  <c r="N18" i="12"/>
  <c r="O18" i="12"/>
  <c r="P18" i="12"/>
  <c r="Q18" i="12"/>
  <c r="R18" i="12"/>
  <c r="C25" i="12"/>
  <c r="D25" i="12"/>
  <c r="E25" i="12"/>
  <c r="F25" i="12"/>
  <c r="G25" i="12"/>
  <c r="H25" i="12"/>
  <c r="I25" i="12"/>
  <c r="J25" i="12"/>
  <c r="K25" i="12"/>
  <c r="L25" i="12"/>
  <c r="M25" i="12"/>
  <c r="N25" i="12"/>
  <c r="O25" i="12"/>
  <c r="P25" i="12"/>
  <c r="Q25" i="12"/>
  <c r="R25" i="12"/>
  <c r="C37" i="12"/>
  <c r="D37" i="12"/>
  <c r="E37" i="12"/>
  <c r="F37" i="12"/>
  <c r="G37" i="12"/>
  <c r="H37" i="12"/>
  <c r="I37" i="12"/>
  <c r="J37" i="12"/>
  <c r="K37" i="12"/>
  <c r="L37" i="12"/>
  <c r="M37" i="12"/>
  <c r="N37" i="12"/>
  <c r="O37" i="12"/>
  <c r="P37" i="12"/>
  <c r="Q37" i="12"/>
  <c r="R37" i="12"/>
  <c r="C38" i="12"/>
  <c r="D38" i="12"/>
  <c r="E38" i="12"/>
  <c r="F38" i="12"/>
  <c r="G38" i="12"/>
  <c r="G39" i="12" s="1"/>
  <c r="H38" i="12"/>
  <c r="I38" i="12"/>
  <c r="J38" i="12"/>
  <c r="J39" i="12" s="1"/>
  <c r="K38" i="12"/>
  <c r="L38" i="12"/>
  <c r="M38" i="12"/>
  <c r="N38" i="12"/>
  <c r="N39" i="12" s="1"/>
  <c r="O38" i="12"/>
  <c r="O39" i="12" s="1"/>
  <c r="P38" i="12"/>
  <c r="Q38" i="12"/>
  <c r="R38" i="12"/>
  <c r="R39" i="12" s="1"/>
  <c r="C39" i="12"/>
  <c r="D39" i="12"/>
  <c r="E39" i="12"/>
  <c r="F39" i="12"/>
  <c r="H39" i="12"/>
  <c r="I39" i="12"/>
  <c r="K39" i="12"/>
  <c r="L39" i="12"/>
  <c r="M39" i="12"/>
  <c r="P39" i="12"/>
  <c r="Q39" i="12"/>
  <c r="J19" i="11" l="1"/>
  <c r="J22" i="11" s="1"/>
  <c r="J29" i="11" s="1"/>
  <c r="J33" i="11" s="1"/>
  <c r="J35" i="11" s="1"/>
  <c r="J30" i="11"/>
  <c r="J36" i="11"/>
  <c r="R19" i="11"/>
  <c r="R22" i="11" s="1"/>
  <c r="R29" i="11" s="1"/>
  <c r="R33" i="11" s="1"/>
  <c r="R35" i="11" s="1"/>
  <c r="R36" i="11" s="1"/>
  <c r="R20" i="11"/>
  <c r="I33" i="11"/>
  <c r="I35" i="11" s="1"/>
  <c r="I36" i="11" s="1"/>
  <c r="J23" i="11" l="1"/>
  <c r="R23" i="11"/>
  <c r="J20" i="11"/>
  <c r="R30" i="11"/>
</calcChain>
</file>

<file path=xl/sharedStrings.xml><?xml version="1.0" encoding="utf-8"?>
<sst xmlns="http://schemas.openxmlformats.org/spreadsheetml/2006/main" count="112" uniqueCount="63">
  <si>
    <t>Consolidated Historical Data</t>
  </si>
  <si>
    <t>Table of Contents</t>
  </si>
  <si>
    <t>Page</t>
  </si>
  <si>
    <t>Sales by Region</t>
  </si>
  <si>
    <t>Segment Information by Product</t>
  </si>
  <si>
    <t>Sales by Product and P&amp;L</t>
  </si>
  <si>
    <t>Quarterly Statement (1)</t>
    <phoneticPr fontId="2"/>
  </si>
  <si>
    <t>Sales by Product and P&amp;L</t>
    <phoneticPr fontId="2"/>
  </si>
  <si>
    <t>Quarterly Statement (2)</t>
    <phoneticPr fontId="2"/>
  </si>
  <si>
    <t>(Millions of yen)</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</si>
  <si>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</si>
  <si>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</si>
  <si>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</si>
  <si>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</si>
  <si>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</si>
  <si>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</si>
  <si>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</si>
  <si>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</si>
  <si>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</si>
  <si>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</si>
  <si>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</si>
  <si>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</si>
  <si>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</si>
  <si>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</si>
  <si>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</si>
  <si>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</si>
  <si>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Canon adopted new accounting standards for sales recognition (FASB EITF 00-14, 00-22),  and applied retroactively  to the consolidated financial statements for the prior years.</t>
  </si>
  <si>
    <t>In 2001 loss on disposal of property, plant and equipment is accounted for in "S.G. and A. expenses," and the statement of  "Operating profit" for the previous years is restated to maintain comparability .</t>
  </si>
  <si>
    <t>Business machines:</t>
  </si>
  <si>
    <t>Computer peripherals</t>
  </si>
  <si>
    <t>Business machines total</t>
  </si>
  <si>
    <t>Cameras</t>
  </si>
  <si>
    <t>Optical and other products</t>
  </si>
  <si>
    <t>Total</t>
  </si>
  <si>
    <t>*</t>
  </si>
  <si>
    <t>Japan</t>
  </si>
  <si>
    <t>Overseas:</t>
  </si>
  <si>
    <t>Americas</t>
  </si>
  <si>
    <t>Europe</t>
  </si>
  <si>
    <t>Other areas</t>
  </si>
  <si>
    <t>Overseas total</t>
  </si>
  <si>
    <t xml:space="preserve">Net sales </t>
  </si>
  <si>
    <t>Cameras:</t>
  </si>
  <si>
    <t>Optical and other products:</t>
  </si>
  <si>
    <t>Corporate and Eliminations:</t>
  </si>
  <si>
    <t>Consolidated:</t>
  </si>
  <si>
    <t>1st quarter</t>
  </si>
  <si>
    <t>2nd quarter</t>
  </si>
  <si>
    <t>3rd quarter</t>
  </si>
  <si>
    <t>3rd quarter</t>
    <phoneticPr fontId="2"/>
  </si>
  <si>
    <t>4th quarter</t>
  </si>
  <si>
    <t>4th quarter</t>
    <phoneticPr fontId="2"/>
  </si>
  <si>
    <t>1st quarter</t>
    <phoneticPr fontId="2"/>
  </si>
  <si>
    <t>2nd quarter</t>
    <phoneticPr fontId="2"/>
  </si>
  <si>
    <t>Total of net sales</t>
    <phoneticPr fontId="2"/>
  </si>
  <si>
    <t>Segment Information</t>
    <phoneticPr fontId="2"/>
  </si>
  <si>
    <t>by Product</t>
    <phoneticPr fontId="2"/>
  </si>
  <si>
    <t>Office imaging products</t>
  </si>
  <si>
    <t>Business information products</t>
  </si>
  <si>
    <t>2003</t>
    <phoneticPr fontId="2"/>
  </si>
  <si>
    <t xml:space="preserve"> 1. Quarterly Statement (1)</t>
    <phoneticPr fontId="2"/>
  </si>
  <si>
    <t xml:space="preserve"> 2. Quarterly Statement (2)</t>
    <phoneticPr fontId="2"/>
  </si>
  <si>
    <t>(Quarterly)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</si>
</sst>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8" formatCode="#,##0;&quot;▲&quot;#,##0"/>
    <numFmt numFmtId="180" formatCode="0.00%;&quot;▲&quot;0.00%"/>
    <numFmt numFmtId="188" formatCode="yyyy/mm/dd"/>
    <numFmt numFmtId="190" formatCode="0.0%_);\(0.0%\)"/>
    <numFmt numFmtId="191" formatCode="0_);\(0\)"/>
    <numFmt numFmtId="192" formatCode="\+#,##0_);\(#,##0\);0_)"/>
    <numFmt numFmtId="193" formatCode="\+0.0%_);\(0.0%\);0.0%_)"/>
    <numFmt numFmtId="194" formatCode="\+0.00%_);\(0.00%\);0.00%_)"/>
    <numFmt numFmtId="195" formatCode="\+#,##0.0_);\(#,##0.0\);0.0_)"/>
    <numFmt numFmtId="196" formatCode="\+#,##0.00_);\(#,##0.00\);0.00_)"/>
    <numFmt numFmtId="199" formatCode="#,##0.0_);\(#,##0.0\)"/>
    <numFmt numFmtId="200" formatCode="0."/>
    <numFmt numFmtId="201" formatCode="@*."/>
    <numFmt numFmtId="211" formatCode="mmmm\ d\,\ yyyy"/>
  </numFmts>
  <fonts count="13">
    <font>
      <sz val="12"/>
      <name val="ＭＳ Ｐ明朝"/>
      <family val="1"/>
      <charset val="128"/>
    </font>
    <font>
      <sz val="12"/>
      <name val="ＭＳ Ｐゴシック"/>
      <family val="3"/>
      <charset val="128"/>
    </font>
    <font>
      <sz val="6"/>
      <name val="ＭＳ Ｐ明朝"/>
      <family val="1"/>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b/>
      <sz val="14"/>
      <name val="Times New Roman"/>
      <family val="1"/>
    </font>
    <font>
      <b/>
      <sz val="12"/>
      <name val="Times New Roman"/>
      <family val="1"/>
    </font>
    <font>
      <b/>
      <sz val="16"/>
      <name val="Times New Roman"/>
      <family val="1"/>
    </font>
  </fonts>
  <fills count="3">
    <fill>
      <patternFill patternType="none"/>
    </fill>
    <fill>
      <patternFill patternType="gray125"/>
    </fill>
    <fill>
      <patternFill patternType="solid">
        <fgColor indexed="26"/>
        <bgColor indexed="64"/>
      </patternFill>
    </fill>
  </fills>
  <borders count="11">
    <border>
      <left/>
      <right/>
      <top/>
      <bottom/>
      <diagonal/>
    </border>
    <border>
      <left/>
      <right/>
      <top/>
      <bottom style="thin">
        <color indexed="64"/>
      </bottom>
      <diagonal/>
    </border>
    <border>
      <left/>
      <right/>
      <top/>
      <bottom style="medium">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bottom style="medium">
        <color indexed="64"/>
      </bottom>
      <diagonal/>
    </border>
    <border>
      <left/>
      <right style="hair">
        <color indexed="64"/>
      </right>
      <top style="medium">
        <color indexed="64"/>
      </top>
      <bottom/>
      <diagonal/>
    </border>
    <border>
      <left style="hair">
        <color indexed="64"/>
      </left>
      <right/>
      <top/>
      <bottom style="thin">
        <color indexed="64"/>
      </bottom>
      <diagonal/>
    </border>
    <border>
      <left style="hair">
        <color indexed="64"/>
      </left>
      <right/>
      <top/>
      <bottom/>
      <diagonal/>
    </border>
    <border>
      <left/>
      <right/>
      <top style="thin">
        <color indexed="64"/>
      </top>
      <bottom/>
      <diagonal/>
    </border>
    <border>
      <left style="hair">
        <color indexed="64"/>
      </left>
      <right/>
      <top/>
      <bottom style="medium">
        <color indexed="64"/>
      </bottom>
      <diagonal/>
    </border>
  </borders>
  <cellStyleXfs count="16">
    <xf numFmtId="37" fontId="0" fillId="0" borderId="0"/>
    <xf numFmtId="20" fontId="1" fillId="0" borderId="0" applyFont="0" applyFill="0" applyBorder="0" applyAlignment="0" applyProtection="0"/>
    <xf numFmtId="14" fontId="1" fillId="0" borderId="0" applyFont="0" applyFill="0" applyBorder="0" applyAlignment="0" applyProtection="0"/>
    <xf numFmtId="188" fontId="1" fillId="0" borderId="0" applyFont="0" applyFill="0" applyBorder="0" applyAlignment="0" applyProtection="0"/>
    <xf numFmtId="190" fontId="1" fillId="0" borderId="0" applyFont="0" applyFill="0" applyBorder="0" applyAlignment="0" applyProtection="0"/>
    <xf numFmtId="180" fontId="1" fillId="0" borderId="0" applyFont="0" applyFill="0" applyBorder="0" applyAlignment="0" applyProtection="0"/>
    <xf numFmtId="191" fontId="1" fillId="0" borderId="0" applyFont="0" applyFill="0" applyBorder="0" applyAlignment="0" applyProtection="0"/>
    <xf numFmtId="192" fontId="1" fillId="0" borderId="0" applyFont="0" applyFill="0" applyBorder="0" applyAlignment="0" applyProtection="0"/>
    <xf numFmtId="193"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6" fontId="1" fillId="0" borderId="0" applyFont="0" applyFill="0" applyBorder="0" applyAlignment="0" applyProtection="0"/>
    <xf numFmtId="199" fontId="1" fillId="0" borderId="0" applyFont="0" applyFill="0" applyBorder="0" applyAlignment="0" applyProtection="0"/>
    <xf numFmtId="39" fontId="1" fillId="0" borderId="0" applyFont="0" applyFill="0" applyBorder="0" applyAlignment="0" applyProtection="0"/>
    <xf numFmtId="178" fontId="1" fillId="2" borderId="0" applyNumberFormat="0" applyFont="0" applyBorder="0" applyAlignment="0">
      <protection locked="0"/>
    </xf>
    <xf numFmtId="49" fontId="1" fillId="0" borderId="0" applyFont="0" applyFill="0" applyBorder="0" applyAlignment="0" applyProtection="0"/>
  </cellStyleXfs>
  <cellXfs count="78">
    <xf numFmtId="37" fontId="0" fillId="0" borderId="0" xfId="0"/>
    <xf numFmtId="37" fontId="4" fillId="0" borderId="0" xfId="0" applyFont="1" applyFill="1" applyAlignment="1">
      <alignment horizontal="centerContinuous"/>
    </xf>
    <xf numFmtId="37" fontId="3" fillId="0" borderId="0" xfId="0" applyFont="1" applyFill="1" applyAlignment="1">
      <alignment horizontal="centerContinuous"/>
    </xf>
    <xf numFmtId="37" fontId="4" fillId="0" borderId="0" xfId="0" applyFont="1" applyFill="1" applyAlignment="1">
      <alignment horizontal="right"/>
    </xf>
    <xf numFmtId="201" fontId="4" fillId="0" borderId="0" xfId="0" applyNumberFormat="1" applyFont="1" applyFill="1"/>
    <xf numFmtId="211" fontId="4" fillId="0" borderId="0" xfId="14" applyNumberFormat="1" applyFont="1" applyFill="1" applyAlignment="1">
      <alignment horizontal="centerContinuous"/>
      <protection locked="0"/>
    </xf>
    <xf numFmtId="37" fontId="3" fillId="0" borderId="0" xfId="0" applyFont="1" applyFill="1"/>
    <xf numFmtId="37" fontId="5" fillId="0" borderId="0" xfId="0" applyFont="1" applyFill="1" applyAlignment="1">
      <alignment horizontal="centerContinuous"/>
    </xf>
    <xf numFmtId="37" fontId="5" fillId="0" borderId="0" xfId="0" applyFont="1" applyFill="1" applyAlignment="1">
      <alignment horizontal="center"/>
    </xf>
    <xf numFmtId="37" fontId="4" fillId="0" borderId="0" xfId="0" applyFont="1" applyFill="1"/>
    <xf numFmtId="200" fontId="4" fillId="0" borderId="0" xfId="0" applyNumberFormat="1" applyFont="1" applyFill="1" applyAlignment="1">
      <alignment horizontal="right"/>
    </xf>
    <xf numFmtId="37" fontId="4" fillId="0" borderId="0" xfId="0" applyFont="1" applyFill="1" applyAlignment="1">
      <alignment horizontal="center"/>
    </xf>
    <xf numFmtId="49" fontId="6" fillId="0" borderId="0" xfId="0" applyNumberFormat="1" applyFont="1" applyFill="1" applyAlignment="1">
      <alignment horizontal="left" indent="2"/>
    </xf>
    <xf numFmtId="37" fontId="7" fillId="0" borderId="0" xfId="0" applyFont="1" applyFill="1" applyAlignment="1">
      <alignment horizontal="right"/>
    </xf>
    <xf numFmtId="37" fontId="3" fillId="0" borderId="1" xfId="0" applyFont="1" applyFill="1" applyBorder="1"/>
    <xf numFmtId="191" fontId="3" fillId="0" borderId="0" xfId="6" applyFont="1" applyFill="1" applyBorder="1"/>
    <xf numFmtId="191" fontId="3" fillId="0" borderId="0" xfId="6" applyFont="1" applyFill="1"/>
    <xf numFmtId="191" fontId="8" fillId="0" borderId="0" xfId="6" applyFont="1" applyFill="1" applyBorder="1"/>
    <xf numFmtId="37" fontId="3" fillId="0" borderId="0" xfId="14" applyNumberFormat="1" applyFont="1" applyFill="1">
      <protection locked="0"/>
    </xf>
    <xf numFmtId="37" fontId="3" fillId="0" borderId="1" xfId="14" applyNumberFormat="1" applyFont="1" applyFill="1" applyBorder="1">
      <protection locked="0"/>
    </xf>
    <xf numFmtId="190" fontId="3" fillId="0" borderId="0" xfId="4" applyFont="1" applyFill="1"/>
    <xf numFmtId="37" fontId="3" fillId="0" borderId="0" xfId="0" applyFont="1" applyFill="1" applyBorder="1"/>
    <xf numFmtId="190" fontId="3" fillId="0" borderId="2" xfId="4" applyFont="1" applyFill="1" applyBorder="1"/>
    <xf numFmtId="190" fontId="3" fillId="0" borderId="2" xfId="4" applyFont="1" applyFill="1" applyBorder="1" applyAlignment="1">
      <alignment horizontal="right"/>
    </xf>
    <xf numFmtId="37" fontId="8" fillId="0" borderId="0" xfId="0" applyFont="1" applyFill="1"/>
    <xf numFmtId="37" fontId="3" fillId="0" borderId="2" xfId="0" applyFont="1" applyFill="1" applyBorder="1"/>
    <xf numFmtId="37" fontId="3" fillId="0" borderId="0" xfId="14" applyNumberFormat="1" applyFont="1" applyFill="1" applyBorder="1">
      <protection locked="0"/>
    </xf>
    <xf numFmtId="37" fontId="8" fillId="0" borderId="0" xfId="0" applyFont="1" applyFill="1" applyAlignment="1">
      <alignment horizontal="right"/>
    </xf>
    <xf numFmtId="190" fontId="3" fillId="0" borderId="1" xfId="4" applyFont="1" applyFill="1" applyBorder="1"/>
    <xf numFmtId="37" fontId="8" fillId="0" borderId="0" xfId="0" applyFont="1" applyFill="1" applyBorder="1" applyAlignment="1">
      <alignment horizontal="right"/>
    </xf>
    <xf numFmtId="37" fontId="8" fillId="0" borderId="0" xfId="0" applyFont="1" applyFill="1" applyBorder="1"/>
    <xf numFmtId="37" fontId="7" fillId="0" borderId="0" xfId="0" applyFont="1" applyFill="1" applyBorder="1"/>
    <xf numFmtId="37" fontId="7" fillId="0" borderId="0" xfId="0" applyFont="1" applyFill="1" applyBorder="1" applyAlignment="1">
      <alignment horizontal="right"/>
    </xf>
    <xf numFmtId="37" fontId="3" fillId="0" borderId="3" xfId="0" applyFont="1" applyFill="1" applyBorder="1"/>
    <xf numFmtId="37" fontId="8" fillId="0" borderId="1" xfId="0" applyFont="1" applyFill="1" applyBorder="1" applyAlignment="1">
      <alignment horizontal="center"/>
    </xf>
    <xf numFmtId="191" fontId="8" fillId="0" borderId="4" xfId="6" applyFont="1" applyFill="1" applyBorder="1" applyAlignment="1">
      <alignment horizontal="left"/>
    </xf>
    <xf numFmtId="191" fontId="9" fillId="0" borderId="1" xfId="6" applyFont="1" applyFill="1" applyBorder="1" applyAlignment="1">
      <alignment horizontal="center"/>
    </xf>
    <xf numFmtId="191" fontId="9" fillId="0" borderId="4" xfId="6" applyFont="1" applyFill="1" applyBorder="1" applyAlignment="1">
      <alignment horizontal="center"/>
    </xf>
    <xf numFmtId="191" fontId="8" fillId="0" borderId="0" xfId="6" applyFont="1" applyFill="1" applyAlignment="1">
      <alignment horizontal="center"/>
    </xf>
    <xf numFmtId="191" fontId="8" fillId="0" borderId="3" xfId="6" applyFont="1" applyFill="1" applyBorder="1" applyAlignment="1">
      <alignment horizontal="left"/>
    </xf>
    <xf numFmtId="191" fontId="3" fillId="0" borderId="3" xfId="6" applyFont="1" applyFill="1" applyBorder="1"/>
    <xf numFmtId="191" fontId="8" fillId="0" borderId="3" xfId="6" applyFont="1" applyFill="1" applyBorder="1" applyAlignment="1">
      <alignment horizontal="right"/>
    </xf>
    <xf numFmtId="191" fontId="10" fillId="0" borderId="0" xfId="6" applyFont="1" applyFill="1" applyBorder="1"/>
    <xf numFmtId="191" fontId="11" fillId="0" borderId="0" xfId="6" applyFont="1" applyFill="1" applyBorder="1"/>
    <xf numFmtId="37" fontId="3" fillId="0" borderId="3" xfId="14" applyNumberFormat="1" applyFont="1" applyFill="1" applyBorder="1">
      <protection locked="0"/>
    </xf>
    <xf numFmtId="37" fontId="3" fillId="0" borderId="4" xfId="0" applyFont="1" applyFill="1" applyBorder="1"/>
    <xf numFmtId="37" fontId="3" fillId="0" borderId="4" xfId="14" applyNumberFormat="1" applyFont="1" applyFill="1" applyBorder="1">
      <protection locked="0"/>
    </xf>
    <xf numFmtId="37" fontId="3" fillId="0" borderId="5" xfId="0" applyFont="1" applyFill="1" applyBorder="1"/>
    <xf numFmtId="190" fontId="3" fillId="0" borderId="0" xfId="4" applyFont="1" applyFill="1" applyBorder="1"/>
    <xf numFmtId="190" fontId="3" fillId="0" borderId="3" xfId="4" applyFont="1" applyFill="1" applyBorder="1"/>
    <xf numFmtId="190" fontId="3" fillId="0" borderId="0" xfId="4" applyFont="1" applyFill="1" applyBorder="1" applyAlignment="1">
      <alignment horizontal="right"/>
    </xf>
    <xf numFmtId="190" fontId="3" fillId="0" borderId="3" xfId="4" applyFont="1" applyFill="1" applyBorder="1" applyAlignment="1">
      <alignment horizontal="right"/>
    </xf>
    <xf numFmtId="37" fontId="8" fillId="0" borderId="3" xfId="0" applyFont="1" applyFill="1" applyBorder="1" applyAlignment="1">
      <alignment wrapText="1"/>
    </xf>
    <xf numFmtId="37" fontId="8" fillId="0" borderId="4" xfId="0" applyFont="1" applyFill="1" applyBorder="1" applyAlignment="1">
      <alignment wrapText="1"/>
    </xf>
    <xf numFmtId="190" fontId="3" fillId="0" borderId="5" xfId="4" applyFont="1" applyFill="1" applyBorder="1"/>
    <xf numFmtId="190" fontId="3" fillId="0" borderId="5" xfId="4" applyFont="1" applyFill="1" applyBorder="1" applyAlignment="1">
      <alignment horizontal="right"/>
    </xf>
    <xf numFmtId="190" fontId="3" fillId="0" borderId="6" xfId="4" applyFont="1" applyFill="1" applyBorder="1" applyAlignment="1">
      <alignment horizontal="right"/>
    </xf>
    <xf numFmtId="190" fontId="10" fillId="0" borderId="0" xfId="4" applyFont="1" applyFill="1" applyBorder="1"/>
    <xf numFmtId="191" fontId="9" fillId="0" borderId="7" xfId="6" applyFont="1" applyFill="1" applyBorder="1" applyAlignment="1">
      <alignment horizontal="center"/>
    </xf>
    <xf numFmtId="191" fontId="8" fillId="0" borderId="3" xfId="6" applyFont="1" applyFill="1" applyBorder="1"/>
    <xf numFmtId="191" fontId="3" fillId="0" borderId="8" xfId="6" applyFont="1" applyFill="1" applyBorder="1"/>
    <xf numFmtId="191" fontId="3" fillId="0" borderId="9" xfId="6" applyFont="1" applyFill="1" applyBorder="1"/>
    <xf numFmtId="37" fontId="3" fillId="0" borderId="8" xfId="0" applyFont="1" applyFill="1" applyBorder="1"/>
    <xf numFmtId="37" fontId="3" fillId="0" borderId="8" xfId="14" applyNumberFormat="1" applyFont="1" applyFill="1" applyBorder="1">
      <protection locked="0"/>
    </xf>
    <xf numFmtId="190" fontId="3" fillId="0" borderId="4" xfId="4" applyFont="1" applyFill="1" applyBorder="1"/>
    <xf numFmtId="190" fontId="3" fillId="0" borderId="7" xfId="4" applyFont="1" applyFill="1" applyBorder="1"/>
    <xf numFmtId="37" fontId="3" fillId="0" borderId="7" xfId="14" applyNumberFormat="1" applyFont="1" applyFill="1" applyBorder="1">
      <protection locked="0"/>
    </xf>
    <xf numFmtId="190" fontId="3" fillId="0" borderId="10" xfId="4" applyFont="1" applyFill="1" applyBorder="1"/>
    <xf numFmtId="191" fontId="10" fillId="0" borderId="3" xfId="6" applyFont="1" applyFill="1" applyBorder="1"/>
    <xf numFmtId="211" fontId="4" fillId="0" borderId="0" xfId="14" applyNumberFormat="1" applyFont="1" applyFill="1" applyAlignment="1">
      <alignment horizontal="center"/>
      <protection locked="0"/>
    </xf>
    <xf numFmtId="37" fontId="3" fillId="0" borderId="10" xfId="0" applyFont="1" applyFill="1" applyBorder="1"/>
    <xf numFmtId="190" fontId="3" fillId="0" borderId="8" xfId="4" applyFont="1" applyFill="1" applyBorder="1" applyAlignment="1">
      <alignment horizontal="right"/>
    </xf>
    <xf numFmtId="37" fontId="3" fillId="0" borderId="7" xfId="0" applyFont="1" applyFill="1" applyBorder="1"/>
    <xf numFmtId="190" fontId="3" fillId="0" borderId="10" xfId="4" applyFont="1" applyFill="1" applyBorder="1" applyAlignment="1">
      <alignment horizontal="right"/>
    </xf>
    <xf numFmtId="37" fontId="12" fillId="0" borderId="0" xfId="0" applyFont="1" applyFill="1" applyAlignment="1">
      <alignment horizontal="center"/>
    </xf>
    <xf numFmtId="49" fontId="3" fillId="0" borderId="0" xfId="0" applyNumberFormat="1" applyFont="1" applyFill="1" applyBorder="1" applyAlignment="1">
      <alignment horizontal="center"/>
    </xf>
    <xf numFmtId="49" fontId="3" fillId="0" borderId="3" xfId="0" applyNumberFormat="1" applyFont="1" applyFill="1" applyBorder="1" applyAlignment="1">
      <alignment horizontal="center"/>
    </xf>
    <xf numFmtId="49" fontId="3" fillId="0" borderId="8" xfId="0" applyNumberFormat="1" applyFont="1" applyFill="1" applyBorder="1" applyAlignment="1">
      <alignment horizontal="center"/>
    </xf>
  </cellXfs>
  <cellStyles count="16">
    <cellStyle name="H:MM" xfId="1"/>
    <cellStyle name="Normal" xfId="0" builtinId="0"/>
    <cellStyle name="YYYY/M/D" xfId="2"/>
    <cellStyle name="YYYY/MM/DD" xfId="3"/>
    <cellStyle name="ﾊﾟｰｾﾝﾄ1桁" xfId="4"/>
    <cellStyle name="ﾊﾟｰｾﾝﾄ2桁" xfId="5"/>
    <cellStyle name="入力欄" xfId="14"/>
    <cellStyle name="区切無し" xfId="6"/>
    <cellStyle name="小数１桁" xfId="12"/>
    <cellStyle name="小数２桁" xfId="13"/>
    <cellStyle name="差異" xfId="7"/>
    <cellStyle name="差異ﾊﾟｰｾﾝﾄ1桁" xfId="8"/>
    <cellStyle name="差異ﾊﾟｰｾﾝﾄ2桁" xfId="9"/>
    <cellStyle name="差異小数1桁" xfId="10"/>
    <cellStyle name="差異小数2桁" xfId="11"/>
    <cellStyle name="文字列" xf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FAAAA"/>
      <rgbColor rgb="00FFD0CE"/>
      <rgbColor rgb="00FFDDC1"/>
      <rgbColor rgb="00F8FAAF"/>
      <rgbColor rgb="00DEFBAE"/>
      <rgbColor rgb="00AFF7FA"/>
      <rgbColor rgb="00D1CCFD"/>
      <rgbColor rgb="00FCCFFA"/>
      <rgbColor rgb="008080FF"/>
      <rgbColor rgb="00F1C9E4"/>
      <rgbColor rgb="00FFFFC0"/>
      <rgbColor rgb="00CCEEEE"/>
      <rgbColor rgb="00F7DBFF"/>
      <rgbColor rgb="00FF8080"/>
      <rgbColor rgb="00CEEFFF"/>
      <rgbColor rgb="00C0C0FF"/>
      <rgbColor rgb="00FE362C"/>
      <rgbColor rgb="00FF00FF"/>
      <rgbColor rgb="00FFFF00"/>
      <rgbColor rgb="0000FFFF"/>
      <rgbColor rgb="00F5ECAB"/>
      <rgbColor rgb="00FFC8C8"/>
      <rgbColor rgb="00B9FFFF"/>
      <rgbColor rgb="0049ED4E"/>
      <rgbColor rgb="0000CCFF"/>
      <rgbColor rgb="0069FFFF"/>
      <rgbColor rgb="00CCFFCC"/>
      <rgbColor rgb="00FFFF99"/>
      <rgbColor rgb="00A6CAF0"/>
      <rgbColor rgb="00CC99CC"/>
      <rgbColor rgb="00CC99FF"/>
      <rgbColor rgb="00E3E3E3"/>
      <rgbColor rgb="00D5DBFF"/>
      <rgbColor rgb="00EDD5FF"/>
      <rgbColor rgb="00FFD5FD"/>
      <rgbColor rgb="00FFD5EA"/>
      <rgbColor rgb="00FFD5D7"/>
      <rgbColor rgb="00FBD9D9"/>
      <rgbColor rgb="00F7F7DD"/>
      <rgbColor rgb="00DCF5F8"/>
      <rgbColor rgb="00FF8380"/>
      <rgbColor rgb="00FFBC80"/>
      <rgbColor rgb="00FCFF80"/>
      <rgbColor rgb="00D2FF80"/>
      <rgbColor rgb="008FFF80"/>
      <rgbColor rgb="0080FFD6"/>
      <rgbColor rgb="0080F9FF"/>
      <rgbColor rgb="0080D9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1874520</xdr:colOff>
      <xdr:row>0</xdr:row>
      <xdr:rowOff>30480</xdr:rowOff>
    </xdr:from>
    <xdr:to>
      <xdr:col>1</xdr:col>
      <xdr:colOff>3383280</xdr:colOff>
      <xdr:row>1</xdr:row>
      <xdr:rowOff>83820</xdr:rowOff>
    </xdr:to>
    <xdr:pic>
      <xdr:nvPicPr>
        <xdr:cNvPr id="1027" name="ピクチャ 3">
          <a:extLst>
            <a:ext uri="{FF2B5EF4-FFF2-40B4-BE49-F238E27FC236}">
              <a16:creationId xmlns:a16="http://schemas.microsoft.com/office/drawing/2014/main" id="{0194AA06-69C5-B5C1-27A9-3ED499811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1240" y="30480"/>
          <a:ext cx="1508760" cy="5334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624840</xdr:colOff>
      <xdr:row>0</xdr:row>
      <xdr:rowOff>0</xdr:rowOff>
    </xdr:from>
    <xdr:to>
      <xdr:col>17</xdr:col>
      <xdr:colOff>716280</xdr:colOff>
      <xdr:row>0</xdr:row>
      <xdr:rowOff>312420</xdr:rowOff>
    </xdr:to>
    <xdr:pic>
      <xdr:nvPicPr>
        <xdr:cNvPr id="16387" name="ピクチャ 1">
          <a:extLst>
            <a:ext uri="{FF2B5EF4-FFF2-40B4-BE49-F238E27FC236}">
              <a16:creationId xmlns:a16="http://schemas.microsoft.com/office/drawing/2014/main" id="{6949EF4F-15FC-2A24-BA47-2624EE54CA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80820" y="0"/>
          <a:ext cx="86106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678180</xdr:colOff>
      <xdr:row>0</xdr:row>
      <xdr:rowOff>22860</xdr:rowOff>
    </xdr:from>
    <xdr:to>
      <xdr:col>17</xdr:col>
      <xdr:colOff>723900</xdr:colOff>
      <xdr:row>0</xdr:row>
      <xdr:rowOff>335280</xdr:rowOff>
    </xdr:to>
    <xdr:pic>
      <xdr:nvPicPr>
        <xdr:cNvPr id="17410" name="ピクチャ 1">
          <a:extLst>
            <a:ext uri="{FF2B5EF4-FFF2-40B4-BE49-F238E27FC236}">
              <a16:creationId xmlns:a16="http://schemas.microsoft.com/office/drawing/2014/main" id="{7F755A01-9FC0-F203-6331-A85A0A2E91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03680" y="2286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zoomScale="75" workbookViewId="0">
      <pane xSplit="1" ySplit="2" topLeftCell="B3" activePane="bottomRight" state="frozen"/>
      <selection pane="topRight"/>
      <selection pane="bottomLeft"/>
      <selection pane="bottomRight"/>
    </sheetView>
  </sheetViews>
  <sheetFormatPr defaultColWidth="10.69921875" defaultRowHeight="15.6"/>
  <cols>
    <col min="1" max="1" width="5.59765625" style="6" customWidth="1"/>
    <col min="2" max="2" width="69.59765625" style="6" customWidth="1"/>
    <col min="3" max="3" width="4.5" style="6" customWidth="1"/>
    <col min="4" max="16384" width="10.69921875" style="6"/>
  </cols>
  <sheetData>
    <row r="1" spans="1:3" ht="38.25" customHeight="1">
      <c r="B1" s="2"/>
      <c r="C1" s="2"/>
    </row>
    <row r="3" spans="1:3" ht="30">
      <c r="A3" s="7"/>
      <c r="B3" s="8" t="s">
        <v>0</v>
      </c>
      <c r="C3" s="2"/>
    </row>
    <row r="4" spans="1:3" ht="28.5" customHeight="1">
      <c r="B4" s="74" t="s">
        <v>62</v>
      </c>
    </row>
    <row r="6" spans="1:3" ht="22.8">
      <c r="A6" s="1" t="s">
        <v>1</v>
      </c>
      <c r="B6" s="1"/>
      <c r="C6" s="1"/>
    </row>
    <row r="7" spans="1:3" ht="22.8">
      <c r="A7" s="9"/>
      <c r="B7" s="9"/>
      <c r="C7" s="3" t="s">
        <v>2</v>
      </c>
    </row>
    <row r="8" spans="1:3" ht="22.8">
      <c r="A8" s="10">
        <v>1</v>
      </c>
      <c r="B8" s="4" t="s">
        <v>6</v>
      </c>
      <c r="C8" s="11">
        <v>1</v>
      </c>
    </row>
    <row r="9" spans="1:3" ht="22.8">
      <c r="A9" s="10"/>
      <c r="B9" s="12" t="s">
        <v>7</v>
      </c>
      <c r="C9" s="11"/>
    </row>
    <row r="10" spans="1:3" ht="22.8">
      <c r="A10" s="10"/>
      <c r="B10" s="12" t="s">
        <v>3</v>
      </c>
      <c r="C10" s="11"/>
    </row>
    <row r="11" spans="1:3" ht="22.8">
      <c r="A11" s="10">
        <v>2</v>
      </c>
      <c r="B11" s="4" t="s">
        <v>8</v>
      </c>
      <c r="C11" s="11">
        <v>2</v>
      </c>
    </row>
    <row r="12" spans="1:3" ht="22.8">
      <c r="A12" s="10"/>
      <c r="B12" s="12" t="s">
        <v>4</v>
      </c>
      <c r="C12" s="11"/>
    </row>
    <row r="13" spans="1:3" ht="22.8">
      <c r="A13" s="10"/>
      <c r="B13" s="4"/>
      <c r="C13" s="11"/>
    </row>
    <row r="14" spans="1:3" ht="22.8">
      <c r="A14" s="10"/>
      <c r="B14" s="4"/>
      <c r="C14" s="11"/>
    </row>
    <row r="15" spans="1:3" ht="22.8">
      <c r="A15" s="10"/>
      <c r="B15" s="4"/>
      <c r="C15" s="11"/>
    </row>
    <row r="16" spans="1:3" ht="22.8">
      <c r="A16" s="10"/>
      <c r="B16" s="4"/>
      <c r="C16" s="11"/>
    </row>
    <row r="17" spans="1:3" ht="22.8">
      <c r="A17" s="10"/>
      <c r="B17" s="4"/>
      <c r="C17" s="11"/>
    </row>
    <row r="18" spans="1:3" ht="22.8">
      <c r="A18" s="10"/>
      <c r="B18" s="4"/>
      <c r="C18" s="11"/>
    </row>
    <row r="19" spans="1:3" ht="22.8">
      <c r="A19" s="10"/>
      <c r="B19" s="4"/>
      <c r="C19" s="11"/>
    </row>
    <row r="20" spans="1:3" ht="22.8">
      <c r="A20" s="10"/>
      <c r="B20" s="12"/>
      <c r="C20" s="11"/>
    </row>
    <row r="21" spans="1:3" ht="22.8">
      <c r="A21" s="10"/>
      <c r="B21" s="12"/>
      <c r="C21" s="11"/>
    </row>
    <row r="22" spans="1:3" ht="22.8">
      <c r="A22" s="10"/>
      <c r="B22" s="4"/>
      <c r="C22" s="11"/>
    </row>
    <row r="23" spans="1:3" ht="22.8">
      <c r="A23" s="10"/>
      <c r="B23" s="12"/>
      <c r="C23" s="11"/>
    </row>
    <row r="24" spans="1:3" ht="22.8">
      <c r="A24" s="9"/>
      <c r="B24" s="9"/>
      <c r="C24" s="9"/>
    </row>
    <row r="25" spans="1:3" ht="22.8">
      <c r="A25" s="5"/>
      <c r="B25" s="69">
        <v>38015</v>
      </c>
      <c r="C25" s="1"/>
    </row>
  </sheetData>
  <phoneticPr fontId="2"/>
  <printOptions horizontalCentered="1" verticalCentered="1"/>
  <pageMargins left="0.45" right="0.48" top="0.64" bottom="0.64" header="0.51181102362204722" footer="0.51181102362204722"/>
  <pageSetup paperSize="9" scale="85" orientation="landscape" blackAndWhite="1"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8"/>
  <sheetViews>
    <sheetView zoomScale="75" workbookViewId="0"/>
  </sheetViews>
  <sheetFormatPr defaultColWidth="10.69921875" defaultRowHeight="16.2" customHeight="1" outlineLevelRow="1"/>
  <cols>
    <col min="1" max="1" width="3.3984375" style="6" customWidth="1"/>
    <col min="2" max="2" width="33.09765625" style="6" customWidth="1"/>
    <col min="3" max="18" width="10.09765625" style="6" customWidth="1"/>
    <col min="19" max="16384" width="10.69921875" style="6"/>
  </cols>
  <sheetData>
    <row r="1" spans="1:18" ht="30" customHeight="1">
      <c r="A1" s="31" t="s">
        <v>60</v>
      </c>
      <c r="B1" s="21"/>
      <c r="C1" s="21"/>
      <c r="D1" s="21"/>
      <c r="E1" s="21"/>
      <c r="F1" s="21"/>
      <c r="G1" s="21"/>
      <c r="H1" s="21"/>
      <c r="I1" s="21"/>
      <c r="J1" s="32"/>
      <c r="K1" s="32"/>
      <c r="L1" s="32"/>
      <c r="M1" s="32"/>
      <c r="N1" s="32"/>
      <c r="O1" s="32"/>
      <c r="P1" s="32"/>
      <c r="Q1" s="32"/>
      <c r="R1" s="32"/>
    </row>
    <row r="2" spans="1:18" ht="17.25" customHeight="1">
      <c r="A2" s="31"/>
      <c r="B2" s="33"/>
      <c r="C2" s="75">
        <v>2000</v>
      </c>
      <c r="D2" s="75"/>
      <c r="E2" s="75"/>
      <c r="F2" s="76"/>
      <c r="G2" s="75">
        <v>2001</v>
      </c>
      <c r="H2" s="75"/>
      <c r="I2" s="75"/>
      <c r="J2" s="76"/>
      <c r="K2" s="77">
        <v>2002</v>
      </c>
      <c r="L2" s="75"/>
      <c r="M2" s="75"/>
      <c r="N2" s="76"/>
      <c r="O2" s="75" t="s">
        <v>59</v>
      </c>
      <c r="P2" s="75"/>
      <c r="Q2" s="75"/>
      <c r="R2" s="75"/>
    </row>
    <row r="3" spans="1:18" s="38" customFormat="1" ht="17.25" customHeight="1">
      <c r="A3" s="34"/>
      <c r="B3" s="35"/>
      <c r="C3" s="36" t="s">
        <v>52</v>
      </c>
      <c r="D3" s="36" t="s">
        <v>53</v>
      </c>
      <c r="E3" s="36" t="s">
        <v>49</v>
      </c>
      <c r="F3" s="37" t="s">
        <v>51</v>
      </c>
      <c r="G3" s="36" t="s">
        <v>46</v>
      </c>
      <c r="H3" s="36" t="s">
        <v>47</v>
      </c>
      <c r="I3" s="36" t="s">
        <v>48</v>
      </c>
      <c r="J3" s="37" t="s">
        <v>50</v>
      </c>
      <c r="K3" s="58" t="s">
        <v>46</v>
      </c>
      <c r="L3" s="36" t="s">
        <v>47</v>
      </c>
      <c r="M3" s="36" t="s">
        <v>48</v>
      </c>
      <c r="N3" s="37" t="s">
        <v>50</v>
      </c>
      <c r="O3" s="36" t="s">
        <v>46</v>
      </c>
      <c r="P3" s="36" t="s">
        <v>47</v>
      </c>
      <c r="Q3" s="36" t="s">
        <v>48</v>
      </c>
      <c r="R3" s="36" t="s">
        <v>50</v>
      </c>
    </row>
    <row r="4" spans="1:18" s="16" customFormat="1" ht="16.5" customHeight="1">
      <c r="A4" s="17"/>
      <c r="B4" s="39" t="s">
        <v>9</v>
      </c>
      <c r="C4" s="15"/>
      <c r="D4" s="15"/>
      <c r="E4" s="15"/>
      <c r="F4" s="40"/>
      <c r="G4" s="15"/>
      <c r="H4" s="15"/>
      <c r="I4" s="15"/>
      <c r="J4" s="40"/>
      <c r="K4" s="60"/>
      <c r="L4" s="15"/>
      <c r="M4" s="15"/>
      <c r="N4" s="40"/>
      <c r="O4" s="15"/>
      <c r="P4" s="15"/>
      <c r="Q4" s="15"/>
      <c r="R4" s="15"/>
    </row>
    <row r="5" spans="1:18" s="16" customFormat="1" ht="7.5" customHeight="1">
      <c r="A5" s="17"/>
      <c r="B5" s="41"/>
      <c r="C5" s="15"/>
      <c r="D5" s="15"/>
      <c r="E5" s="15"/>
      <c r="F5" s="40"/>
      <c r="G5" s="15"/>
      <c r="H5" s="15"/>
      <c r="I5" s="15"/>
      <c r="J5" s="40"/>
      <c r="K5" s="60"/>
      <c r="L5" s="15"/>
      <c r="M5" s="15"/>
      <c r="N5" s="40"/>
      <c r="O5" s="15"/>
      <c r="P5" s="15"/>
      <c r="Q5" s="15"/>
      <c r="R5" s="15"/>
    </row>
    <row r="6" spans="1:18" s="16" customFormat="1" ht="18" customHeight="1">
      <c r="A6" s="42" t="s">
        <v>5</v>
      </c>
      <c r="B6" s="40"/>
      <c r="C6" s="15"/>
      <c r="D6" s="15"/>
      <c r="E6" s="15"/>
      <c r="F6" s="40"/>
      <c r="G6" s="15"/>
      <c r="H6" s="15"/>
      <c r="I6" s="15"/>
      <c r="J6" s="40"/>
      <c r="K6" s="60"/>
      <c r="L6" s="15"/>
      <c r="M6" s="15"/>
      <c r="N6" s="40"/>
      <c r="O6" s="15"/>
      <c r="P6" s="15"/>
      <c r="Q6" s="15"/>
      <c r="R6" s="15"/>
    </row>
    <row r="7" spans="1:18" s="16" customFormat="1" ht="4.5" customHeight="1">
      <c r="A7" s="43"/>
      <c r="B7" s="40"/>
      <c r="C7" s="15"/>
      <c r="D7" s="15"/>
      <c r="E7" s="15"/>
      <c r="F7" s="40"/>
      <c r="G7" s="15"/>
      <c r="H7" s="15"/>
      <c r="I7" s="15"/>
      <c r="J7" s="40"/>
      <c r="K7" s="60"/>
      <c r="L7" s="15"/>
      <c r="M7" s="15"/>
      <c r="N7" s="40"/>
      <c r="O7" s="15"/>
      <c r="P7" s="15"/>
      <c r="Q7" s="15"/>
      <c r="R7" s="15"/>
    </row>
    <row r="8" spans="1:18" ht="16.5" customHeight="1">
      <c r="A8" s="21" t="s">
        <v>28</v>
      </c>
      <c r="B8" s="33"/>
      <c r="C8" s="21"/>
      <c r="D8" s="21"/>
      <c r="E8" s="21"/>
      <c r="F8" s="33"/>
      <c r="G8" s="21"/>
      <c r="H8" s="21"/>
      <c r="I8" s="21"/>
      <c r="J8" s="33"/>
      <c r="K8" s="62"/>
      <c r="L8" s="21"/>
      <c r="M8" s="21"/>
      <c r="N8" s="33"/>
      <c r="O8" s="21"/>
      <c r="P8" s="21"/>
      <c r="Q8" s="21"/>
      <c r="R8" s="21"/>
    </row>
    <row r="9" spans="1:18" ht="16.5" customHeight="1">
      <c r="A9" s="21"/>
      <c r="B9" s="33" t="s">
        <v>57</v>
      </c>
      <c r="C9" s="26">
        <v>211320</v>
      </c>
      <c r="D9" s="26">
        <v>219603</v>
      </c>
      <c r="E9" s="26">
        <v>203130</v>
      </c>
      <c r="F9" s="44">
        <v>227541</v>
      </c>
      <c r="G9" s="26">
        <v>231339</v>
      </c>
      <c r="H9" s="26">
        <v>247326</v>
      </c>
      <c r="I9" s="26">
        <v>229845</v>
      </c>
      <c r="J9" s="44">
        <v>268090</v>
      </c>
      <c r="K9" s="63">
        <v>251219</v>
      </c>
      <c r="L9" s="26">
        <v>265733</v>
      </c>
      <c r="M9" s="26">
        <v>234932</v>
      </c>
      <c r="N9" s="44">
        <v>271247</v>
      </c>
      <c r="O9" s="26">
        <v>254321</v>
      </c>
      <c r="P9" s="26">
        <v>278302</v>
      </c>
      <c r="Q9" s="26">
        <v>252001</v>
      </c>
      <c r="R9" s="26">
        <v>276475</v>
      </c>
    </row>
    <row r="10" spans="1:18" ht="16.5" customHeight="1">
      <c r="A10" s="21"/>
      <c r="B10" s="33" t="s">
        <v>29</v>
      </c>
      <c r="C10" s="26">
        <v>259320</v>
      </c>
      <c r="D10" s="26">
        <v>256085</v>
      </c>
      <c r="E10" s="26">
        <v>242515</v>
      </c>
      <c r="F10" s="44">
        <v>292409</v>
      </c>
      <c r="G10" s="26">
        <v>283067</v>
      </c>
      <c r="H10" s="26">
        <v>272577</v>
      </c>
      <c r="I10" s="26">
        <v>237211</v>
      </c>
      <c r="J10" s="44">
        <v>257983</v>
      </c>
      <c r="K10" s="63">
        <v>224258</v>
      </c>
      <c r="L10" s="26">
        <v>252030</v>
      </c>
      <c r="M10" s="26">
        <v>251605</v>
      </c>
      <c r="N10" s="44">
        <v>328063</v>
      </c>
      <c r="O10" s="26">
        <v>263599</v>
      </c>
      <c r="P10" s="26">
        <v>267663</v>
      </c>
      <c r="Q10" s="26">
        <v>261830</v>
      </c>
      <c r="R10" s="26">
        <v>296220</v>
      </c>
    </row>
    <row r="11" spans="1:18" ht="16.5" customHeight="1">
      <c r="A11" s="21"/>
      <c r="B11" s="45" t="s">
        <v>58</v>
      </c>
      <c r="C11" s="19">
        <v>57025</v>
      </c>
      <c r="D11" s="19">
        <v>56164</v>
      </c>
      <c r="E11" s="19">
        <v>42279</v>
      </c>
      <c r="F11" s="46">
        <v>43019</v>
      </c>
      <c r="G11" s="19">
        <v>53950</v>
      </c>
      <c r="H11" s="19">
        <v>49971</v>
      </c>
      <c r="I11" s="19">
        <v>46384</v>
      </c>
      <c r="J11" s="46">
        <v>45746</v>
      </c>
      <c r="K11" s="66">
        <v>41882</v>
      </c>
      <c r="L11" s="19">
        <v>36561</v>
      </c>
      <c r="M11" s="19">
        <v>34546</v>
      </c>
      <c r="N11" s="46">
        <v>34119</v>
      </c>
      <c r="O11" s="19">
        <v>33555</v>
      </c>
      <c r="P11" s="19">
        <v>30518</v>
      </c>
      <c r="Q11" s="19">
        <v>30219</v>
      </c>
      <c r="R11" s="19">
        <v>29201</v>
      </c>
    </row>
    <row r="12" spans="1:18" ht="16.5" customHeight="1">
      <c r="A12" s="21"/>
      <c r="B12" s="33" t="s">
        <v>30</v>
      </c>
      <c r="C12" s="21">
        <f>SUM(C9:C11)</f>
        <v>527665</v>
      </c>
      <c r="D12" s="21">
        <f>SUM(D9:D11)</f>
        <v>531852</v>
      </c>
      <c r="E12" s="21">
        <f>SUM(E9:E11)</f>
        <v>487924</v>
      </c>
      <c r="F12" s="33">
        <f>SUM(F9:F11)</f>
        <v>562969</v>
      </c>
      <c r="G12" s="21">
        <f>SUM(G9:G11)</f>
        <v>568356</v>
      </c>
      <c r="H12" s="21">
        <f>SUM(H10:H11)</f>
        <v>322548</v>
      </c>
      <c r="I12" s="21">
        <f t="shared" ref="I12:R12" si="0">SUM(I9:I11)</f>
        <v>513440</v>
      </c>
      <c r="J12" s="33">
        <f t="shared" si="0"/>
        <v>571819</v>
      </c>
      <c r="K12" s="62">
        <f t="shared" si="0"/>
        <v>517359</v>
      </c>
      <c r="L12" s="21">
        <f t="shared" si="0"/>
        <v>554324</v>
      </c>
      <c r="M12" s="21">
        <f t="shared" si="0"/>
        <v>521083</v>
      </c>
      <c r="N12" s="33">
        <f t="shared" si="0"/>
        <v>633429</v>
      </c>
      <c r="O12" s="21">
        <f t="shared" si="0"/>
        <v>551475</v>
      </c>
      <c r="P12" s="21">
        <f t="shared" si="0"/>
        <v>576483</v>
      </c>
      <c r="Q12" s="21">
        <f t="shared" si="0"/>
        <v>544050</v>
      </c>
      <c r="R12" s="21">
        <f t="shared" si="0"/>
        <v>601896</v>
      </c>
    </row>
    <row r="13" spans="1:18" ht="16.5" customHeight="1">
      <c r="A13" s="21" t="s">
        <v>31</v>
      </c>
      <c r="B13" s="33"/>
      <c r="C13" s="26">
        <v>59295</v>
      </c>
      <c r="D13" s="26">
        <v>83227</v>
      </c>
      <c r="E13" s="26">
        <v>79691</v>
      </c>
      <c r="F13" s="44">
        <v>96021</v>
      </c>
      <c r="G13" s="26">
        <v>71820</v>
      </c>
      <c r="H13" s="26">
        <v>103143</v>
      </c>
      <c r="I13" s="26">
        <v>87239</v>
      </c>
      <c r="J13" s="44">
        <v>119165</v>
      </c>
      <c r="K13" s="63">
        <v>85711</v>
      </c>
      <c r="L13" s="26">
        <v>125681</v>
      </c>
      <c r="M13" s="26">
        <v>115882</v>
      </c>
      <c r="N13" s="44">
        <v>158504</v>
      </c>
      <c r="O13" s="26">
        <v>117544</v>
      </c>
      <c r="P13" s="26">
        <v>166257</v>
      </c>
      <c r="Q13" s="26">
        <v>155755</v>
      </c>
      <c r="R13" s="26">
        <v>213984</v>
      </c>
    </row>
    <row r="14" spans="1:18" ht="16.5" customHeight="1">
      <c r="A14" s="14" t="s">
        <v>32</v>
      </c>
      <c r="B14" s="45"/>
      <c r="C14" s="19">
        <v>54158</v>
      </c>
      <c r="D14" s="19">
        <v>66261</v>
      </c>
      <c r="E14" s="19">
        <v>64687</v>
      </c>
      <c r="F14" s="46">
        <v>82670</v>
      </c>
      <c r="G14" s="19">
        <v>74522</v>
      </c>
      <c r="H14" s="19">
        <v>86260</v>
      </c>
      <c r="I14" s="19">
        <v>79602</v>
      </c>
      <c r="J14" s="46">
        <v>62333</v>
      </c>
      <c r="K14" s="66">
        <v>48021</v>
      </c>
      <c r="L14" s="19">
        <v>53387</v>
      </c>
      <c r="M14" s="19">
        <v>57017</v>
      </c>
      <c r="N14" s="46">
        <v>69730</v>
      </c>
      <c r="O14" s="19">
        <v>62542</v>
      </c>
      <c r="P14" s="19">
        <v>61287</v>
      </c>
      <c r="Q14" s="19">
        <v>67794</v>
      </c>
      <c r="R14" s="19">
        <v>79005</v>
      </c>
    </row>
    <row r="15" spans="1:18" ht="16.5" customHeight="1" thickBot="1">
      <c r="A15" s="25" t="s">
        <v>54</v>
      </c>
      <c r="B15" s="47"/>
      <c r="C15" s="25">
        <f t="shared" ref="C15:N15" si="1">SUM(C12:C14)</f>
        <v>641118</v>
      </c>
      <c r="D15" s="25">
        <f t="shared" si="1"/>
        <v>681340</v>
      </c>
      <c r="E15" s="25">
        <f t="shared" si="1"/>
        <v>632302</v>
      </c>
      <c r="F15" s="47">
        <f t="shared" si="1"/>
        <v>741660</v>
      </c>
      <c r="G15" s="25">
        <f t="shared" si="1"/>
        <v>714698</v>
      </c>
      <c r="H15" s="25">
        <f t="shared" si="1"/>
        <v>511951</v>
      </c>
      <c r="I15" s="25">
        <f t="shared" si="1"/>
        <v>680281</v>
      </c>
      <c r="J15" s="47">
        <f t="shared" si="1"/>
        <v>753317</v>
      </c>
      <c r="K15" s="70">
        <f>SUM(K12:K14)</f>
        <v>651091</v>
      </c>
      <c r="L15" s="25">
        <f>SUM(L12:L14)</f>
        <v>733392</v>
      </c>
      <c r="M15" s="25">
        <f t="shared" si="1"/>
        <v>693982</v>
      </c>
      <c r="N15" s="47">
        <f t="shared" si="1"/>
        <v>861663</v>
      </c>
      <c r="O15" s="25">
        <f>SUM(O12:O14)</f>
        <v>731561</v>
      </c>
      <c r="P15" s="25">
        <f>SUM(P12:P14)</f>
        <v>804027</v>
      </c>
      <c r="Q15" s="25">
        <f>SUM(Q12:Q14)</f>
        <v>767599</v>
      </c>
      <c r="R15" s="25">
        <f>SUM(R12:R14)</f>
        <v>894885</v>
      </c>
    </row>
    <row r="16" spans="1:18" ht="16.5" hidden="1" customHeight="1" outlineLevel="1">
      <c r="A16" s="21"/>
      <c r="B16" s="33"/>
      <c r="C16" s="21"/>
      <c r="D16" s="21"/>
      <c r="E16" s="21"/>
      <c r="F16" s="33"/>
      <c r="G16" s="21"/>
      <c r="H16" s="21"/>
      <c r="I16" s="21"/>
      <c r="J16" s="33"/>
      <c r="K16" s="62"/>
      <c r="L16" s="21"/>
      <c r="M16" s="21"/>
      <c r="N16" s="33"/>
      <c r="O16" s="21"/>
      <c r="P16" s="21"/>
      <c r="Q16" s="21"/>
      <c r="R16" s="21"/>
    </row>
    <row r="17" spans="1:18" ht="16.5" hidden="1" customHeight="1" outlineLevel="1">
      <c r="A17" s="21" t="s">
        <v>10</v>
      </c>
      <c r="B17" s="33"/>
      <c r="C17" s="26">
        <f>C15</f>
        <v>641118</v>
      </c>
      <c r="D17" s="26">
        <f t="shared" ref="D17:N17" si="2">D15</f>
        <v>681340</v>
      </c>
      <c r="E17" s="26">
        <f t="shared" si="2"/>
        <v>632302</v>
      </c>
      <c r="F17" s="44">
        <f t="shared" si="2"/>
        <v>741660</v>
      </c>
      <c r="G17" s="26">
        <f t="shared" si="2"/>
        <v>714698</v>
      </c>
      <c r="H17" s="26">
        <f t="shared" si="2"/>
        <v>511951</v>
      </c>
      <c r="I17" s="26">
        <f t="shared" si="2"/>
        <v>680281</v>
      </c>
      <c r="J17" s="44">
        <f t="shared" si="2"/>
        <v>753317</v>
      </c>
      <c r="K17" s="63">
        <f t="shared" si="2"/>
        <v>651091</v>
      </c>
      <c r="L17" s="26">
        <f t="shared" si="2"/>
        <v>733392</v>
      </c>
      <c r="M17" s="26">
        <f t="shared" si="2"/>
        <v>693982</v>
      </c>
      <c r="N17" s="44">
        <f t="shared" si="2"/>
        <v>861663</v>
      </c>
      <c r="O17" s="26">
        <f>O15</f>
        <v>731561</v>
      </c>
      <c r="P17" s="26">
        <f>P15</f>
        <v>804027</v>
      </c>
      <c r="Q17" s="26">
        <f>Q15</f>
        <v>767599</v>
      </c>
      <c r="R17" s="26">
        <f>R15</f>
        <v>894885</v>
      </c>
    </row>
    <row r="18" spans="1:18" ht="16.5" hidden="1" customHeight="1" outlineLevel="1">
      <c r="A18" s="14" t="s">
        <v>11</v>
      </c>
      <c r="B18" s="45"/>
      <c r="C18" s="19">
        <v>372574</v>
      </c>
      <c r="D18" s="19">
        <v>400148</v>
      </c>
      <c r="E18" s="19">
        <v>368160</v>
      </c>
      <c r="F18" s="46">
        <v>436579</v>
      </c>
      <c r="G18" s="19">
        <v>416950</v>
      </c>
      <c r="H18" s="19">
        <v>409858</v>
      </c>
      <c r="I18" s="19">
        <v>372763</v>
      </c>
      <c r="J18" s="46">
        <v>427388</v>
      </c>
      <c r="K18" s="66">
        <v>344504</v>
      </c>
      <c r="L18" s="19">
        <v>389717</v>
      </c>
      <c r="M18" s="19">
        <v>361640</v>
      </c>
      <c r="N18" s="46">
        <v>444236</v>
      </c>
      <c r="O18" s="19">
        <v>360605</v>
      </c>
      <c r="P18" s="19">
        <v>399109</v>
      </c>
      <c r="Q18" s="19">
        <v>378784</v>
      </c>
      <c r="R18" s="19">
        <v>450674</v>
      </c>
    </row>
    <row r="19" spans="1:18" ht="16.5" customHeight="1" collapsed="1">
      <c r="A19" s="21"/>
      <c r="B19" s="33" t="s">
        <v>12</v>
      </c>
      <c r="C19" s="21">
        <f>C17-C18</f>
        <v>268544</v>
      </c>
      <c r="D19" s="21">
        <f t="shared" ref="D19:N19" si="3">D17-D18</f>
        <v>281192</v>
      </c>
      <c r="E19" s="21">
        <f t="shared" si="3"/>
        <v>264142</v>
      </c>
      <c r="F19" s="33">
        <f t="shared" si="3"/>
        <v>305081</v>
      </c>
      <c r="G19" s="21">
        <f t="shared" si="3"/>
        <v>297748</v>
      </c>
      <c r="H19" s="21">
        <f t="shared" si="3"/>
        <v>102093</v>
      </c>
      <c r="I19" s="21">
        <f t="shared" si="3"/>
        <v>307518</v>
      </c>
      <c r="J19" s="33">
        <f t="shared" si="3"/>
        <v>325929</v>
      </c>
      <c r="K19" s="62">
        <f>K17-K18</f>
        <v>306587</v>
      </c>
      <c r="L19" s="21">
        <f>L17-L18</f>
        <v>343675</v>
      </c>
      <c r="M19" s="21">
        <f t="shared" si="3"/>
        <v>332342</v>
      </c>
      <c r="N19" s="33">
        <f t="shared" si="3"/>
        <v>417427</v>
      </c>
      <c r="O19" s="21">
        <f>O17-O18</f>
        <v>370956</v>
      </c>
      <c r="P19" s="21">
        <f>P17-P18</f>
        <v>404918</v>
      </c>
      <c r="Q19" s="21">
        <f>Q17-Q18</f>
        <v>388815</v>
      </c>
      <c r="R19" s="21">
        <f>R17-R18</f>
        <v>444211</v>
      </c>
    </row>
    <row r="20" spans="1:18" s="20" customFormat="1" ht="16.5" customHeight="1">
      <c r="A20" s="48"/>
      <c r="B20" s="49" t="s">
        <v>13</v>
      </c>
      <c r="C20" s="50">
        <f>IF(C$17=0,"-  ",C19/C$17)</f>
        <v>0.41899999999999998</v>
      </c>
      <c r="D20" s="50">
        <f t="shared" ref="D20:N20" si="4">IF(D$17=0,"-  ",D19/D$17)</f>
        <v>0.41299999999999998</v>
      </c>
      <c r="E20" s="50">
        <f t="shared" si="4"/>
        <v>0.41799999999999998</v>
      </c>
      <c r="F20" s="51">
        <f t="shared" si="4"/>
        <v>0.41099999999999998</v>
      </c>
      <c r="G20" s="50">
        <f t="shared" si="4"/>
        <v>0.41699999999999998</v>
      </c>
      <c r="H20" s="50">
        <f t="shared" si="4"/>
        <v>0.19900000000000001</v>
      </c>
      <c r="I20" s="50">
        <f t="shared" si="4"/>
        <v>0.45200000000000001</v>
      </c>
      <c r="J20" s="51">
        <f t="shared" si="4"/>
        <v>0.433</v>
      </c>
      <c r="K20" s="71">
        <f>IF(K$17=0,"-  ",K19/K$17)</f>
        <v>0.47099999999999997</v>
      </c>
      <c r="L20" s="50">
        <f>IF(L$17=0,"-  ",L19/L$17)</f>
        <v>0.46899999999999997</v>
      </c>
      <c r="M20" s="50">
        <f t="shared" si="4"/>
        <v>0.47899999999999998</v>
      </c>
      <c r="N20" s="51">
        <f t="shared" si="4"/>
        <v>0.48399999999999999</v>
      </c>
      <c r="O20" s="50">
        <f>IF(O$17=0,"-  ",O19/O$17)</f>
        <v>0.50700000000000001</v>
      </c>
      <c r="P20" s="50">
        <f>IF(P$17=0,"-  ",P19/P$17)</f>
        <v>0.504</v>
      </c>
      <c r="Q20" s="50">
        <f>IF(Q$17=0,"-  ",Q19/Q$17)</f>
        <v>0.50700000000000001</v>
      </c>
      <c r="R20" s="50">
        <f>IF(R$17=0,"-  ",R19/R$17)</f>
        <v>0.496</v>
      </c>
    </row>
    <row r="21" spans="1:18" ht="16.5" hidden="1" customHeight="1" outlineLevel="1">
      <c r="A21" s="14" t="s">
        <v>14</v>
      </c>
      <c r="B21" s="45"/>
      <c r="C21" s="19">
        <v>197959</v>
      </c>
      <c r="D21" s="19">
        <v>232548</v>
      </c>
      <c r="E21" s="19">
        <v>204989</v>
      </c>
      <c r="F21" s="46">
        <v>249332</v>
      </c>
      <c r="G21" s="19">
        <v>220748</v>
      </c>
      <c r="H21" s="19">
        <v>262779</v>
      </c>
      <c r="I21" s="19">
        <v>231192</v>
      </c>
      <c r="J21" s="46">
        <v>284056</v>
      </c>
      <c r="K21" s="66">
        <v>242036</v>
      </c>
      <c r="L21" s="19">
        <v>268198</v>
      </c>
      <c r="M21" s="19">
        <v>239612</v>
      </c>
      <c r="N21" s="46">
        <v>303826</v>
      </c>
      <c r="O21" s="19">
        <v>253549</v>
      </c>
      <c r="P21" s="19">
        <v>306351</v>
      </c>
      <c r="Q21" s="19">
        <v>263253</v>
      </c>
      <c r="R21" s="19">
        <v>331323</v>
      </c>
    </row>
    <row r="22" spans="1:18" ht="16.5" customHeight="1" collapsed="1">
      <c r="A22" s="21"/>
      <c r="B22" s="33" t="s">
        <v>15</v>
      </c>
      <c r="C22" s="21">
        <f t="shared" ref="C22:N22" si="5">C19-C21</f>
        <v>70585</v>
      </c>
      <c r="D22" s="21">
        <f t="shared" si="5"/>
        <v>48644</v>
      </c>
      <c r="E22" s="21">
        <f t="shared" si="5"/>
        <v>59153</v>
      </c>
      <c r="F22" s="33">
        <f t="shared" si="5"/>
        <v>55749</v>
      </c>
      <c r="G22" s="21">
        <f t="shared" si="5"/>
        <v>77000</v>
      </c>
      <c r="H22" s="21">
        <f t="shared" si="5"/>
        <v>-160686</v>
      </c>
      <c r="I22" s="21">
        <f t="shared" si="5"/>
        <v>76326</v>
      </c>
      <c r="J22" s="33">
        <f t="shared" si="5"/>
        <v>41873</v>
      </c>
      <c r="K22" s="62">
        <f>K19-K21</f>
        <v>64551</v>
      </c>
      <c r="L22" s="21">
        <f>L19-L21</f>
        <v>75477</v>
      </c>
      <c r="M22" s="21">
        <f t="shared" si="5"/>
        <v>92730</v>
      </c>
      <c r="N22" s="33">
        <f t="shared" si="5"/>
        <v>113601</v>
      </c>
      <c r="O22" s="21">
        <f>O19-O21</f>
        <v>117407</v>
      </c>
      <c r="P22" s="21">
        <f>P19-P21</f>
        <v>98567</v>
      </c>
      <c r="Q22" s="21">
        <f>Q19-Q21</f>
        <v>125562</v>
      </c>
      <c r="R22" s="21">
        <f>R19-R21</f>
        <v>112888</v>
      </c>
    </row>
    <row r="23" spans="1:18" s="20" customFormat="1" ht="16.5" customHeight="1">
      <c r="A23" s="48"/>
      <c r="B23" s="49" t="s">
        <v>13</v>
      </c>
      <c r="C23" s="50">
        <f>IF(C$17=0,"-  ",C22/C$17)</f>
        <v>0.11</v>
      </c>
      <c r="D23" s="50">
        <f t="shared" ref="D23:N23" si="6">IF(D$17=0,"-  ",D22/D$17)</f>
        <v>7.0999999999999994E-2</v>
      </c>
      <c r="E23" s="50">
        <f t="shared" si="6"/>
        <v>9.4E-2</v>
      </c>
      <c r="F23" s="51">
        <f t="shared" si="6"/>
        <v>7.4999999999999997E-2</v>
      </c>
      <c r="G23" s="50">
        <f t="shared" si="6"/>
        <v>0.108</v>
      </c>
      <c r="H23" s="50">
        <f t="shared" si="6"/>
        <v>-0.314</v>
      </c>
      <c r="I23" s="50">
        <f t="shared" si="6"/>
        <v>0.112</v>
      </c>
      <c r="J23" s="51">
        <f t="shared" si="6"/>
        <v>5.6000000000000001E-2</v>
      </c>
      <c r="K23" s="71">
        <f>IF(K$17=0,"-  ",K22/K$17)</f>
        <v>9.9000000000000005E-2</v>
      </c>
      <c r="L23" s="50">
        <f>IF(L$17=0,"-  ",L22/L$17)</f>
        <v>0.10299999999999999</v>
      </c>
      <c r="M23" s="50">
        <f t="shared" si="6"/>
        <v>0.13400000000000001</v>
      </c>
      <c r="N23" s="51">
        <f t="shared" si="6"/>
        <v>0.13200000000000001</v>
      </c>
      <c r="O23" s="50">
        <f>IF(O$17=0,"-  ",O22/O$17)</f>
        <v>0.16</v>
      </c>
      <c r="P23" s="50">
        <f>IF(P$17=0,"-  ",P22/P$17)</f>
        <v>0.123</v>
      </c>
      <c r="Q23" s="50">
        <f>IF(Q$17=0,"-  ",Q22/Q$17)</f>
        <v>0.16400000000000001</v>
      </c>
      <c r="R23" s="50">
        <f>IF(R$17=0,"-  ",R22/R$17)</f>
        <v>0.126</v>
      </c>
    </row>
    <row r="24" spans="1:18" ht="16.5" hidden="1" customHeight="1" outlineLevel="1">
      <c r="A24" s="21" t="s">
        <v>16</v>
      </c>
      <c r="B24" s="33"/>
      <c r="C24" s="21"/>
      <c r="D24" s="21"/>
      <c r="E24" s="21"/>
      <c r="F24" s="33"/>
      <c r="G24" s="21"/>
      <c r="H24" s="21"/>
      <c r="I24" s="21"/>
      <c r="J24" s="33"/>
      <c r="K24" s="62"/>
      <c r="L24" s="21"/>
      <c r="M24" s="21"/>
      <c r="N24" s="33"/>
      <c r="O24" s="21"/>
      <c r="P24" s="21"/>
      <c r="Q24" s="21"/>
      <c r="R24" s="21"/>
    </row>
    <row r="25" spans="1:18" ht="16.5" hidden="1" customHeight="1" outlineLevel="1">
      <c r="A25" s="21"/>
      <c r="B25" s="33" t="s">
        <v>17</v>
      </c>
      <c r="C25" s="26">
        <v>2581</v>
      </c>
      <c r="D25" s="26">
        <v>2761</v>
      </c>
      <c r="E25" s="26">
        <v>2542</v>
      </c>
      <c r="F25" s="44">
        <v>3544</v>
      </c>
      <c r="G25" s="26">
        <v>2997</v>
      </c>
      <c r="H25" s="26">
        <v>2642</v>
      </c>
      <c r="I25" s="26">
        <v>1984</v>
      </c>
      <c r="J25" s="44">
        <v>1948</v>
      </c>
      <c r="K25" s="63">
        <v>2486</v>
      </c>
      <c r="L25" s="26">
        <v>2248</v>
      </c>
      <c r="M25" s="26">
        <v>2321</v>
      </c>
      <c r="N25" s="44">
        <v>2143</v>
      </c>
      <c r="O25" s="26">
        <v>2196</v>
      </c>
      <c r="P25" s="26">
        <v>2434</v>
      </c>
      <c r="Q25" s="26">
        <v>2077</v>
      </c>
      <c r="R25" s="26">
        <v>2577</v>
      </c>
    </row>
    <row r="26" spans="1:18" ht="16.5" hidden="1" customHeight="1" outlineLevel="1">
      <c r="A26" s="21"/>
      <c r="B26" s="33" t="s">
        <v>18</v>
      </c>
      <c r="C26" s="26">
        <v>-3744</v>
      </c>
      <c r="D26" s="26">
        <v>-3660</v>
      </c>
      <c r="E26" s="26">
        <v>-3555</v>
      </c>
      <c r="F26" s="44">
        <v>-4059</v>
      </c>
      <c r="G26" s="26">
        <v>-2859</v>
      </c>
      <c r="H26" s="26">
        <v>-2868</v>
      </c>
      <c r="I26" s="26">
        <v>-2522</v>
      </c>
      <c r="J26" s="44">
        <v>-2463</v>
      </c>
      <c r="K26" s="63">
        <v>-1784</v>
      </c>
      <c r="L26" s="26">
        <v>-1698</v>
      </c>
      <c r="M26" s="26">
        <v>-1532</v>
      </c>
      <c r="N26" s="44">
        <v>-1774</v>
      </c>
      <c r="O26" s="26">
        <v>-1246</v>
      </c>
      <c r="P26" s="26">
        <v>-1404</v>
      </c>
      <c r="Q26" s="26">
        <v>-1005</v>
      </c>
      <c r="R26" s="26">
        <v>-972</v>
      </c>
    </row>
    <row r="27" spans="1:18" ht="16.5" hidden="1" customHeight="1" outlineLevel="1">
      <c r="A27" s="21"/>
      <c r="B27" s="45" t="s">
        <v>19</v>
      </c>
      <c r="C27" s="19">
        <v>-1692</v>
      </c>
      <c r="D27" s="19">
        <v>2302</v>
      </c>
      <c r="E27" s="19">
        <v>3994</v>
      </c>
      <c r="F27" s="46">
        <v>-7949</v>
      </c>
      <c r="G27" s="19">
        <v>-3427</v>
      </c>
      <c r="H27" s="19">
        <v>8497</v>
      </c>
      <c r="I27" s="19">
        <v>-5697</v>
      </c>
      <c r="J27" s="46">
        <v>1495</v>
      </c>
      <c r="K27" s="66">
        <v>-3236</v>
      </c>
      <c r="L27" s="19">
        <v>-10849</v>
      </c>
      <c r="M27" s="19">
        <v>4857</v>
      </c>
      <c r="N27" s="46">
        <v>-9524</v>
      </c>
      <c r="O27" s="19">
        <v>-1158</v>
      </c>
      <c r="P27" s="19">
        <v>-1290</v>
      </c>
      <c r="Q27" s="19">
        <v>-9298</v>
      </c>
      <c r="R27" s="19">
        <v>835</v>
      </c>
    </row>
    <row r="28" spans="1:18" ht="16.5" hidden="1" customHeight="1" outlineLevel="1">
      <c r="A28" s="14"/>
      <c r="B28" s="45"/>
      <c r="C28" s="14">
        <f t="shared" ref="C28:N28" si="7">SUM(C25:C27)</f>
        <v>-2855</v>
      </c>
      <c r="D28" s="14">
        <f t="shared" si="7"/>
        <v>1403</v>
      </c>
      <c r="E28" s="14">
        <f t="shared" si="7"/>
        <v>2981</v>
      </c>
      <c r="F28" s="45">
        <f t="shared" si="7"/>
        <v>-8464</v>
      </c>
      <c r="G28" s="14">
        <f t="shared" si="7"/>
        <v>-3289</v>
      </c>
      <c r="H28" s="14">
        <f t="shared" si="7"/>
        <v>8271</v>
      </c>
      <c r="I28" s="14">
        <f t="shared" si="7"/>
        <v>-6235</v>
      </c>
      <c r="J28" s="45">
        <f t="shared" si="7"/>
        <v>980</v>
      </c>
      <c r="K28" s="72">
        <f>SUM(K25:K27)</f>
        <v>-2534</v>
      </c>
      <c r="L28" s="14">
        <f>SUM(L25:L27)</f>
        <v>-10299</v>
      </c>
      <c r="M28" s="14">
        <f t="shared" si="7"/>
        <v>5646</v>
      </c>
      <c r="N28" s="45">
        <f t="shared" si="7"/>
        <v>-9155</v>
      </c>
      <c r="O28" s="14">
        <f>SUM(O25:O27)</f>
        <v>-208</v>
      </c>
      <c r="P28" s="14">
        <f>SUM(P25:P27)</f>
        <v>-260</v>
      </c>
      <c r="Q28" s="14">
        <f>SUM(Q25:Q27)</f>
        <v>-8226</v>
      </c>
      <c r="R28" s="14">
        <f>SUM(R25:R27)</f>
        <v>2440</v>
      </c>
    </row>
    <row r="29" spans="1:18" ht="16.5" customHeight="1" collapsed="1">
      <c r="A29" s="21"/>
      <c r="B29" s="33" t="s">
        <v>20</v>
      </c>
      <c r="C29" s="21">
        <f t="shared" ref="C29:N29" si="8">C22+C28</f>
        <v>67730</v>
      </c>
      <c r="D29" s="21">
        <f t="shared" si="8"/>
        <v>50047</v>
      </c>
      <c r="E29" s="21">
        <f t="shared" si="8"/>
        <v>62134</v>
      </c>
      <c r="F29" s="33">
        <f t="shared" si="8"/>
        <v>47285</v>
      </c>
      <c r="G29" s="21">
        <f t="shared" si="8"/>
        <v>73711</v>
      </c>
      <c r="H29" s="21">
        <f t="shared" si="8"/>
        <v>-152415</v>
      </c>
      <c r="I29" s="21">
        <f t="shared" si="8"/>
        <v>70091</v>
      </c>
      <c r="J29" s="33">
        <f t="shared" si="8"/>
        <v>42853</v>
      </c>
      <c r="K29" s="62">
        <f>K22+K28</f>
        <v>62017</v>
      </c>
      <c r="L29" s="21">
        <f>L22+L28</f>
        <v>65178</v>
      </c>
      <c r="M29" s="21">
        <f t="shared" si="8"/>
        <v>98376</v>
      </c>
      <c r="N29" s="33">
        <f t="shared" si="8"/>
        <v>104446</v>
      </c>
      <c r="O29" s="21">
        <f>O22+O28</f>
        <v>117199</v>
      </c>
      <c r="P29" s="21">
        <f>P22+P28</f>
        <v>98307</v>
      </c>
      <c r="Q29" s="21">
        <f>Q22+Q28</f>
        <v>117336</v>
      </c>
      <c r="R29" s="21">
        <f>R22+R28</f>
        <v>115328</v>
      </c>
    </row>
    <row r="30" spans="1:18" s="20" customFormat="1" ht="16.5" customHeight="1">
      <c r="A30" s="48"/>
      <c r="B30" s="49" t="s">
        <v>13</v>
      </c>
      <c r="C30" s="50">
        <f>IF(C$17=0,"-  ",C29/C$17)</f>
        <v>0.106</v>
      </c>
      <c r="D30" s="50">
        <f t="shared" ref="D30:N30" si="9">IF(D$17=0,"-  ",D29/D$17)</f>
        <v>7.2999999999999995E-2</v>
      </c>
      <c r="E30" s="50">
        <f t="shared" si="9"/>
        <v>9.8000000000000004E-2</v>
      </c>
      <c r="F30" s="51">
        <f t="shared" si="9"/>
        <v>6.4000000000000001E-2</v>
      </c>
      <c r="G30" s="50">
        <f t="shared" si="9"/>
        <v>0.10299999999999999</v>
      </c>
      <c r="H30" s="50">
        <f t="shared" si="9"/>
        <v>-0.29799999999999999</v>
      </c>
      <c r="I30" s="50">
        <f t="shared" si="9"/>
        <v>0.10299999999999999</v>
      </c>
      <c r="J30" s="51">
        <f t="shared" si="9"/>
        <v>5.7000000000000002E-2</v>
      </c>
      <c r="K30" s="71">
        <f>IF(K$17=0,"-  ",K29/K$17)</f>
        <v>9.5000000000000001E-2</v>
      </c>
      <c r="L30" s="50">
        <f>IF(L$17=0,"-  ",L29/L$17)</f>
        <v>8.8999999999999996E-2</v>
      </c>
      <c r="M30" s="50">
        <f t="shared" si="9"/>
        <v>0.14199999999999999</v>
      </c>
      <c r="N30" s="51">
        <f t="shared" si="9"/>
        <v>0.121</v>
      </c>
      <c r="O30" s="50">
        <f>IF(O$17=0,"-  ",O29/O$17)</f>
        <v>0.16</v>
      </c>
      <c r="P30" s="50">
        <f>IF(P$17=0,"-  ",P29/P$17)</f>
        <v>0.122</v>
      </c>
      <c r="Q30" s="50">
        <f>IF(Q$17=0,"-  ",Q29/Q$17)</f>
        <v>0.153</v>
      </c>
      <c r="R30" s="50">
        <f>IF(R$17=0,"-  ",R29/R$17)</f>
        <v>0.129</v>
      </c>
    </row>
    <row r="31" spans="1:18" ht="16.5" hidden="1" customHeight="1" outlineLevel="1">
      <c r="A31" s="21" t="s">
        <v>21</v>
      </c>
      <c r="B31" s="33"/>
      <c r="C31" s="26">
        <v>27950</v>
      </c>
      <c r="D31" s="26">
        <v>18350</v>
      </c>
      <c r="E31" s="26">
        <v>23908</v>
      </c>
      <c r="F31" s="44">
        <v>16989</v>
      </c>
      <c r="G31" s="26">
        <v>32075</v>
      </c>
      <c r="H31" s="26">
        <v>38890</v>
      </c>
      <c r="I31" s="26">
        <v>30885</v>
      </c>
      <c r="J31" s="44">
        <v>13304</v>
      </c>
      <c r="K31" s="63">
        <v>29219</v>
      </c>
      <c r="L31" s="26">
        <v>22320</v>
      </c>
      <c r="M31" s="26">
        <v>39388</v>
      </c>
      <c r="N31" s="44">
        <v>43776</v>
      </c>
      <c r="O31" s="26">
        <v>45216</v>
      </c>
      <c r="P31" s="26">
        <v>37585</v>
      </c>
      <c r="Q31" s="26">
        <v>41980</v>
      </c>
      <c r="R31" s="26">
        <v>37872</v>
      </c>
    </row>
    <row r="32" spans="1:18" ht="16.5" hidden="1" customHeight="1" outlineLevel="1">
      <c r="A32" s="14" t="s">
        <v>22</v>
      </c>
      <c r="B32" s="45"/>
      <c r="C32" s="19">
        <v>3706</v>
      </c>
      <c r="D32" s="19">
        <v>-711</v>
      </c>
      <c r="E32" s="19">
        <v>2388</v>
      </c>
      <c r="F32" s="46">
        <v>528</v>
      </c>
      <c r="G32" s="19">
        <v>2001</v>
      </c>
      <c r="H32" s="19">
        <v>-715</v>
      </c>
      <c r="I32" s="19">
        <v>1736</v>
      </c>
      <c r="J32" s="46">
        <v>-479</v>
      </c>
      <c r="K32" s="66">
        <v>1144</v>
      </c>
      <c r="L32" s="19">
        <v>1307</v>
      </c>
      <c r="M32" s="19">
        <v>1524</v>
      </c>
      <c r="N32" s="46">
        <v>602</v>
      </c>
      <c r="O32" s="19">
        <v>382</v>
      </c>
      <c r="P32" s="19">
        <v>4556</v>
      </c>
      <c r="Q32" s="19">
        <v>2351</v>
      </c>
      <c r="R32" s="19">
        <v>2498</v>
      </c>
    </row>
    <row r="33" spans="1:18" ht="25.5" hidden="1" customHeight="1" outlineLevel="1">
      <c r="A33" s="21"/>
      <c r="B33" s="52" t="s">
        <v>23</v>
      </c>
      <c r="C33" s="21">
        <f>C29-SUM(C31:C32)</f>
        <v>36074</v>
      </c>
      <c r="D33" s="21">
        <f t="shared" ref="D33:N33" si="10">D29-SUM(D31:D32)</f>
        <v>32408</v>
      </c>
      <c r="E33" s="21">
        <f t="shared" si="10"/>
        <v>35838</v>
      </c>
      <c r="F33" s="33">
        <f t="shared" si="10"/>
        <v>29768</v>
      </c>
      <c r="G33" s="21">
        <f t="shared" si="10"/>
        <v>39635</v>
      </c>
      <c r="H33" s="21">
        <f t="shared" si="10"/>
        <v>-190590</v>
      </c>
      <c r="I33" s="21">
        <f t="shared" si="10"/>
        <v>37470</v>
      </c>
      <c r="J33" s="33">
        <f t="shared" si="10"/>
        <v>30028</v>
      </c>
      <c r="K33" s="62">
        <f>K29-SUM(K31:K32)</f>
        <v>31654</v>
      </c>
      <c r="L33" s="21">
        <f>L29-SUM(L31:L32)</f>
        <v>41551</v>
      </c>
      <c r="M33" s="21">
        <f t="shared" si="10"/>
        <v>57464</v>
      </c>
      <c r="N33" s="33">
        <f t="shared" si="10"/>
        <v>60068</v>
      </c>
      <c r="O33" s="21">
        <f>O29-SUM(O31:O32)</f>
        <v>71601</v>
      </c>
      <c r="P33" s="21">
        <f>P29-SUM(P31:P32)</f>
        <v>56166</v>
      </c>
      <c r="Q33" s="21">
        <f>Q29-SUM(Q31:Q32)</f>
        <v>73005</v>
      </c>
      <c r="R33" s="21">
        <f>R29-SUM(R31:R32)</f>
        <v>74958</v>
      </c>
    </row>
    <row r="34" spans="1:18" ht="25.5" hidden="1" customHeight="1" outlineLevel="1">
      <c r="A34" s="14"/>
      <c r="B34" s="53" t="s">
        <v>24</v>
      </c>
      <c r="C34" s="14"/>
      <c r="D34" s="14"/>
      <c r="E34" s="14"/>
      <c r="F34" s="45"/>
      <c r="G34" s="14">
        <v>3692</v>
      </c>
      <c r="H34" s="14"/>
      <c r="I34" s="14"/>
      <c r="J34" s="45"/>
      <c r="K34" s="72"/>
      <c r="L34" s="14"/>
      <c r="M34" s="14"/>
      <c r="N34" s="45"/>
      <c r="O34" s="14"/>
      <c r="P34" s="14"/>
      <c r="Q34" s="14"/>
      <c r="R34" s="14"/>
    </row>
    <row r="35" spans="1:18" ht="16.5" customHeight="1" collapsed="1">
      <c r="A35" s="21"/>
      <c r="B35" s="33" t="s">
        <v>25</v>
      </c>
      <c r="C35" s="21">
        <f>SUM(C33:C34)</f>
        <v>36074</v>
      </c>
      <c r="D35" s="21">
        <f t="shared" ref="D35:N35" si="11">SUM(D33:D34)</f>
        <v>32408</v>
      </c>
      <c r="E35" s="21">
        <f t="shared" si="11"/>
        <v>35838</v>
      </c>
      <c r="F35" s="33">
        <f t="shared" si="11"/>
        <v>29768</v>
      </c>
      <c r="G35" s="21">
        <f t="shared" si="11"/>
        <v>43327</v>
      </c>
      <c r="H35" s="21">
        <f t="shared" si="11"/>
        <v>-190590</v>
      </c>
      <c r="I35" s="21">
        <f t="shared" si="11"/>
        <v>37470</v>
      </c>
      <c r="J35" s="33">
        <f t="shared" si="11"/>
        <v>30028</v>
      </c>
      <c r="K35" s="62">
        <f>SUM(K33:K34)</f>
        <v>31654</v>
      </c>
      <c r="L35" s="21">
        <f>SUM(L33:L34)</f>
        <v>41551</v>
      </c>
      <c r="M35" s="21">
        <f t="shared" si="11"/>
        <v>57464</v>
      </c>
      <c r="N35" s="33">
        <f t="shared" si="11"/>
        <v>60068</v>
      </c>
      <c r="O35" s="21">
        <f>SUM(O33:O34)</f>
        <v>71601</v>
      </c>
      <c r="P35" s="21">
        <f>SUM(P33:P34)</f>
        <v>56166</v>
      </c>
      <c r="Q35" s="21">
        <f>SUM(Q33:Q34)</f>
        <v>73005</v>
      </c>
      <c r="R35" s="21">
        <f>SUM(R33:R34)</f>
        <v>74958</v>
      </c>
    </row>
    <row r="36" spans="1:18" s="20" customFormat="1" ht="16.5" customHeight="1" thickBot="1">
      <c r="A36" s="22"/>
      <c r="B36" s="54" t="s">
        <v>13</v>
      </c>
      <c r="C36" s="23">
        <f>IF(C$17=0,"-  ",C35/C$17)</f>
        <v>5.6000000000000001E-2</v>
      </c>
      <c r="D36" s="23">
        <f t="shared" ref="D36:N36" si="12">IF(D$17=0,"-  ",D35/D$17)</f>
        <v>4.8000000000000001E-2</v>
      </c>
      <c r="E36" s="23">
        <f t="shared" si="12"/>
        <v>5.7000000000000002E-2</v>
      </c>
      <c r="F36" s="55">
        <f t="shared" si="12"/>
        <v>0.04</v>
      </c>
      <c r="G36" s="23">
        <f t="shared" si="12"/>
        <v>6.0999999999999999E-2</v>
      </c>
      <c r="H36" s="23">
        <f t="shared" si="12"/>
        <v>-0.372</v>
      </c>
      <c r="I36" s="23">
        <f t="shared" si="12"/>
        <v>5.5E-2</v>
      </c>
      <c r="J36" s="55">
        <f t="shared" si="12"/>
        <v>0.04</v>
      </c>
      <c r="K36" s="73">
        <f>IF(K$17=0,"-  ",K35/K$17)</f>
        <v>4.9000000000000002E-2</v>
      </c>
      <c r="L36" s="23">
        <f>IF(L$17=0,"-  ",L35/L$17)</f>
        <v>5.7000000000000002E-2</v>
      </c>
      <c r="M36" s="23">
        <f t="shared" si="12"/>
        <v>8.3000000000000004E-2</v>
      </c>
      <c r="N36" s="55">
        <f t="shared" si="12"/>
        <v>7.0000000000000007E-2</v>
      </c>
      <c r="O36" s="23">
        <f>IF(O$17=0,"-  ",O35/O$17)</f>
        <v>9.8000000000000004E-2</v>
      </c>
      <c r="P36" s="23">
        <f>IF(P$17=0,"-  ",P35/P$17)</f>
        <v>7.0000000000000007E-2</v>
      </c>
      <c r="Q36" s="23">
        <f>IF(Q$17=0,"-  ",Q35/Q$17)</f>
        <v>9.5000000000000001E-2</v>
      </c>
      <c r="R36" s="23">
        <f>IF(R$17=0,"-  ",R35/R$17)</f>
        <v>8.4000000000000005E-2</v>
      </c>
    </row>
    <row r="37" spans="1:18" s="20" customFormat="1" ht="21" customHeight="1">
      <c r="A37" s="48"/>
      <c r="B37" s="49"/>
      <c r="C37" s="50"/>
      <c r="D37" s="50"/>
      <c r="E37" s="50"/>
      <c r="F37" s="56"/>
      <c r="G37" s="50"/>
      <c r="H37" s="50"/>
      <c r="I37" s="50"/>
      <c r="J37" s="51"/>
      <c r="K37" s="71"/>
      <c r="L37" s="50"/>
      <c r="M37" s="50"/>
      <c r="N37" s="51"/>
      <c r="O37" s="50"/>
      <c r="P37" s="50"/>
      <c r="Q37" s="50"/>
      <c r="R37" s="50"/>
    </row>
    <row r="38" spans="1:18" s="20" customFormat="1" ht="18" customHeight="1">
      <c r="A38" s="57" t="s">
        <v>3</v>
      </c>
      <c r="B38" s="49"/>
      <c r="C38" s="50"/>
      <c r="D38" s="50"/>
      <c r="E38" s="50"/>
      <c r="F38" s="51"/>
      <c r="G38" s="50"/>
      <c r="H38" s="50"/>
      <c r="I38" s="50"/>
      <c r="J38" s="51"/>
      <c r="K38" s="71"/>
      <c r="L38" s="50"/>
      <c r="M38" s="50"/>
      <c r="N38" s="51"/>
      <c r="O38" s="50"/>
      <c r="P38" s="50"/>
      <c r="Q38" s="50"/>
      <c r="R38" s="50"/>
    </row>
    <row r="39" spans="1:18" s="16" customFormat="1" ht="4.5" customHeight="1">
      <c r="A39" s="43"/>
      <c r="B39" s="40"/>
      <c r="C39" s="15"/>
      <c r="D39" s="15"/>
      <c r="E39" s="15"/>
      <c r="F39" s="40"/>
      <c r="G39" s="15"/>
      <c r="H39" s="15"/>
      <c r="I39" s="15"/>
      <c r="J39" s="40"/>
      <c r="K39" s="60"/>
      <c r="L39" s="15"/>
      <c r="M39" s="15"/>
      <c r="N39" s="40"/>
      <c r="O39" s="15"/>
      <c r="P39" s="15"/>
      <c r="Q39" s="15"/>
      <c r="R39" s="15"/>
    </row>
    <row r="40" spans="1:18" ht="16.5" customHeight="1">
      <c r="A40" s="21" t="s">
        <v>35</v>
      </c>
      <c r="B40" s="33"/>
      <c r="C40" s="26">
        <v>188616</v>
      </c>
      <c r="D40" s="26">
        <v>196610</v>
      </c>
      <c r="E40" s="26">
        <v>181483</v>
      </c>
      <c r="F40" s="44">
        <v>212657</v>
      </c>
      <c r="G40" s="26">
        <v>205311</v>
      </c>
      <c r="H40" s="26">
        <v>214576</v>
      </c>
      <c r="I40" s="26">
        <v>200757</v>
      </c>
      <c r="J40" s="44">
        <v>206644</v>
      </c>
      <c r="K40" s="63">
        <v>178388</v>
      </c>
      <c r="L40" s="26">
        <v>182750</v>
      </c>
      <c r="M40" s="26">
        <v>169171</v>
      </c>
      <c r="N40" s="44">
        <v>202242</v>
      </c>
      <c r="O40" s="26">
        <v>185978</v>
      </c>
      <c r="P40" s="26">
        <v>197941</v>
      </c>
      <c r="Q40" s="26">
        <v>189528</v>
      </c>
      <c r="R40" s="26">
        <v>227953</v>
      </c>
    </row>
    <row r="41" spans="1:18" ht="16.5" customHeight="1">
      <c r="A41" s="21" t="s">
        <v>36</v>
      </c>
      <c r="B41" s="33"/>
      <c r="C41" s="21"/>
      <c r="D41" s="21"/>
      <c r="E41" s="21"/>
      <c r="F41" s="33"/>
      <c r="G41" s="21"/>
      <c r="H41" s="21"/>
      <c r="I41" s="21"/>
      <c r="J41" s="33"/>
      <c r="K41" s="62"/>
      <c r="L41" s="21"/>
      <c r="M41" s="21"/>
      <c r="N41" s="33"/>
      <c r="O41" s="21"/>
      <c r="P41" s="21"/>
      <c r="Q41" s="21"/>
      <c r="R41" s="21"/>
    </row>
    <row r="42" spans="1:18" ht="16.5" customHeight="1">
      <c r="A42" s="21"/>
      <c r="B42" s="33" t="s">
        <v>37</v>
      </c>
      <c r="C42" s="26">
        <v>208350</v>
      </c>
      <c r="D42" s="26">
        <v>223624</v>
      </c>
      <c r="E42" s="26">
        <v>212640</v>
      </c>
      <c r="F42" s="44">
        <v>245150</v>
      </c>
      <c r="G42" s="26">
        <v>233744</v>
      </c>
      <c r="H42" s="26">
        <v>256980</v>
      </c>
      <c r="I42" s="26">
        <v>233550</v>
      </c>
      <c r="J42" s="44">
        <v>257830</v>
      </c>
      <c r="K42" s="63">
        <v>217061</v>
      </c>
      <c r="L42" s="26">
        <v>245711</v>
      </c>
      <c r="M42" s="26">
        <v>245322</v>
      </c>
      <c r="N42" s="44">
        <v>302072</v>
      </c>
      <c r="O42" s="26">
        <v>242820</v>
      </c>
      <c r="P42" s="26">
        <v>268268</v>
      </c>
      <c r="Q42" s="26">
        <v>251499</v>
      </c>
      <c r="R42" s="26">
        <v>282579</v>
      </c>
    </row>
    <row r="43" spans="1:18" ht="16.5" customHeight="1">
      <c r="A43" s="21"/>
      <c r="B43" s="33" t="s">
        <v>38</v>
      </c>
      <c r="C43" s="26">
        <v>186248</v>
      </c>
      <c r="D43" s="26">
        <v>192315</v>
      </c>
      <c r="E43" s="26">
        <v>168727</v>
      </c>
      <c r="F43" s="44">
        <v>210652</v>
      </c>
      <c r="G43" s="26">
        <v>205915</v>
      </c>
      <c r="H43" s="26">
        <v>203296</v>
      </c>
      <c r="I43" s="26">
        <v>175082</v>
      </c>
      <c r="J43" s="44">
        <v>221811</v>
      </c>
      <c r="K43" s="63">
        <v>188752</v>
      </c>
      <c r="L43" s="26">
        <v>217865</v>
      </c>
      <c r="M43" s="26">
        <v>192262</v>
      </c>
      <c r="N43" s="44">
        <v>258288</v>
      </c>
      <c r="O43" s="26">
        <v>216411</v>
      </c>
      <c r="P43" s="26">
        <v>248108</v>
      </c>
      <c r="Q43" s="26">
        <v>226200</v>
      </c>
      <c r="R43" s="26">
        <v>278323</v>
      </c>
    </row>
    <row r="44" spans="1:18" ht="16.5" customHeight="1">
      <c r="A44" s="21"/>
      <c r="B44" s="45" t="s">
        <v>39</v>
      </c>
      <c r="C44" s="19">
        <v>57904</v>
      </c>
      <c r="D44" s="19">
        <v>68791</v>
      </c>
      <c r="E44" s="19">
        <v>69452</v>
      </c>
      <c r="F44" s="46">
        <v>73201</v>
      </c>
      <c r="G44" s="19">
        <v>69728</v>
      </c>
      <c r="H44" s="19">
        <v>84425</v>
      </c>
      <c r="I44" s="19">
        <v>70892</v>
      </c>
      <c r="J44" s="46">
        <v>67032</v>
      </c>
      <c r="K44" s="66">
        <v>66890</v>
      </c>
      <c r="L44" s="19">
        <v>87066</v>
      </c>
      <c r="M44" s="19">
        <v>87227</v>
      </c>
      <c r="N44" s="46">
        <v>99061</v>
      </c>
      <c r="O44" s="19">
        <v>86352</v>
      </c>
      <c r="P44" s="19">
        <v>89710</v>
      </c>
      <c r="Q44" s="19">
        <v>100372</v>
      </c>
      <c r="R44" s="19">
        <v>106030</v>
      </c>
    </row>
    <row r="45" spans="1:18" ht="16.5" customHeight="1">
      <c r="A45" s="14"/>
      <c r="B45" s="45" t="s">
        <v>40</v>
      </c>
      <c r="C45" s="14">
        <f t="shared" ref="C45:N45" si="13">SUM(C42:C44)</f>
        <v>452502</v>
      </c>
      <c r="D45" s="14">
        <f t="shared" si="13"/>
        <v>484730</v>
      </c>
      <c r="E45" s="14">
        <f t="shared" si="13"/>
        <v>450819</v>
      </c>
      <c r="F45" s="45">
        <f t="shared" si="13"/>
        <v>529003</v>
      </c>
      <c r="G45" s="14">
        <f t="shared" si="13"/>
        <v>509387</v>
      </c>
      <c r="H45" s="14">
        <f t="shared" si="13"/>
        <v>544701</v>
      </c>
      <c r="I45" s="14">
        <f t="shared" si="13"/>
        <v>479524</v>
      </c>
      <c r="J45" s="45">
        <f t="shared" si="13"/>
        <v>546673</v>
      </c>
      <c r="K45" s="72">
        <f t="shared" si="13"/>
        <v>472703</v>
      </c>
      <c r="L45" s="14">
        <f t="shared" si="13"/>
        <v>550642</v>
      </c>
      <c r="M45" s="14">
        <f t="shared" si="13"/>
        <v>524811</v>
      </c>
      <c r="N45" s="45">
        <f t="shared" si="13"/>
        <v>659421</v>
      </c>
      <c r="O45" s="14">
        <f>SUM(O42:O44)</f>
        <v>545583</v>
      </c>
      <c r="P45" s="14">
        <f>SUM(P42:P44)</f>
        <v>606086</v>
      </c>
      <c r="Q45" s="14">
        <f>SUM(Q42:Q44)</f>
        <v>578071</v>
      </c>
      <c r="R45" s="14">
        <f>SUM(R42:R44)</f>
        <v>666932</v>
      </c>
    </row>
    <row r="46" spans="1:18" ht="16.5" customHeight="1">
      <c r="A46" s="14" t="s">
        <v>33</v>
      </c>
      <c r="B46" s="45"/>
      <c r="C46" s="14">
        <f t="shared" ref="C46:N46" si="14">SUM(C40,C45)</f>
        <v>641118</v>
      </c>
      <c r="D46" s="14">
        <f t="shared" si="14"/>
        <v>681340</v>
      </c>
      <c r="E46" s="14">
        <f t="shared" si="14"/>
        <v>632302</v>
      </c>
      <c r="F46" s="45">
        <f t="shared" si="14"/>
        <v>741660</v>
      </c>
      <c r="G46" s="14">
        <f t="shared" si="14"/>
        <v>714698</v>
      </c>
      <c r="H46" s="14">
        <f t="shared" si="14"/>
        <v>759277</v>
      </c>
      <c r="I46" s="14">
        <f t="shared" si="14"/>
        <v>680281</v>
      </c>
      <c r="J46" s="45">
        <f t="shared" si="14"/>
        <v>753317</v>
      </c>
      <c r="K46" s="72">
        <f t="shared" si="14"/>
        <v>651091</v>
      </c>
      <c r="L46" s="14">
        <f t="shared" si="14"/>
        <v>733392</v>
      </c>
      <c r="M46" s="14">
        <f t="shared" si="14"/>
        <v>693982</v>
      </c>
      <c r="N46" s="45">
        <f t="shared" si="14"/>
        <v>861663</v>
      </c>
      <c r="O46" s="14">
        <f>SUM(O40,O45)</f>
        <v>731561</v>
      </c>
      <c r="P46" s="14">
        <f>SUM(P40,P45)</f>
        <v>804027</v>
      </c>
      <c r="Q46" s="14">
        <f>SUM(Q40,Q45)</f>
        <v>767599</v>
      </c>
      <c r="R46" s="14">
        <f>SUM(R40,R45)</f>
        <v>894885</v>
      </c>
    </row>
    <row r="47" spans="1:18" s="24" customFormat="1" ht="21" customHeight="1">
      <c r="A47" s="27" t="s">
        <v>34</v>
      </c>
      <c r="B47" s="24" t="s">
        <v>26</v>
      </c>
    </row>
    <row r="48" spans="1:18" s="24" customFormat="1" ht="16.2" customHeight="1">
      <c r="A48" s="29" t="s">
        <v>34</v>
      </c>
      <c r="B48" s="24" t="s">
        <v>27</v>
      </c>
    </row>
  </sheetData>
  <mergeCells count="4">
    <mergeCell ref="C2:F2"/>
    <mergeCell ref="G2:J2"/>
    <mergeCell ref="K2:N2"/>
    <mergeCell ref="O2:R2"/>
  </mergeCells>
  <phoneticPr fontId="2"/>
  <pageMargins left="0.46" right="0.49" top="0.56999999999999995" bottom="0.55000000000000004" header="0.51181102362204722" footer="0.51181102362204722"/>
  <pageSetup paperSize="9" scale="64" orientation="landscape" blackAndWhite="1" horizontalDpi="4294967292" verticalDpi="300" r:id="rId1"/>
  <headerFooter alignWithMargins="0">
    <oddFooter>&amp;C&amp;"Arial,標準"-&amp;A-&amp;R&amp;"Arial,標準"&amp;16Consolidated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5"/>
  <sheetViews>
    <sheetView zoomScale="75" workbookViewId="0"/>
  </sheetViews>
  <sheetFormatPr defaultColWidth="10.69921875" defaultRowHeight="16.2" customHeight="1" outlineLevelRow="1"/>
  <cols>
    <col min="1" max="1" width="3.3984375" style="21" customWidth="1"/>
    <col min="2" max="2" width="25.69921875" style="6" customWidth="1"/>
    <col min="3" max="18" width="10.59765625" style="6" customWidth="1"/>
    <col min="19" max="16384" width="10.69921875" style="6"/>
  </cols>
  <sheetData>
    <row r="1" spans="1:18" ht="30" customHeight="1">
      <c r="A1" s="31" t="s">
        <v>61</v>
      </c>
      <c r="J1" s="13"/>
      <c r="K1" s="13"/>
      <c r="L1" s="13"/>
      <c r="O1" s="13"/>
      <c r="P1" s="13"/>
    </row>
    <row r="2" spans="1:18" ht="17.25" customHeight="1">
      <c r="A2" s="31"/>
      <c r="B2" s="33"/>
      <c r="C2" s="75">
        <v>2000</v>
      </c>
      <c r="D2" s="75"/>
      <c r="E2" s="75"/>
      <c r="F2" s="76"/>
      <c r="G2" s="75">
        <v>2001</v>
      </c>
      <c r="H2" s="75"/>
      <c r="I2" s="75"/>
      <c r="J2" s="76"/>
      <c r="K2" s="75">
        <v>2002</v>
      </c>
      <c r="L2" s="75"/>
      <c r="M2" s="75"/>
      <c r="N2" s="75"/>
      <c r="O2" s="75" t="s">
        <v>59</v>
      </c>
      <c r="P2" s="75"/>
      <c r="Q2" s="75"/>
      <c r="R2" s="75"/>
    </row>
    <row r="3" spans="1:18" s="38" customFormat="1" ht="17.25" customHeight="1">
      <c r="A3" s="34"/>
      <c r="B3" s="35"/>
      <c r="C3" s="36" t="s">
        <v>46</v>
      </c>
      <c r="D3" s="36" t="s">
        <v>47</v>
      </c>
      <c r="E3" s="36" t="s">
        <v>48</v>
      </c>
      <c r="F3" s="37" t="s">
        <v>50</v>
      </c>
      <c r="G3" s="58" t="s">
        <v>46</v>
      </c>
      <c r="H3" s="36" t="s">
        <v>47</v>
      </c>
      <c r="I3" s="36" t="s">
        <v>48</v>
      </c>
      <c r="J3" s="37" t="s">
        <v>50</v>
      </c>
      <c r="K3" s="58" t="s">
        <v>46</v>
      </c>
      <c r="L3" s="36" t="s">
        <v>47</v>
      </c>
      <c r="M3" s="36" t="s">
        <v>48</v>
      </c>
      <c r="N3" s="36" t="s">
        <v>50</v>
      </c>
      <c r="O3" s="58" t="s">
        <v>46</v>
      </c>
      <c r="P3" s="36" t="s">
        <v>47</v>
      </c>
      <c r="Q3" s="36" t="s">
        <v>48</v>
      </c>
      <c r="R3" s="36" t="s">
        <v>50</v>
      </c>
    </row>
    <row r="4" spans="1:18" s="16" customFormat="1" ht="16.2" customHeight="1">
      <c r="A4" s="17"/>
      <c r="B4" s="59" t="s">
        <v>9</v>
      </c>
      <c r="C4" s="15"/>
      <c r="D4" s="15"/>
      <c r="E4" s="15"/>
      <c r="F4" s="40"/>
      <c r="G4" s="60"/>
      <c r="H4" s="15"/>
      <c r="I4" s="15"/>
      <c r="J4" s="40"/>
      <c r="K4" s="60"/>
      <c r="L4" s="15"/>
      <c r="M4" s="15"/>
      <c r="N4" s="61"/>
      <c r="O4" s="60"/>
      <c r="P4" s="15"/>
      <c r="Q4" s="15"/>
      <c r="R4" s="61"/>
    </row>
    <row r="5" spans="1:18" s="16" customFormat="1" ht="7.5" customHeight="1">
      <c r="A5" s="17"/>
      <c r="B5" s="41"/>
      <c r="C5" s="15"/>
      <c r="D5" s="15"/>
      <c r="E5" s="15"/>
      <c r="F5" s="40"/>
      <c r="G5" s="15"/>
      <c r="H5" s="15"/>
      <c r="I5" s="15"/>
      <c r="J5" s="40"/>
      <c r="K5" s="60"/>
      <c r="L5" s="15"/>
      <c r="M5" s="15"/>
      <c r="N5" s="15"/>
      <c r="O5" s="60"/>
      <c r="P5" s="15"/>
      <c r="Q5" s="15"/>
      <c r="R5" s="15"/>
    </row>
    <row r="6" spans="1:18" s="16" customFormat="1" ht="21.75" customHeight="1">
      <c r="A6" s="42" t="s">
        <v>55</v>
      </c>
      <c r="B6" s="40"/>
      <c r="C6" s="15"/>
      <c r="D6" s="15"/>
      <c r="E6" s="15"/>
      <c r="F6" s="40"/>
      <c r="G6" s="15"/>
      <c r="H6" s="15"/>
      <c r="I6" s="15"/>
      <c r="J6" s="40"/>
      <c r="K6" s="60"/>
      <c r="L6" s="15"/>
      <c r="M6" s="15"/>
      <c r="N6" s="15"/>
      <c r="O6" s="60"/>
      <c r="P6" s="15"/>
      <c r="Q6" s="15"/>
      <c r="R6" s="15"/>
    </row>
    <row r="7" spans="1:18" s="16" customFormat="1" ht="21.75" customHeight="1">
      <c r="A7" s="43"/>
      <c r="B7" s="68" t="s">
        <v>56</v>
      </c>
      <c r="C7" s="15"/>
      <c r="D7" s="15"/>
      <c r="E7" s="15"/>
      <c r="F7" s="40"/>
      <c r="G7" s="15"/>
      <c r="H7" s="15"/>
      <c r="I7" s="15"/>
      <c r="J7" s="40"/>
      <c r="K7" s="60"/>
      <c r="L7" s="15"/>
      <c r="M7" s="15"/>
      <c r="N7" s="15"/>
      <c r="O7" s="60"/>
      <c r="P7" s="15"/>
      <c r="Q7" s="15"/>
      <c r="R7" s="15"/>
    </row>
    <row r="8" spans="1:18" ht="16.2" customHeight="1">
      <c r="A8" s="21" t="s">
        <v>28</v>
      </c>
      <c r="B8" s="33"/>
      <c r="C8" s="21"/>
      <c r="D8" s="21"/>
      <c r="E8" s="21"/>
      <c r="F8" s="33"/>
      <c r="G8" s="62"/>
      <c r="H8" s="21"/>
      <c r="I8" s="21"/>
      <c r="J8" s="33"/>
      <c r="K8" s="62"/>
      <c r="L8" s="21"/>
      <c r="M8" s="21"/>
      <c r="N8" s="21"/>
      <c r="O8" s="62"/>
      <c r="P8" s="21"/>
      <c r="Q8" s="21"/>
      <c r="R8" s="21"/>
    </row>
    <row r="9" spans="1:18" ht="16.2" customHeight="1">
      <c r="B9" s="33" t="s">
        <v>41</v>
      </c>
      <c r="C9" s="26">
        <v>527665</v>
      </c>
      <c r="D9" s="26">
        <v>531852</v>
      </c>
      <c r="E9" s="26">
        <v>487924</v>
      </c>
      <c r="F9" s="44">
        <v>562969</v>
      </c>
      <c r="G9" s="63">
        <v>568356</v>
      </c>
      <c r="H9" s="26">
        <v>569874</v>
      </c>
      <c r="I9" s="26">
        <v>513440</v>
      </c>
      <c r="J9" s="44">
        <v>571819</v>
      </c>
      <c r="K9" s="63">
        <v>517359</v>
      </c>
      <c r="L9" s="26">
        <v>554324</v>
      </c>
      <c r="M9" s="26">
        <v>521083</v>
      </c>
      <c r="N9" s="26">
        <v>633429</v>
      </c>
      <c r="O9" s="63">
        <v>551475</v>
      </c>
      <c r="P9" s="26">
        <v>576483</v>
      </c>
      <c r="Q9" s="26">
        <v>544050</v>
      </c>
      <c r="R9" s="26">
        <v>601896</v>
      </c>
    </row>
    <row r="10" spans="1:18" ht="16.2" customHeight="1">
      <c r="B10" s="33" t="s">
        <v>15</v>
      </c>
      <c r="C10" s="26">
        <v>88715</v>
      </c>
      <c r="D10" s="26">
        <v>76894</v>
      </c>
      <c r="E10" s="26">
        <v>71739</v>
      </c>
      <c r="F10" s="44">
        <v>71836</v>
      </c>
      <c r="G10" s="63">
        <v>85822</v>
      </c>
      <c r="H10" s="26">
        <v>101152</v>
      </c>
      <c r="I10" s="26">
        <v>82438</v>
      </c>
      <c r="J10" s="44">
        <v>65506</v>
      </c>
      <c r="K10" s="63">
        <v>82571</v>
      </c>
      <c r="L10" s="26">
        <v>95280</v>
      </c>
      <c r="M10" s="26">
        <v>103453</v>
      </c>
      <c r="N10" s="26">
        <v>129712</v>
      </c>
      <c r="O10" s="63">
        <v>123370</v>
      </c>
      <c r="P10" s="26">
        <v>114051</v>
      </c>
      <c r="Q10" s="26">
        <v>123400</v>
      </c>
      <c r="R10" s="26">
        <v>126275</v>
      </c>
    </row>
    <row r="11" spans="1:18" s="20" customFormat="1" ht="16.2" customHeight="1">
      <c r="A11" s="48"/>
      <c r="B11" s="64" t="s">
        <v>13</v>
      </c>
      <c r="C11" s="28">
        <f t="shared" ref="C11:N11" si="0">IF(C9=0,"",C10/C9)</f>
        <v>0.16800000000000001</v>
      </c>
      <c r="D11" s="28">
        <f t="shared" si="0"/>
        <v>0.14499999999999999</v>
      </c>
      <c r="E11" s="28">
        <f t="shared" si="0"/>
        <v>0.14699999999999999</v>
      </c>
      <c r="F11" s="64">
        <f t="shared" si="0"/>
        <v>0.128</v>
      </c>
      <c r="G11" s="65">
        <f t="shared" si="0"/>
        <v>0.151</v>
      </c>
      <c r="H11" s="28">
        <f t="shared" si="0"/>
        <v>0.17699999999999999</v>
      </c>
      <c r="I11" s="28">
        <f t="shared" si="0"/>
        <v>0.161</v>
      </c>
      <c r="J11" s="64">
        <f t="shared" si="0"/>
        <v>0.115</v>
      </c>
      <c r="K11" s="65">
        <f t="shared" si="0"/>
        <v>0.16</v>
      </c>
      <c r="L11" s="28">
        <f t="shared" si="0"/>
        <v>0.17199999999999999</v>
      </c>
      <c r="M11" s="28">
        <f t="shared" si="0"/>
        <v>0.19900000000000001</v>
      </c>
      <c r="N11" s="28">
        <f t="shared" si="0"/>
        <v>0.20499999999999999</v>
      </c>
      <c r="O11" s="65">
        <f>IF(O9=0,"",O10/O9)</f>
        <v>0.224</v>
      </c>
      <c r="P11" s="28">
        <f>IF(P9=0,"",P10/P9)</f>
        <v>0.19800000000000001</v>
      </c>
      <c r="Q11" s="28">
        <f>IF(Q9=0,"",Q10/Q9)</f>
        <v>0.22700000000000001</v>
      </c>
      <c r="R11" s="28">
        <f>IF(R9=0,"",R10/R9)</f>
        <v>0.21</v>
      </c>
    </row>
    <row r="12" spans="1:18" ht="16.2" hidden="1" customHeight="1" outlineLevel="1">
      <c r="B12" s="33"/>
      <c r="C12" s="26"/>
      <c r="D12" s="26"/>
      <c r="E12" s="26"/>
      <c r="F12" s="44"/>
      <c r="G12" s="63"/>
      <c r="H12" s="26"/>
      <c r="I12" s="26"/>
      <c r="J12" s="44"/>
      <c r="K12" s="63"/>
      <c r="L12" s="26"/>
      <c r="M12" s="26"/>
      <c r="N12" s="26"/>
      <c r="O12" s="63"/>
      <c r="P12" s="26"/>
      <c r="Q12" s="26"/>
      <c r="R12" s="26"/>
    </row>
    <row r="13" spans="1:18" ht="16.2" hidden="1" customHeight="1" outlineLevel="1">
      <c r="B13" s="33"/>
      <c r="C13" s="26"/>
      <c r="D13" s="26"/>
      <c r="E13" s="26"/>
      <c r="F13" s="44"/>
      <c r="G13" s="63"/>
      <c r="H13" s="26"/>
      <c r="I13" s="26"/>
      <c r="J13" s="44"/>
      <c r="K13" s="63"/>
      <c r="L13" s="26"/>
      <c r="M13" s="26"/>
      <c r="N13" s="26"/>
      <c r="O13" s="63"/>
      <c r="P13" s="26"/>
      <c r="Q13" s="26"/>
      <c r="R13" s="26"/>
    </row>
    <row r="14" spans="1:18" ht="16.2" hidden="1" customHeight="1" outlineLevel="1">
      <c r="A14" s="14"/>
      <c r="B14" s="45"/>
      <c r="C14" s="19"/>
      <c r="D14" s="19"/>
      <c r="E14" s="19"/>
      <c r="F14" s="46"/>
      <c r="G14" s="66"/>
      <c r="H14" s="19"/>
      <c r="I14" s="19"/>
      <c r="J14" s="46"/>
      <c r="K14" s="66"/>
      <c r="L14" s="19"/>
      <c r="M14" s="19"/>
      <c r="N14" s="19"/>
      <c r="O14" s="66"/>
      <c r="P14" s="19"/>
      <c r="Q14" s="19"/>
      <c r="R14" s="19"/>
    </row>
    <row r="15" spans="1:18" ht="16.2" customHeight="1" collapsed="1">
      <c r="A15" s="21" t="s">
        <v>42</v>
      </c>
      <c r="B15" s="33"/>
      <c r="C15" s="21"/>
      <c r="D15" s="21"/>
      <c r="E15" s="21"/>
      <c r="F15" s="33"/>
      <c r="G15" s="62"/>
      <c r="H15" s="21"/>
      <c r="I15" s="21"/>
      <c r="J15" s="33"/>
      <c r="K15" s="62"/>
      <c r="L15" s="21"/>
      <c r="M15" s="21"/>
      <c r="N15" s="21"/>
      <c r="O15" s="62"/>
      <c r="P15" s="21"/>
      <c r="Q15" s="21"/>
      <c r="R15" s="21"/>
    </row>
    <row r="16" spans="1:18" ht="16.2" customHeight="1">
      <c r="B16" s="33" t="s">
        <v>41</v>
      </c>
      <c r="C16" s="26">
        <v>59295</v>
      </c>
      <c r="D16" s="26">
        <v>83227</v>
      </c>
      <c r="E16" s="26">
        <v>79691</v>
      </c>
      <c r="F16" s="44">
        <v>96021</v>
      </c>
      <c r="G16" s="63">
        <v>71820</v>
      </c>
      <c r="H16" s="26">
        <v>103143</v>
      </c>
      <c r="I16" s="26">
        <v>87239</v>
      </c>
      <c r="J16" s="44">
        <v>119165</v>
      </c>
      <c r="K16" s="63">
        <v>85711</v>
      </c>
      <c r="L16" s="26">
        <v>125681</v>
      </c>
      <c r="M16" s="26">
        <v>115882</v>
      </c>
      <c r="N16" s="26">
        <v>158504</v>
      </c>
      <c r="O16" s="63">
        <v>117544</v>
      </c>
      <c r="P16" s="26">
        <v>166257</v>
      </c>
      <c r="Q16" s="26">
        <v>155755</v>
      </c>
      <c r="R16" s="26">
        <v>213984</v>
      </c>
    </row>
    <row r="17" spans="1:18" ht="16.2" customHeight="1">
      <c r="B17" s="33" t="s">
        <v>15</v>
      </c>
      <c r="C17" s="26">
        <v>4433</v>
      </c>
      <c r="D17" s="26">
        <v>6733</v>
      </c>
      <c r="E17" s="26">
        <v>11857</v>
      </c>
      <c r="F17" s="44">
        <v>9370</v>
      </c>
      <c r="G17" s="63">
        <v>5034</v>
      </c>
      <c r="H17" s="26">
        <v>10270</v>
      </c>
      <c r="I17" s="26">
        <v>10622</v>
      </c>
      <c r="J17" s="44">
        <v>10218</v>
      </c>
      <c r="K17" s="63">
        <v>10696</v>
      </c>
      <c r="L17" s="26">
        <v>17359</v>
      </c>
      <c r="M17" s="26">
        <v>20168</v>
      </c>
      <c r="N17" s="26">
        <v>22067</v>
      </c>
      <c r="O17" s="63">
        <v>21668</v>
      </c>
      <c r="P17" s="26">
        <v>28126</v>
      </c>
      <c r="Q17" s="26">
        <v>38695</v>
      </c>
      <c r="R17" s="26">
        <v>37829</v>
      </c>
    </row>
    <row r="18" spans="1:18" s="20" customFormat="1" ht="16.2" customHeight="1">
      <c r="A18" s="48"/>
      <c r="B18" s="64" t="s">
        <v>13</v>
      </c>
      <c r="C18" s="28">
        <f t="shared" ref="C18:N18" si="1">IF(C16=0,"",C17/C16)</f>
        <v>7.4999999999999997E-2</v>
      </c>
      <c r="D18" s="28">
        <f t="shared" si="1"/>
        <v>8.1000000000000003E-2</v>
      </c>
      <c r="E18" s="28">
        <f t="shared" si="1"/>
        <v>0.14899999999999999</v>
      </c>
      <c r="F18" s="64">
        <f t="shared" si="1"/>
        <v>9.8000000000000004E-2</v>
      </c>
      <c r="G18" s="65">
        <f t="shared" si="1"/>
        <v>7.0000000000000007E-2</v>
      </c>
      <c r="H18" s="28">
        <f t="shared" si="1"/>
        <v>0.1</v>
      </c>
      <c r="I18" s="28">
        <f t="shared" si="1"/>
        <v>0.122</v>
      </c>
      <c r="J18" s="64">
        <f t="shared" si="1"/>
        <v>8.5999999999999993E-2</v>
      </c>
      <c r="K18" s="65">
        <f t="shared" si="1"/>
        <v>0.125</v>
      </c>
      <c r="L18" s="28">
        <f t="shared" si="1"/>
        <v>0.13800000000000001</v>
      </c>
      <c r="M18" s="28">
        <f t="shared" si="1"/>
        <v>0.17399999999999999</v>
      </c>
      <c r="N18" s="28">
        <f t="shared" si="1"/>
        <v>0.13900000000000001</v>
      </c>
      <c r="O18" s="65">
        <f>IF(O16=0,"",O17/O16)</f>
        <v>0.184</v>
      </c>
      <c r="P18" s="28">
        <f>IF(P16=0,"",P17/P16)</f>
        <v>0.16900000000000001</v>
      </c>
      <c r="Q18" s="28">
        <f>IF(Q16=0,"",Q17/Q16)</f>
        <v>0.248</v>
      </c>
      <c r="R18" s="28">
        <f>IF(R16=0,"",R17/R16)</f>
        <v>0.17699999999999999</v>
      </c>
    </row>
    <row r="19" spans="1:18" ht="16.2" hidden="1" customHeight="1" outlineLevel="1">
      <c r="B19" s="33"/>
      <c r="C19" s="26"/>
      <c r="D19" s="26"/>
      <c r="E19" s="26"/>
      <c r="F19" s="44"/>
      <c r="G19" s="63"/>
      <c r="H19" s="26"/>
      <c r="I19" s="26"/>
      <c r="J19" s="44"/>
      <c r="K19" s="63"/>
      <c r="L19" s="26"/>
      <c r="M19" s="26"/>
      <c r="N19" s="26"/>
      <c r="O19" s="63"/>
      <c r="P19" s="26"/>
      <c r="Q19" s="26"/>
      <c r="R19" s="26"/>
    </row>
    <row r="20" spans="1:18" ht="16.2" hidden="1" customHeight="1" outlineLevel="1">
      <c r="B20" s="33"/>
      <c r="C20" s="26"/>
      <c r="D20" s="26"/>
      <c r="E20" s="26"/>
      <c r="F20" s="44"/>
      <c r="G20" s="63"/>
      <c r="H20" s="26"/>
      <c r="I20" s="26"/>
      <c r="J20" s="44"/>
      <c r="K20" s="63"/>
      <c r="L20" s="26"/>
      <c r="M20" s="26"/>
      <c r="N20" s="26"/>
      <c r="O20" s="63"/>
      <c r="P20" s="26"/>
      <c r="Q20" s="26"/>
      <c r="R20" s="26"/>
    </row>
    <row r="21" spans="1:18" ht="16.2" hidden="1" customHeight="1" outlineLevel="1">
      <c r="A21" s="14"/>
      <c r="B21" s="45"/>
      <c r="C21" s="19"/>
      <c r="D21" s="19"/>
      <c r="E21" s="19"/>
      <c r="F21" s="46"/>
      <c r="G21" s="66"/>
      <c r="H21" s="19"/>
      <c r="I21" s="19"/>
      <c r="J21" s="46"/>
      <c r="K21" s="66"/>
      <c r="L21" s="19"/>
      <c r="M21" s="19"/>
      <c r="N21" s="19"/>
      <c r="O21" s="66"/>
      <c r="P21" s="19"/>
      <c r="Q21" s="19"/>
      <c r="R21" s="19"/>
    </row>
    <row r="22" spans="1:18" ht="16.2" customHeight="1" collapsed="1">
      <c r="A22" s="21" t="s">
        <v>43</v>
      </c>
      <c r="B22" s="33"/>
      <c r="C22" s="21"/>
      <c r="D22" s="21"/>
      <c r="E22" s="21"/>
      <c r="F22" s="33"/>
      <c r="G22" s="62"/>
      <c r="H22" s="21"/>
      <c r="I22" s="21"/>
      <c r="J22" s="33"/>
      <c r="K22" s="62"/>
      <c r="L22" s="21"/>
      <c r="M22" s="21"/>
      <c r="N22" s="21"/>
      <c r="O22" s="62"/>
      <c r="P22" s="21"/>
      <c r="Q22" s="21"/>
      <c r="R22" s="21"/>
    </row>
    <row r="23" spans="1:18" ht="16.2" customHeight="1">
      <c r="B23" s="33" t="s">
        <v>41</v>
      </c>
      <c r="C23" s="26">
        <v>80600</v>
      </c>
      <c r="D23" s="26">
        <v>95249</v>
      </c>
      <c r="E23" s="26">
        <v>94715</v>
      </c>
      <c r="F23" s="44">
        <v>124159</v>
      </c>
      <c r="G23" s="63">
        <v>106236</v>
      </c>
      <c r="H23" s="26">
        <v>116711</v>
      </c>
      <c r="I23" s="26">
        <v>108821</v>
      </c>
      <c r="J23" s="44">
        <v>87697</v>
      </c>
      <c r="K23" s="63">
        <v>76795</v>
      </c>
      <c r="L23" s="26">
        <v>87872</v>
      </c>
      <c r="M23" s="26">
        <v>96118</v>
      </c>
      <c r="N23" s="26">
        <v>106978</v>
      </c>
      <c r="O23" s="63">
        <v>97252</v>
      </c>
      <c r="P23" s="26">
        <v>100614</v>
      </c>
      <c r="Q23" s="26">
        <v>104746</v>
      </c>
      <c r="R23" s="26">
        <v>109734</v>
      </c>
    </row>
    <row r="24" spans="1:18" ht="16.2" customHeight="1">
      <c r="B24" s="33" t="s">
        <v>15</v>
      </c>
      <c r="C24" s="26">
        <v>798</v>
      </c>
      <c r="D24" s="26">
        <v>-2052</v>
      </c>
      <c r="E24" s="26">
        <v>4688</v>
      </c>
      <c r="F24" s="44">
        <v>7214</v>
      </c>
      <c r="G24" s="63">
        <v>8828</v>
      </c>
      <c r="H24" s="26">
        <v>7216</v>
      </c>
      <c r="I24" s="26">
        <v>12769</v>
      </c>
      <c r="J24" s="44">
        <v>-4963</v>
      </c>
      <c r="K24" s="63">
        <v>-4455</v>
      </c>
      <c r="L24" s="26">
        <v>-4036</v>
      </c>
      <c r="M24" s="26">
        <v>-2924</v>
      </c>
      <c r="N24" s="26">
        <v>-237</v>
      </c>
      <c r="O24" s="63">
        <v>1814</v>
      </c>
      <c r="P24" s="26">
        <v>-2967</v>
      </c>
      <c r="Q24" s="26">
        <v>-3591</v>
      </c>
      <c r="R24" s="26">
        <v>-6670</v>
      </c>
    </row>
    <row r="25" spans="1:18" s="20" customFormat="1" ht="16.2" customHeight="1">
      <c r="A25" s="48"/>
      <c r="B25" s="64" t="s">
        <v>13</v>
      </c>
      <c r="C25" s="28">
        <f t="shared" ref="C25:N25" si="2">IF(C23=0,"",C24/C23)</f>
        <v>0.01</v>
      </c>
      <c r="D25" s="28">
        <f t="shared" si="2"/>
        <v>-2.1999999999999999E-2</v>
      </c>
      <c r="E25" s="28">
        <f t="shared" si="2"/>
        <v>4.9000000000000002E-2</v>
      </c>
      <c r="F25" s="64">
        <f t="shared" si="2"/>
        <v>5.8000000000000003E-2</v>
      </c>
      <c r="G25" s="65">
        <f t="shared" si="2"/>
        <v>8.3000000000000004E-2</v>
      </c>
      <c r="H25" s="28">
        <f t="shared" si="2"/>
        <v>6.2E-2</v>
      </c>
      <c r="I25" s="28">
        <f t="shared" si="2"/>
        <v>0.11700000000000001</v>
      </c>
      <c r="J25" s="64">
        <f t="shared" si="2"/>
        <v>-5.7000000000000002E-2</v>
      </c>
      <c r="K25" s="65">
        <f t="shared" si="2"/>
        <v>-5.8000000000000003E-2</v>
      </c>
      <c r="L25" s="28">
        <f t="shared" si="2"/>
        <v>-4.5999999999999999E-2</v>
      </c>
      <c r="M25" s="28">
        <f t="shared" si="2"/>
        <v>-0.03</v>
      </c>
      <c r="N25" s="28">
        <f t="shared" si="2"/>
        <v>-2E-3</v>
      </c>
      <c r="O25" s="65">
        <f>IF(O23=0,"",O24/O23)</f>
        <v>1.9E-2</v>
      </c>
      <c r="P25" s="28">
        <f>IF(P23=0,"",P24/P23)</f>
        <v>-2.9000000000000001E-2</v>
      </c>
      <c r="Q25" s="28">
        <f>IF(Q23=0,"",Q24/Q23)</f>
        <v>-3.4000000000000002E-2</v>
      </c>
      <c r="R25" s="28">
        <f>IF(R23=0,"",R24/R23)</f>
        <v>-6.0999999999999999E-2</v>
      </c>
    </row>
    <row r="26" spans="1:18" ht="16.2" hidden="1" customHeight="1" outlineLevel="1">
      <c r="B26" s="33"/>
      <c r="C26" s="26"/>
      <c r="D26" s="26"/>
      <c r="E26" s="26"/>
      <c r="F26" s="44"/>
      <c r="G26" s="63"/>
      <c r="H26" s="26"/>
      <c r="I26" s="26"/>
      <c r="J26" s="44"/>
      <c r="K26" s="63"/>
      <c r="L26" s="26"/>
      <c r="M26" s="26"/>
      <c r="N26" s="26"/>
      <c r="O26" s="63"/>
      <c r="P26" s="26"/>
      <c r="Q26" s="26"/>
      <c r="R26" s="26"/>
    </row>
    <row r="27" spans="1:18" ht="16.2" hidden="1" customHeight="1" outlineLevel="1">
      <c r="B27" s="33"/>
      <c r="C27" s="26"/>
      <c r="D27" s="26"/>
      <c r="E27" s="26"/>
      <c r="F27" s="44"/>
      <c r="G27" s="63"/>
      <c r="H27" s="26"/>
      <c r="I27" s="26"/>
      <c r="J27" s="44"/>
      <c r="K27" s="63"/>
      <c r="L27" s="26"/>
      <c r="M27" s="26"/>
      <c r="N27" s="26"/>
      <c r="O27" s="63"/>
      <c r="P27" s="26"/>
      <c r="Q27" s="26"/>
      <c r="R27" s="26"/>
    </row>
    <row r="28" spans="1:18" ht="16.2" hidden="1" customHeight="1" outlineLevel="1">
      <c r="A28" s="14"/>
      <c r="B28" s="45"/>
      <c r="C28" s="19"/>
      <c r="D28" s="19"/>
      <c r="E28" s="19"/>
      <c r="F28" s="46"/>
      <c r="G28" s="66"/>
      <c r="H28" s="19"/>
      <c r="I28" s="19"/>
      <c r="J28" s="46"/>
      <c r="K28" s="66"/>
      <c r="L28" s="19"/>
      <c r="M28" s="19"/>
      <c r="N28" s="19"/>
      <c r="O28" s="66"/>
      <c r="P28" s="19"/>
      <c r="Q28" s="19"/>
      <c r="R28" s="19"/>
    </row>
    <row r="29" spans="1:18" ht="16.2" customHeight="1" collapsed="1">
      <c r="A29" s="21" t="s">
        <v>44</v>
      </c>
      <c r="B29" s="33"/>
      <c r="C29" s="21"/>
      <c r="D29" s="21"/>
      <c r="E29" s="21"/>
      <c r="F29" s="33"/>
      <c r="G29" s="62"/>
      <c r="H29" s="21"/>
      <c r="I29" s="21"/>
      <c r="J29" s="33"/>
      <c r="K29" s="62"/>
      <c r="L29" s="21"/>
      <c r="M29" s="21"/>
      <c r="N29" s="21"/>
      <c r="O29" s="62"/>
      <c r="P29" s="21"/>
      <c r="Q29" s="21"/>
      <c r="R29" s="21"/>
    </row>
    <row r="30" spans="1:18" ht="16.2" customHeight="1">
      <c r="B30" s="33" t="s">
        <v>41</v>
      </c>
      <c r="C30" s="26">
        <v>-26442</v>
      </c>
      <c r="D30" s="26">
        <v>-28988</v>
      </c>
      <c r="E30" s="26">
        <v>-30028</v>
      </c>
      <c r="F30" s="44">
        <v>-41489</v>
      </c>
      <c r="G30" s="63">
        <v>-31714</v>
      </c>
      <c r="H30" s="26">
        <v>-30451</v>
      </c>
      <c r="I30" s="26">
        <v>-29219</v>
      </c>
      <c r="J30" s="44">
        <v>-25364</v>
      </c>
      <c r="K30" s="63">
        <v>-28774</v>
      </c>
      <c r="L30" s="26">
        <v>-34485</v>
      </c>
      <c r="M30" s="26">
        <v>-39101</v>
      </c>
      <c r="N30" s="26">
        <v>-37248</v>
      </c>
      <c r="O30" s="63">
        <v>-34710</v>
      </c>
      <c r="P30" s="26">
        <v>-39327</v>
      </c>
      <c r="Q30" s="26">
        <v>-36952</v>
      </c>
      <c r="R30" s="26">
        <v>-30729</v>
      </c>
    </row>
    <row r="31" spans="1:18" ht="16.2" customHeight="1">
      <c r="B31" s="33" t="s">
        <v>15</v>
      </c>
      <c r="C31" s="26">
        <v>-23361</v>
      </c>
      <c r="D31" s="26">
        <v>-32931</v>
      </c>
      <c r="E31" s="26">
        <v>-29131</v>
      </c>
      <c r="F31" s="44">
        <v>-32671</v>
      </c>
      <c r="G31" s="63">
        <v>-22684</v>
      </c>
      <c r="H31" s="26">
        <v>-31998</v>
      </c>
      <c r="I31" s="26">
        <v>-29503</v>
      </c>
      <c r="J31" s="44">
        <v>-28888</v>
      </c>
      <c r="K31" s="63">
        <v>-24261</v>
      </c>
      <c r="L31" s="26">
        <v>-33126</v>
      </c>
      <c r="M31" s="26">
        <v>-27967</v>
      </c>
      <c r="N31" s="26">
        <v>-37941</v>
      </c>
      <c r="O31" s="63">
        <v>-29445</v>
      </c>
      <c r="P31" s="26">
        <v>-40643</v>
      </c>
      <c r="Q31" s="26">
        <v>-32942</v>
      </c>
      <c r="R31" s="26">
        <v>-44546</v>
      </c>
    </row>
    <row r="32" spans="1:18" s="20" customFormat="1" ht="16.2" customHeight="1" thickBot="1">
      <c r="A32" s="22"/>
      <c r="B32" s="54"/>
      <c r="C32" s="22"/>
      <c r="D32" s="22"/>
      <c r="E32" s="22"/>
      <c r="F32" s="54"/>
      <c r="G32" s="67"/>
      <c r="H32" s="22"/>
      <c r="I32" s="22"/>
      <c r="J32" s="54"/>
      <c r="K32" s="67"/>
      <c r="L32" s="22"/>
      <c r="M32" s="22"/>
      <c r="N32" s="22"/>
      <c r="O32" s="67"/>
      <c r="P32" s="22"/>
      <c r="Q32" s="22"/>
      <c r="R32" s="22"/>
    </row>
    <row r="33" spans="1:18" ht="16.2" hidden="1" customHeight="1" outlineLevel="1">
      <c r="B33" s="33"/>
      <c r="C33" s="26"/>
      <c r="D33" s="26"/>
      <c r="E33" s="26"/>
      <c r="F33" s="44"/>
      <c r="G33" s="63"/>
      <c r="H33" s="26"/>
      <c r="I33" s="26"/>
      <c r="J33" s="44"/>
      <c r="K33" s="63"/>
      <c r="L33" s="26"/>
      <c r="M33" s="26"/>
      <c r="N33" s="26"/>
      <c r="O33" s="63"/>
      <c r="P33" s="26"/>
      <c r="Q33" s="26"/>
      <c r="R33" s="26"/>
    </row>
    <row r="34" spans="1:18" ht="16.2" hidden="1" customHeight="1" outlineLevel="1">
      <c r="B34" s="33"/>
      <c r="C34" s="26"/>
      <c r="D34" s="26"/>
      <c r="E34" s="26"/>
      <c r="F34" s="44"/>
      <c r="G34" s="63"/>
      <c r="H34" s="26"/>
      <c r="I34" s="26"/>
      <c r="J34" s="44"/>
      <c r="K34" s="63"/>
      <c r="L34" s="26"/>
      <c r="M34" s="26"/>
      <c r="N34" s="26"/>
      <c r="O34" s="63"/>
      <c r="P34" s="26"/>
      <c r="Q34" s="26"/>
      <c r="R34" s="26"/>
    </row>
    <row r="35" spans="1:18" ht="16.2" hidden="1" customHeight="1" outlineLevel="1">
      <c r="A35" s="14"/>
      <c r="B35" s="45"/>
      <c r="C35" s="19"/>
      <c r="D35" s="19"/>
      <c r="E35" s="19"/>
      <c r="F35" s="46"/>
      <c r="G35" s="66"/>
      <c r="H35" s="19"/>
      <c r="I35" s="19"/>
      <c r="J35" s="46"/>
      <c r="K35" s="66"/>
      <c r="L35" s="19"/>
      <c r="M35" s="19"/>
      <c r="N35" s="19"/>
      <c r="O35" s="66"/>
      <c r="P35" s="19"/>
      <c r="Q35" s="19"/>
      <c r="R35" s="19"/>
    </row>
    <row r="36" spans="1:18" ht="16.2" customHeight="1" collapsed="1">
      <c r="A36" s="21" t="s">
        <v>45</v>
      </c>
      <c r="B36" s="33"/>
      <c r="C36" s="21"/>
      <c r="D36" s="21"/>
      <c r="E36" s="21"/>
      <c r="F36" s="33"/>
      <c r="G36" s="62"/>
      <c r="H36" s="21"/>
      <c r="I36" s="21"/>
      <c r="J36" s="33"/>
      <c r="K36" s="62"/>
      <c r="L36" s="21"/>
      <c r="M36" s="21"/>
      <c r="N36" s="21"/>
      <c r="O36" s="62"/>
      <c r="P36" s="21"/>
      <c r="Q36" s="21"/>
      <c r="R36" s="21"/>
    </row>
    <row r="37" spans="1:18" ht="16.2" customHeight="1">
      <c r="B37" s="33" t="s">
        <v>41</v>
      </c>
      <c r="C37" s="21">
        <f>SUM(C9,C16,C23,C30)</f>
        <v>641118</v>
      </c>
      <c r="D37" s="21">
        <f t="shared" ref="D37:R38" si="3">SUM(D9,D16,D23,D30)</f>
        <v>681340</v>
      </c>
      <c r="E37" s="21">
        <f t="shared" si="3"/>
        <v>632302</v>
      </c>
      <c r="F37" s="33">
        <f t="shared" si="3"/>
        <v>741660</v>
      </c>
      <c r="G37" s="62">
        <f t="shared" si="3"/>
        <v>714698</v>
      </c>
      <c r="H37" s="21">
        <f t="shared" si="3"/>
        <v>759277</v>
      </c>
      <c r="I37" s="21">
        <f t="shared" si="3"/>
        <v>680281</v>
      </c>
      <c r="J37" s="33">
        <f t="shared" si="3"/>
        <v>753317</v>
      </c>
      <c r="K37" s="62">
        <f t="shared" si="3"/>
        <v>651091</v>
      </c>
      <c r="L37" s="21">
        <f t="shared" si="3"/>
        <v>733392</v>
      </c>
      <c r="M37" s="21">
        <f t="shared" si="3"/>
        <v>693982</v>
      </c>
      <c r="N37" s="21">
        <f t="shared" si="3"/>
        <v>861663</v>
      </c>
      <c r="O37" s="62">
        <f t="shared" si="3"/>
        <v>731561</v>
      </c>
      <c r="P37" s="21">
        <f t="shared" si="3"/>
        <v>804027</v>
      </c>
      <c r="Q37" s="21">
        <f t="shared" si="3"/>
        <v>767599</v>
      </c>
      <c r="R37" s="21">
        <f t="shared" si="3"/>
        <v>894885</v>
      </c>
    </row>
    <row r="38" spans="1:18" ht="16.2" customHeight="1">
      <c r="B38" s="33" t="s">
        <v>15</v>
      </c>
      <c r="C38" s="21">
        <f>SUM(C10,C17,C24,C31)</f>
        <v>70585</v>
      </c>
      <c r="D38" s="21">
        <f t="shared" si="3"/>
        <v>48644</v>
      </c>
      <c r="E38" s="21">
        <f t="shared" si="3"/>
        <v>59153</v>
      </c>
      <c r="F38" s="33">
        <f t="shared" si="3"/>
        <v>55749</v>
      </c>
      <c r="G38" s="62">
        <f t="shared" si="3"/>
        <v>77000</v>
      </c>
      <c r="H38" s="21">
        <f t="shared" si="3"/>
        <v>86640</v>
      </c>
      <c r="I38" s="21">
        <f t="shared" si="3"/>
        <v>76326</v>
      </c>
      <c r="J38" s="33">
        <f t="shared" si="3"/>
        <v>41873</v>
      </c>
      <c r="K38" s="62">
        <f t="shared" si="3"/>
        <v>64551</v>
      </c>
      <c r="L38" s="21">
        <f t="shared" si="3"/>
        <v>75477</v>
      </c>
      <c r="M38" s="21">
        <f t="shared" si="3"/>
        <v>92730</v>
      </c>
      <c r="N38" s="21">
        <f t="shared" si="3"/>
        <v>113601</v>
      </c>
      <c r="O38" s="62">
        <f t="shared" si="3"/>
        <v>117407</v>
      </c>
      <c r="P38" s="21">
        <f t="shared" si="3"/>
        <v>98567</v>
      </c>
      <c r="Q38" s="21">
        <f t="shared" si="3"/>
        <v>125562</v>
      </c>
      <c r="R38" s="21">
        <f t="shared" si="3"/>
        <v>112888</v>
      </c>
    </row>
    <row r="39" spans="1:18" s="20" customFormat="1" ht="16.2" customHeight="1">
      <c r="A39" s="28"/>
      <c r="B39" s="64" t="s">
        <v>13</v>
      </c>
      <c r="C39" s="28">
        <f t="shared" ref="C39:N39" si="4">IF(C37=0,"",C38/C37)</f>
        <v>0.11</v>
      </c>
      <c r="D39" s="28">
        <f t="shared" si="4"/>
        <v>7.0999999999999994E-2</v>
      </c>
      <c r="E39" s="28">
        <f t="shared" si="4"/>
        <v>9.4E-2</v>
      </c>
      <c r="F39" s="64">
        <f t="shared" si="4"/>
        <v>7.4999999999999997E-2</v>
      </c>
      <c r="G39" s="65">
        <f t="shared" si="4"/>
        <v>0.108</v>
      </c>
      <c r="H39" s="28">
        <f t="shared" si="4"/>
        <v>0.114</v>
      </c>
      <c r="I39" s="28">
        <f t="shared" si="4"/>
        <v>0.112</v>
      </c>
      <c r="J39" s="64">
        <f t="shared" si="4"/>
        <v>5.6000000000000001E-2</v>
      </c>
      <c r="K39" s="65">
        <f t="shared" si="4"/>
        <v>9.9000000000000005E-2</v>
      </c>
      <c r="L39" s="28">
        <f t="shared" si="4"/>
        <v>0.10299999999999999</v>
      </c>
      <c r="M39" s="28">
        <f t="shared" si="4"/>
        <v>0.13400000000000001</v>
      </c>
      <c r="N39" s="28">
        <f t="shared" si="4"/>
        <v>0.13200000000000001</v>
      </c>
      <c r="O39" s="65">
        <f>IF(O37=0,"",O38/O37)</f>
        <v>0.16</v>
      </c>
      <c r="P39" s="28">
        <f>IF(P37=0,"",P38/P37)</f>
        <v>0.123</v>
      </c>
      <c r="Q39" s="28">
        <f>IF(Q37=0,"",Q38/Q37)</f>
        <v>0.16400000000000001</v>
      </c>
      <c r="R39" s="28">
        <f>IF(R37=0,"",R38/R37)</f>
        <v>0.126</v>
      </c>
    </row>
    <row r="40" spans="1:18" ht="16.2" hidden="1" customHeight="1" outlineLevel="1">
      <c r="C40" s="18"/>
      <c r="D40" s="18"/>
      <c r="E40" s="18"/>
      <c r="F40" s="18"/>
      <c r="G40" s="18"/>
      <c r="H40" s="18"/>
      <c r="I40" s="18"/>
      <c r="J40" s="18"/>
      <c r="K40" s="18"/>
      <c r="L40" s="18"/>
      <c r="O40" s="18"/>
      <c r="P40" s="18"/>
    </row>
    <row r="41" spans="1:18" ht="16.2" hidden="1" customHeight="1" outlineLevel="1">
      <c r="C41" s="18"/>
      <c r="D41" s="18"/>
      <c r="E41" s="18"/>
      <c r="F41" s="18"/>
      <c r="G41" s="18"/>
      <c r="H41" s="18"/>
      <c r="I41" s="18"/>
      <c r="J41" s="18"/>
      <c r="K41" s="18"/>
      <c r="L41" s="18"/>
      <c r="O41" s="18"/>
      <c r="P41" s="18"/>
    </row>
    <row r="42" spans="1:18" ht="16.2" hidden="1" customHeight="1" outlineLevel="1">
      <c r="A42" s="14"/>
      <c r="B42" s="14"/>
      <c r="C42" s="19"/>
      <c r="D42" s="19"/>
      <c r="E42" s="19"/>
      <c r="F42" s="19"/>
      <c r="G42" s="19"/>
      <c r="H42" s="19"/>
      <c r="I42" s="19"/>
      <c r="J42" s="19"/>
      <c r="K42" s="19"/>
      <c r="L42" s="19"/>
      <c r="M42" s="19"/>
      <c r="N42" s="19"/>
      <c r="O42" s="19"/>
      <c r="P42" s="19"/>
      <c r="Q42" s="19"/>
      <c r="R42" s="19"/>
    </row>
    <row r="43" spans="1:18" s="24" customFormat="1" ht="16.2" customHeight="1" collapsed="1">
      <c r="A43" s="29" t="s">
        <v>34</v>
      </c>
      <c r="B43" s="24" t="s">
        <v>26</v>
      </c>
    </row>
    <row r="44" spans="1:18" s="24" customFormat="1" ht="16.2" customHeight="1">
      <c r="A44" s="29" t="s">
        <v>34</v>
      </c>
      <c r="B44" s="24" t="s">
        <v>27</v>
      </c>
    </row>
    <row r="45" spans="1:18" s="24" customFormat="1" ht="16.2" customHeight="1">
      <c r="A45" s="30"/>
    </row>
  </sheetData>
  <mergeCells count="4">
    <mergeCell ref="C2:F2"/>
    <mergeCell ref="G2:J2"/>
    <mergeCell ref="K2:N2"/>
    <mergeCell ref="O2:R2"/>
  </mergeCells>
  <phoneticPr fontId="2"/>
  <pageMargins left="0.46" right="0.49" top="0.56999999999999995" bottom="0.55000000000000004" header="0.51181102362204722" footer="0.51181102362204722"/>
  <pageSetup paperSize="9" scale="64" orientation="landscape" blackAndWhite="1" horizontalDpi="4294967292" verticalDpi="300" r:id="rId1"/>
  <headerFooter alignWithMargins="0">
    <oddFooter>&amp;C&amp;"Arial,標準"-&amp;A-&amp;R&amp;"Arial,標準"&amp;16Consolidated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vt:lpstr>
      <vt:lpstr>1</vt:lpstr>
      <vt:lpstr>2</vt:lpstr>
      <vt:lpstr>'0'!Print_Area</vt:lpstr>
      <vt:lpstr>'1'!Print_Area</vt:lpstr>
      <vt:lpstr>'2'!Print_Area</vt:lpstr>
    </vt:vector>
  </TitlesOfParts>
  <Manager>IR Promotion Div.</Manager>
  <Company>Canon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Aniket Gupta</cp:lastModifiedBy>
  <cp:lastPrinted>2004-02-17T07:07:43Z</cp:lastPrinted>
  <dcterms:created xsi:type="dcterms:W3CDTF">1998-11-10T10:40:36Z</dcterms:created>
  <dcterms:modified xsi:type="dcterms:W3CDTF">2024-02-03T22:15:43Z</dcterms:modified>
</cp:coreProperties>
</file>