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592A51A-6B22-4D11-B7E4-D764561F18B7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0000000" sheetId="2" state="veryHidden" r:id="rId1"/>
    <sheet name="Stat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4" i="1" l="1"/>
  <c r="O408" i="1"/>
  <c r="O458" i="1" s="1"/>
  <c r="O460" i="1" s="1"/>
  <c r="O425" i="1"/>
  <c r="O456" i="1"/>
  <c r="K374" i="1"/>
  <c r="K408" i="1" s="1"/>
  <c r="K458" i="1" s="1"/>
  <c r="K460" i="1" s="1"/>
  <c r="K425" i="1"/>
  <c r="Q308" i="1"/>
  <c r="Q302" i="1"/>
  <c r="I299" i="1"/>
  <c r="I303" i="1"/>
  <c r="Q303" i="1" s="1"/>
  <c r="K299" i="1"/>
  <c r="K303" i="1"/>
  <c r="K304" i="1" s="1"/>
  <c r="Q470" i="1"/>
  <c r="Q472" i="1"/>
  <c r="O470" i="1"/>
  <c r="O472" i="1" s="1"/>
  <c r="M470" i="1"/>
  <c r="M472" i="1"/>
  <c r="Q374" i="1"/>
  <c r="Q408" i="1" s="1"/>
  <c r="Q458" i="1" s="1"/>
  <c r="Q460" i="1" s="1"/>
  <c r="Q425" i="1"/>
  <c r="Q456" i="1"/>
  <c r="M374" i="1"/>
  <c r="M408" i="1"/>
  <c r="M458" i="1" s="1"/>
  <c r="M460" i="1" s="1"/>
  <c r="M425" i="1"/>
  <c r="M456" i="1"/>
  <c r="K456" i="1"/>
  <c r="Q332" i="1"/>
  <c r="M331" i="1"/>
  <c r="M335" i="1"/>
  <c r="M324" i="1"/>
  <c r="M328" i="1" s="1"/>
  <c r="O307" i="1"/>
  <c r="O311" i="1"/>
  <c r="O299" i="1"/>
  <c r="O304" i="1" s="1"/>
  <c r="M307" i="1"/>
  <c r="M311" i="1"/>
  <c r="M299" i="1"/>
  <c r="M304" i="1" s="1"/>
  <c r="I335" i="1"/>
  <c r="E299" i="1"/>
  <c r="Q299" i="1" s="1"/>
  <c r="G299" i="1"/>
  <c r="G304" i="1" s="1"/>
  <c r="Q298" i="1"/>
  <c r="Q297" i="1"/>
  <c r="I311" i="1"/>
  <c r="I306" i="1"/>
  <c r="I304" i="1"/>
  <c r="Q247" i="1"/>
  <c r="Q249" i="1"/>
  <c r="Q259" i="1" s="1"/>
  <c r="Q263" i="1" s="1"/>
  <c r="Q265" i="1" s="1"/>
  <c r="Q267" i="1" s="1"/>
  <c r="Q257" i="1"/>
  <c r="O249" i="1"/>
  <c r="O259" i="1" s="1"/>
  <c r="O263" i="1" s="1"/>
  <c r="O265" i="1" s="1"/>
  <c r="O267" i="1" s="1"/>
  <c r="O257" i="1"/>
  <c r="M247" i="1"/>
  <c r="M249" i="1" s="1"/>
  <c r="M259" i="1" s="1"/>
  <c r="M263" i="1" s="1"/>
  <c r="M265" i="1" s="1"/>
  <c r="M267" i="1" s="1"/>
  <c r="M257" i="1"/>
  <c r="K249" i="1"/>
  <c r="K257" i="1"/>
  <c r="K259" i="1"/>
  <c r="K263" i="1"/>
  <c r="Q190" i="1"/>
  <c r="Q192" i="1"/>
  <c r="Q200" i="1"/>
  <c r="Q202" i="1"/>
  <c r="Q206" i="1" s="1"/>
  <c r="Q208" i="1" s="1"/>
  <c r="Q210" i="1" s="1"/>
  <c r="O192" i="1"/>
  <c r="O200" i="1"/>
  <c r="O202" i="1"/>
  <c r="O206" i="1" s="1"/>
  <c r="O208" i="1" s="1"/>
  <c r="O210" i="1" s="1"/>
  <c r="M190" i="1"/>
  <c r="M192" i="1"/>
  <c r="M202" i="1" s="1"/>
  <c r="M206" i="1" s="1"/>
  <c r="M208" i="1" s="1"/>
  <c r="M210" i="1" s="1"/>
  <c r="M200" i="1"/>
  <c r="K192" i="1"/>
  <c r="K202" i="1" s="1"/>
  <c r="K206" i="1" s="1"/>
  <c r="K208" i="1" s="1"/>
  <c r="K210" i="1" s="1"/>
  <c r="K200" i="1"/>
  <c r="Q139" i="1"/>
  <c r="Q85" i="1"/>
  <c r="Q97" i="1" s="1"/>
  <c r="Q140" i="1" s="1"/>
  <c r="Q96" i="1"/>
  <c r="O139" i="1"/>
  <c r="O85" i="1"/>
  <c r="O96" i="1"/>
  <c r="O97" i="1"/>
  <c r="O140" i="1"/>
  <c r="M139" i="1"/>
  <c r="M85" i="1"/>
  <c r="M96" i="1"/>
  <c r="M97" i="1"/>
  <c r="M140" i="1" s="1"/>
  <c r="K85" i="1"/>
  <c r="K96" i="1"/>
  <c r="K97" i="1"/>
  <c r="K140" i="1" s="1"/>
  <c r="K139" i="1"/>
  <c r="Q25" i="1"/>
  <c r="Q46" i="1" s="1"/>
  <c r="Q45" i="1"/>
  <c r="O25" i="1"/>
  <c r="O45" i="1"/>
  <c r="O46" i="1"/>
  <c r="M25" i="1"/>
  <c r="M45" i="1"/>
  <c r="M46" i="1"/>
  <c r="K25" i="1"/>
  <c r="K46" i="1" s="1"/>
  <c r="K45" i="1"/>
  <c r="L458" i="1"/>
  <c r="N458" i="1"/>
  <c r="P458" i="1"/>
  <c r="E331" i="1"/>
  <c r="E335" i="1" s="1"/>
  <c r="Q335" i="1" s="1"/>
  <c r="G331" i="1"/>
  <c r="G335" i="1"/>
  <c r="K331" i="1"/>
  <c r="K335" i="1" s="1"/>
  <c r="O335" i="1"/>
  <c r="Q334" i="1"/>
  <c r="Q333" i="1"/>
  <c r="Q330" i="1"/>
  <c r="Q329" i="1"/>
  <c r="E324" i="1"/>
  <c r="E328" i="1"/>
  <c r="G324" i="1"/>
  <c r="Q324" i="1" s="1"/>
  <c r="G328" i="1"/>
  <c r="K324" i="1"/>
  <c r="K328" i="1"/>
  <c r="O324" i="1"/>
  <c r="O328" i="1"/>
  <c r="Q327" i="1"/>
  <c r="Q326" i="1"/>
  <c r="Q325" i="1"/>
  <c r="Q323" i="1"/>
  <c r="Q322" i="1"/>
  <c r="E304" i="1"/>
  <c r="E307" i="1"/>
  <c r="E311" i="1"/>
  <c r="G307" i="1"/>
  <c r="G311" i="1" s="1"/>
  <c r="Q311" i="1" s="1"/>
  <c r="K307" i="1"/>
  <c r="K311" i="1"/>
  <c r="Q310" i="1"/>
  <c r="Q309" i="1"/>
  <c r="Q306" i="1"/>
  <c r="Q305" i="1"/>
  <c r="Q301" i="1"/>
  <c r="Q300" i="1"/>
  <c r="K265" i="1"/>
  <c r="K267" i="1" s="1"/>
  <c r="A343" i="1"/>
  <c r="A172" i="1"/>
  <c r="A115" i="1"/>
  <c r="A58" i="1"/>
  <c r="Q304" i="1" l="1"/>
  <c r="Q328" i="1"/>
  <c r="Q307" i="1"/>
  <c r="Q331" i="1"/>
</calcChain>
</file>

<file path=xl/sharedStrings.xml><?xml version="1.0" encoding="utf-8"?>
<sst xmlns="http://schemas.openxmlformats.org/spreadsheetml/2006/main" count="554" uniqueCount="277">
  <si>
    <t>BALANCE SHEETS</t>
  </si>
  <si>
    <t>THE COMPANY ONLY</t>
  </si>
  <si>
    <t>ASSETS</t>
  </si>
  <si>
    <t>CURRENT ASSETS</t>
  </si>
  <si>
    <t>Other Current Assets</t>
  </si>
  <si>
    <t>TOTAL CURRENT ASSETS</t>
  </si>
  <si>
    <t>Prepaid Deposit</t>
  </si>
  <si>
    <t>Pledged Bank Deposits</t>
  </si>
  <si>
    <t>(Note 7)</t>
  </si>
  <si>
    <t>(Note 8)</t>
  </si>
  <si>
    <t>(Note 9)</t>
  </si>
  <si>
    <t>(Note 10)</t>
  </si>
  <si>
    <t>CURRENT LIABILITIES</t>
  </si>
  <si>
    <t>Notes Payable</t>
  </si>
  <si>
    <t>Other Current Liabilities</t>
  </si>
  <si>
    <t>Accrued Expenses</t>
  </si>
  <si>
    <t>TOTAL CURRENT LIABILITIES</t>
  </si>
  <si>
    <t>Others</t>
  </si>
  <si>
    <t>Share Capital</t>
  </si>
  <si>
    <t xml:space="preserve">     Issued and Paid-up Share Capital</t>
  </si>
  <si>
    <t>STATEMENT OF INCOME</t>
  </si>
  <si>
    <t>REVENUES FROM OPERATION</t>
  </si>
  <si>
    <t>Other Incomes</t>
  </si>
  <si>
    <t>TOTAL REVENUES</t>
  </si>
  <si>
    <t>EXPENSES FROM OPERATION</t>
  </si>
  <si>
    <t>TOTAL EXPENSES</t>
  </si>
  <si>
    <t xml:space="preserve">   CORPORATE INCOME TAX</t>
  </si>
  <si>
    <t>INTEREST EXPENSES</t>
  </si>
  <si>
    <t>CORPORATE INCOME TAX</t>
  </si>
  <si>
    <t>NET PROFIT(LOSS)</t>
  </si>
  <si>
    <t>STATEMENTS OF CHANGES IN SHAREHOLDERS' EQUITY</t>
  </si>
  <si>
    <t>Depreciation</t>
  </si>
  <si>
    <t>(Increase) Decrease in Inventories</t>
  </si>
  <si>
    <t>(Increase) Decrease in Accrued Interest Receivable</t>
  </si>
  <si>
    <t>Sales of Fixed Assets</t>
  </si>
  <si>
    <t>Interest Paid</t>
  </si>
  <si>
    <t>Corporate Income Tax</t>
  </si>
  <si>
    <t>CASH FLOW FROM FINANCING ACTIVITIES</t>
  </si>
  <si>
    <t>Cash on Hand and Cash Equivalent at Ending of the Period</t>
  </si>
  <si>
    <t>Cash Payment  During The Year</t>
  </si>
  <si>
    <t>Increase (Decrease) in Loans from Directors</t>
  </si>
  <si>
    <t>CONSOLIDATED</t>
  </si>
  <si>
    <t>Accounts Receivable-Revenue Department</t>
  </si>
  <si>
    <t>Accounts Receivable-Leasehold and Services</t>
  </si>
  <si>
    <t>Notes to financial statements are an integral part of these statements</t>
  </si>
  <si>
    <t>Accounts Payable</t>
  </si>
  <si>
    <t>Current Portion of Long-Term Loans</t>
  </si>
  <si>
    <t>Other Accounts Payable</t>
  </si>
  <si>
    <t>Rental Bond</t>
  </si>
  <si>
    <t xml:space="preserve">     Authorized Share Capital</t>
  </si>
  <si>
    <t>Sale Promotion Revenue</t>
  </si>
  <si>
    <t>Administrative Revenue</t>
  </si>
  <si>
    <t>Purchase of Fixed Assets</t>
  </si>
  <si>
    <t>Cash on Hand and Cash Equivalent Increase(Decrease)-Net</t>
  </si>
  <si>
    <t>Cash on Hand and Cash Equivalent at Beginning of the Period</t>
  </si>
  <si>
    <t>Cash Payment to Purchase Investment</t>
  </si>
  <si>
    <t>Deferred Land Leasehold Rights</t>
  </si>
  <si>
    <t>Current Portion of Notes Payable Leasehold of Land</t>
  </si>
  <si>
    <t>Deferred Leasehold Revenue</t>
  </si>
  <si>
    <t xml:space="preserve">Deferred Service Revenue </t>
  </si>
  <si>
    <t>Liabilities under Financial Lease Agreement-Net</t>
  </si>
  <si>
    <t>Increase (Decrease) in Accounts Payable</t>
  </si>
  <si>
    <t xml:space="preserve">Increase (Decrease) in Other Accounts Payable </t>
  </si>
  <si>
    <t xml:space="preserve">Increase (Decrease) in Other Current Liabilities </t>
  </si>
  <si>
    <t>Increase (Decrease) in Rental Bond</t>
  </si>
  <si>
    <t>Excess Cost of Subsidiary Over Net Book Value</t>
  </si>
  <si>
    <t>Amortized Excess Cost of Subsidiary Over Net Book Value</t>
  </si>
  <si>
    <t>(Increase) Decrease in Other Current Assets</t>
  </si>
  <si>
    <t>Increase (Decrease) in Notes Payable</t>
  </si>
  <si>
    <t xml:space="preserve">Increase (Decrease) in Accrued Expenses </t>
  </si>
  <si>
    <t xml:space="preserve">   (in accordance to Shareholding)</t>
  </si>
  <si>
    <t>Amortized Discount Cost of Subsidiary Under Net Book Value</t>
  </si>
  <si>
    <t>Discount Cost of Subsidiary Under Net Book Value</t>
  </si>
  <si>
    <t>Accrued Corporate Income Tax</t>
  </si>
  <si>
    <t>Amortized Discount Cost of  Subsidiary Under Net Book Value</t>
  </si>
  <si>
    <t>Cash Payment to Purchase Investment in Subsidiary Companies Calculated as follows:</t>
  </si>
  <si>
    <t xml:space="preserve">Accounts Payable for Assets Purchased  </t>
  </si>
  <si>
    <t>(Note 11)</t>
  </si>
  <si>
    <t>Selling and Administrative Expenses</t>
  </si>
  <si>
    <t>CASH FLOW FROM OPERATING ACTIVITIES</t>
  </si>
  <si>
    <t>(Increase) Decrease in Accounts Receivable - Revenue Department</t>
  </si>
  <si>
    <t>Increase (Decrease) in Current Portion of Long - Term Loans</t>
  </si>
  <si>
    <t xml:space="preserve">Increase (Decrease) in Long - Term Loans </t>
  </si>
  <si>
    <t>Increase (Decrease) in Accrued Interest Payable for  Long - Term Loans</t>
  </si>
  <si>
    <t>Additional Disclosure :</t>
  </si>
  <si>
    <t>Net Cash Purchase of Investment by Subsidiary Companies</t>
  </si>
  <si>
    <t>Inventories</t>
  </si>
  <si>
    <t>Current Portion of Liabilities under Financial Lease Agreement</t>
  </si>
  <si>
    <t>TOTAL SHAREHOLDERS' EQUITY</t>
  </si>
  <si>
    <t>TOTAL LIABILITIES AND SHAREHOLDERS' EQUITY</t>
  </si>
  <si>
    <t xml:space="preserve">             </t>
  </si>
  <si>
    <t>Increase (Decrease) in Current Portion of Notes Payable for Leasehold of Land</t>
  </si>
  <si>
    <t>Increase (Decrease) in Current Portion of Liabilities under Financial Lease Agreement</t>
  </si>
  <si>
    <t>Net Book Value of Subsidiary Companies on Date of Purchase</t>
  </si>
  <si>
    <t>CASH FLOW STATEMENTS</t>
  </si>
  <si>
    <t>Suspended Input Tax</t>
  </si>
  <si>
    <t>(Note 5)</t>
  </si>
  <si>
    <t>(Note 12)</t>
  </si>
  <si>
    <t>(Note 13)</t>
  </si>
  <si>
    <t>117,400,000 Ordinary Shares @ Baht 5.00</t>
  </si>
  <si>
    <t>Revenue from Cinema Business</t>
  </si>
  <si>
    <t>Revenue from Bowling and Karaoke Business</t>
  </si>
  <si>
    <t>Revenue from Advertisement Business</t>
  </si>
  <si>
    <t>Cost of  Cinema Business</t>
  </si>
  <si>
    <t>Cost of  Bowling and Karaoke Business</t>
  </si>
  <si>
    <t>Cost of  Rentals and Services Business</t>
  </si>
  <si>
    <t>Cost of  Advertisement Business</t>
  </si>
  <si>
    <t>MAJOR  CINEPLEX  GROUP  PUBLIC  COMPANY  LIMITED  AND  ITS  SUBSIDIARY  COMPANIES</t>
  </si>
  <si>
    <t>Accounts Receivable-Advertisement</t>
  </si>
  <si>
    <t xml:space="preserve">Retained Earnings </t>
  </si>
  <si>
    <t>Other Accounts Receivable-Sale Promotion</t>
  </si>
  <si>
    <t>LIABILITIES AND SHAREHOLDERS' EQUITY</t>
  </si>
  <si>
    <t>SHAREHOLDERS' EQUITY</t>
  </si>
  <si>
    <t>Appropriated</t>
  </si>
  <si>
    <t>Unappropriated</t>
  </si>
  <si>
    <t>(Increase) Decrease in Accounts Receivable - Advertisement</t>
  </si>
  <si>
    <t>(Increase) Decrease in Suspended Input Tax</t>
  </si>
  <si>
    <t>(Increase) Decrease in Loans to  Employees</t>
  </si>
  <si>
    <t>Loss (Profit) from Sales of Fixed Assets</t>
  </si>
  <si>
    <t>Lease and Services Contract Bond</t>
  </si>
  <si>
    <t>Excess Cost of Subsidiary Over Net Book Value - Net</t>
  </si>
  <si>
    <t>Discount Cost of Subsidiary Under Net Book Value - Net</t>
  </si>
  <si>
    <t>Premiums on Share Capital</t>
  </si>
  <si>
    <t>Revenue from Rentals and Services Business</t>
  </si>
  <si>
    <t xml:space="preserve">PROFIT(LOSS) FROM OPERATION BEFORE INTEREST EXPENSES AND </t>
  </si>
  <si>
    <t xml:space="preserve">NET PROFIT(LOSS) BEFORE NET (PROFIT) LOSS OF MINORITY </t>
  </si>
  <si>
    <t>NET (PROFIT) LOSS OF MINORITY SHAREHOLDERS' INTEREST</t>
  </si>
  <si>
    <t>Adjustments to Net Profit (Loss) for Cash provided (used) from Operations</t>
  </si>
  <si>
    <t xml:space="preserve">Amortized  Revenue Leasehold and Services </t>
  </si>
  <si>
    <t>Profit (Loss)from Operation Before Changes in Working Capital</t>
  </si>
  <si>
    <t>(Increase) Decrease in Other Accounts Receivable - Sale Promotion</t>
  </si>
  <si>
    <t>(Increase) Decrease in Accounts Receivable - Leasehold and Services</t>
  </si>
  <si>
    <t>Increase (Decrease) in Accrued Corporate  Income Tax</t>
  </si>
  <si>
    <t>NET CASH PROVIDED (USED) FROM OPERATING ACTIVITIES</t>
  </si>
  <si>
    <t>(Increase) Decrease in Pledged Bank Deposits</t>
  </si>
  <si>
    <t>Increase (Decrease) in Bank Overdraft</t>
  </si>
  <si>
    <t xml:space="preserve">Increase Capital Received </t>
  </si>
  <si>
    <t xml:space="preserve">Amortized  Expense Leasehold and Services  </t>
  </si>
  <si>
    <t>NET CASH PROVIDED (USED)FROM FINANCING ACTIVITIES</t>
  </si>
  <si>
    <t>Accounts Payable for Assets Purchased-Subsidiary Company</t>
  </si>
  <si>
    <t>NON-CURRENT ASSETS</t>
  </si>
  <si>
    <t>TOTAL NON-CURRENT ASSETS</t>
  </si>
  <si>
    <t xml:space="preserve">          TOTAL ASSETS</t>
  </si>
  <si>
    <t xml:space="preserve"> '000 BAHT</t>
  </si>
  <si>
    <t>(Restated)</t>
  </si>
  <si>
    <t>Audited</t>
  </si>
  <si>
    <t>Unaudited</t>
  </si>
  <si>
    <t>Limited review only</t>
  </si>
  <si>
    <t>(Note 4)</t>
  </si>
  <si>
    <t>(Note 2.2)</t>
  </si>
  <si>
    <t xml:space="preserve">               -</t>
  </si>
  <si>
    <t>NON-CURRENT LIABILITIES</t>
  </si>
  <si>
    <t>TOTAL NON-CURRENT LIABILITIES</t>
  </si>
  <si>
    <t xml:space="preserve">          TOTAL LIABILITIES</t>
  </si>
  <si>
    <t xml:space="preserve"> SHAREHOLDERS' INTEREST</t>
  </si>
  <si>
    <t>Allowance for Witholding Income Tax Exceeding 3 Years</t>
  </si>
  <si>
    <t>(Increase) Decrease in Accounts and Notes Receivable</t>
  </si>
  <si>
    <t xml:space="preserve">                      -</t>
  </si>
  <si>
    <t>Total</t>
  </si>
  <si>
    <t>Minority</t>
  </si>
  <si>
    <t>Shareholders'</t>
  </si>
  <si>
    <t>Interest</t>
  </si>
  <si>
    <t>RETAINED EARNINGS</t>
  </si>
  <si>
    <t>Premiums on</t>
  </si>
  <si>
    <t xml:space="preserve">Issued and Paid-up </t>
  </si>
  <si>
    <t>Other Accounts Receivable-Subsidiary Companies</t>
  </si>
  <si>
    <t>(Note 16)</t>
  </si>
  <si>
    <t>Other Non-Current Liabilities</t>
  </si>
  <si>
    <t>Cash and Its Equivalent</t>
  </si>
  <si>
    <t>Other Non-Current Assets</t>
  </si>
  <si>
    <t>Amortized  Interest Expenses of Financial Lease</t>
  </si>
  <si>
    <t>Loans to Subsidiary Companies</t>
  </si>
  <si>
    <t>Loans to Employees</t>
  </si>
  <si>
    <t>Plant and Equipment-Net</t>
  </si>
  <si>
    <t>Loans from Directors</t>
  </si>
  <si>
    <t>Loans from Other Company</t>
  </si>
  <si>
    <t>PRIMARY PROFIT(LOSS) PER SHARE (Unit : Baht)</t>
  </si>
  <si>
    <t>WEIGHTED AVERAGE OF ORDINARY SHARES (Unit : '000 Share)</t>
  </si>
  <si>
    <t>Accumulated Fundamental Errors</t>
  </si>
  <si>
    <t>Balance after Adjustment</t>
  </si>
  <si>
    <t>Capital Received</t>
  </si>
  <si>
    <t xml:space="preserve">Net Profit </t>
  </si>
  <si>
    <t>Accumulated Fundamental Errors                   (Note 3)</t>
  </si>
  <si>
    <t>Participating Loss (Profit) in Subsidiary Companies</t>
  </si>
  <si>
    <t>Loss (Gain) of Minority Shareholders' Interest</t>
  </si>
  <si>
    <t>Revenues from Reduction in Interest Liability</t>
  </si>
  <si>
    <t>(Increase) Decrease in Other Accounts Receivable - Subsidiary Companies</t>
  </si>
  <si>
    <t>(Increase) Decrease in Other Non - Current Assets</t>
  </si>
  <si>
    <t>Increase (Decrease) in Other Non - Current Liabilities</t>
  </si>
  <si>
    <t>Assets Not Used for Operation-Net</t>
  </si>
  <si>
    <t>Loans from Subsidiary Companies</t>
  </si>
  <si>
    <t>Legal Reserve</t>
  </si>
  <si>
    <t>Participating Profit in Subsidiary Companies</t>
  </si>
  <si>
    <t>Legal  Reserve</t>
  </si>
  <si>
    <t>Balance as of December 31, 2001</t>
  </si>
  <si>
    <t>Balance as of December 31, 2002</t>
  </si>
  <si>
    <t>Amortized Expenses</t>
  </si>
  <si>
    <t>Unrealized Loss (Gain) in  Short - Term Investment - Securities Available for Trade</t>
  </si>
  <si>
    <t>Doubtful Debt</t>
  </si>
  <si>
    <t>Increase (Decrease) in Liabilities under Financial Lease Agreement</t>
  </si>
  <si>
    <t xml:space="preserve">Increase (Decrease) in Accounts Payable for Assets Purchased-Subsidiary Company </t>
  </si>
  <si>
    <t>Increase (Decrease) in Accounts Payable for Assets Purchased</t>
  </si>
  <si>
    <t>(Increase) Decrease in Lease and Service Contract Bond</t>
  </si>
  <si>
    <t>(Increase) Decrease in  Prepaid Deposit</t>
  </si>
  <si>
    <t>Increase (Decrease) in Deferred Leasehold Recognized as Income</t>
  </si>
  <si>
    <t>Increase (Decrease) in Deferred Service Recognized as Income</t>
  </si>
  <si>
    <t>606,500,000 Ordinary Shares @ Baht 1.00</t>
  </si>
  <si>
    <t>Net Profit</t>
  </si>
  <si>
    <t>Increase (Decrease) in Notes Payable for Leasehold of Land</t>
  </si>
  <si>
    <t>Increase (Decrease) in Loans from Others Companies</t>
  </si>
  <si>
    <t>Increase (Decrease) in Minority Shareholders' Interest</t>
  </si>
  <si>
    <t>(Note 15)</t>
  </si>
  <si>
    <t xml:space="preserve">Prepaid for Leasehold Rights </t>
  </si>
  <si>
    <t>(Note 14)</t>
  </si>
  <si>
    <t>(Note 17)</t>
  </si>
  <si>
    <t>Deduction - operation expense for registed listed company</t>
  </si>
  <si>
    <t>Sales of Short - Term Investment - Securities Available for Trade</t>
  </si>
  <si>
    <t>Investments Activities made not affecting Cash Flow Statement</t>
  </si>
  <si>
    <t>Purchase of Fixed Assets in Aggregate Cost</t>
  </si>
  <si>
    <t>DILUTED PROFIT(LOSS) PER SHARE (Unit : Baht)</t>
  </si>
  <si>
    <t>Transaction of Debt Receipt which not affect Cash Flow</t>
  </si>
  <si>
    <t xml:space="preserve">Bank Overdraft </t>
  </si>
  <si>
    <t>Unrealized Loss (Gain) on  Exchange Rate</t>
  </si>
  <si>
    <t>587,000,000 Ordinary Shares @ Baht 1.00</t>
  </si>
  <si>
    <t>Revenues from Reduction in Asset Liability</t>
  </si>
  <si>
    <t>CASH FLOW FROM INVESTING ACTIVITIES</t>
  </si>
  <si>
    <t>As of September 30, 2003 and December 31, 2002</t>
  </si>
  <si>
    <t>Investments in Associated Company</t>
  </si>
  <si>
    <t>(Note 2.2,6)</t>
  </si>
  <si>
    <t>(Note 18)</t>
  </si>
  <si>
    <t>Accrued Dividends</t>
  </si>
  <si>
    <t>(Note 19)</t>
  </si>
  <si>
    <t>For the Quarters ended on September 30, 2003 and 2002</t>
  </si>
  <si>
    <t>(Note 22)</t>
  </si>
  <si>
    <t>(Note 23)</t>
  </si>
  <si>
    <t>For the Nine months period ended on September 30, 2003 and 2002</t>
  </si>
  <si>
    <t>Balance as of September 30, 2002</t>
  </si>
  <si>
    <t>Balance as of September 30, 2003</t>
  </si>
  <si>
    <t xml:space="preserve">Payment for Dividends                                    (Note 21)    </t>
  </si>
  <si>
    <t>Increase (Decrease) in Accounts Payable - Revenue Department</t>
  </si>
  <si>
    <t>(Increase) Decrease in Prepaid in Share Subscription</t>
  </si>
  <si>
    <t xml:space="preserve">   During this period</t>
  </si>
  <si>
    <t xml:space="preserve">         Account Payable for Assets Purchased</t>
  </si>
  <si>
    <t xml:space="preserve">                -</t>
  </si>
  <si>
    <r>
      <t>Less</t>
    </r>
    <r>
      <rPr>
        <sz val="16"/>
        <rFont val="Angsana New"/>
        <family val="1"/>
        <charset val="222"/>
      </rPr>
      <t xml:space="preserve"> Cash from Subsidiary Companies on Date of Purchase</t>
    </r>
  </si>
  <si>
    <t>Short-Term Investment</t>
  </si>
  <si>
    <t>Accrued Dividend from Subsidiary Companies</t>
  </si>
  <si>
    <t>Investments in Subsidiary Companies</t>
  </si>
  <si>
    <t>Long-Term Investment</t>
  </si>
  <si>
    <t>Prepaid in Share Subscription</t>
  </si>
  <si>
    <t>Unrealized Gain in Securities Available for Sale</t>
  </si>
  <si>
    <t xml:space="preserve">Payment for Dividends                               (Note 21)    </t>
  </si>
  <si>
    <t>Unrealized Gain in</t>
  </si>
  <si>
    <t>Cash Purchase of Investment in Associated Company</t>
  </si>
  <si>
    <t>(Increase) Decrease in Loans to Subsidiary and Related Companies</t>
  </si>
  <si>
    <t xml:space="preserve">Accrued Interest Receivable-Subsidiary Companies </t>
  </si>
  <si>
    <t>Accounts Payable - Revenue Department</t>
  </si>
  <si>
    <t>Securities Available</t>
  </si>
  <si>
    <t>Short - Term Loans due to Finance Institute</t>
  </si>
  <si>
    <t>Minority Shareholders' Interest</t>
  </si>
  <si>
    <t>for Sale</t>
  </si>
  <si>
    <t>Loss(Gain) from Sales of Short - Term Investment - Securities Available for Trade</t>
  </si>
  <si>
    <t>Purchase of Short - Term Investment - Securities Available for Trade</t>
  </si>
  <si>
    <t>Cash Purchase of Investment in Subsidiary Companies</t>
  </si>
  <si>
    <t>Cash Purchase of Long-Term Investment</t>
  </si>
  <si>
    <t>NET CASH PROVIDED (USED) FROM INVESTING  ACTIVITIES</t>
  </si>
  <si>
    <t xml:space="preserve">Increase (Decrease) in Short - Term Loans due to Finance Institute </t>
  </si>
  <si>
    <t xml:space="preserve">Increase (Decrease) in Loans from Subsidiary and Related Companies </t>
  </si>
  <si>
    <t>Cash Payment in Dividend</t>
  </si>
  <si>
    <t>Increase (Decrease) in Premiums on Share Capital</t>
  </si>
  <si>
    <t>Unpaid Liabilities Payable from Investment in Building and Equipment</t>
  </si>
  <si>
    <t>Accumulated Fundamental Errors               (Note 3)</t>
  </si>
  <si>
    <t>Accounts and Notes Receivable-Net</t>
  </si>
  <si>
    <t>Dividend Received</t>
  </si>
  <si>
    <t xml:space="preserve">        Liabilities under Financial Lease Agreement</t>
  </si>
  <si>
    <t>Revenue from Adjustment of Other Accounts Payable</t>
  </si>
  <si>
    <t>Revenue of Leasehold which Leased Contract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</si>
</sst>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1" formatCode="_-* #,##0.00_-;\-* #,##0.00_-;_-* &quot;-&quot;??_-;_-@_-"/>
    <numFmt numFmtId="180" formatCode="#,##0.00;\(#,##0.00\)"/>
    <numFmt numFmtId="182" formatCode="#,##0;\(#,##0\)"/>
    <numFmt numFmtId="183" formatCode="#,##0.00;[Red]\(#,##0.00\)"/>
    <numFmt numFmtId="185" formatCode="0."/>
    <numFmt numFmtId="187" formatCode="_-* #,##0_-;\-* #,##0_-;_-* &quot;-&quot;??_-;_-@_-"/>
    <numFmt numFmtId="188" formatCode="#,##0\ ;\(#,##0\)"/>
    <numFmt numFmtId="195" formatCode="#,##0.00\ ;\(#,##0.00\)"/>
    <numFmt numFmtId="198" formatCode="_(* #,##0_);_(* \(#,##0\);_(* &quot;-&quot;??_);_(@_)"/>
  </numFmts>
  <fonts count="11" x14ac:knownFonts="1">
    <font>
      <sz val="14"/>
      <name val="Cordia New"/>
      <charset val="222"/>
    </font>
    <font>
      <sz val="14"/>
      <name val="Cordia New"/>
      <charset val="222"/>
    </font>
    <font>
      <b/>
      <sz val="18"/>
      <name val="Angsana New"/>
      <family val="1"/>
      <charset val="222"/>
    </font>
    <font>
      <sz val="14"/>
      <name val="Angsana New"/>
      <family val="1"/>
      <charset val="222"/>
    </font>
    <font>
      <sz val="18"/>
      <name val="Angsana New"/>
      <family val="1"/>
      <charset val="222"/>
    </font>
    <font>
      <sz val="16"/>
      <name val="Angsana New"/>
      <family val="1"/>
      <charset val="222"/>
    </font>
    <font>
      <b/>
      <sz val="16"/>
      <name val="Angsana New"/>
      <family val="1"/>
      <charset val="222"/>
    </font>
    <font>
      <u/>
      <sz val="16"/>
      <name val="Angsana New"/>
      <family val="1"/>
      <charset val="222"/>
    </font>
    <font>
      <b/>
      <sz val="15"/>
      <name val="Angsana New"/>
      <family val="1"/>
      <charset val="222"/>
    </font>
    <font>
      <sz val="15"/>
      <name val="Angsana New"/>
      <family val="1"/>
      <charset val="222"/>
    </font>
    <font>
      <b/>
      <sz val="14"/>
      <name val="Angsana New"/>
      <family val="1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171" fontId="5" fillId="0" borderId="0" xfId="1" applyFont="1"/>
    <xf numFmtId="0" fontId="5" fillId="0" borderId="0" xfId="0" applyFont="1"/>
    <xf numFmtId="180" fontId="5" fillId="0" borderId="0" xfId="0" applyNumberFormat="1" applyFont="1"/>
    <xf numFmtId="180" fontId="5" fillId="0" borderId="0" xfId="0" applyNumberFormat="1" applyFont="1" applyAlignment="1">
      <alignment horizontal="center"/>
    </xf>
    <xf numFmtId="188" fontId="5" fillId="0" borderId="0" xfId="0" applyNumberFormat="1" applyFont="1" applyBorder="1" applyAlignment="1">
      <alignment horizontal="right"/>
    </xf>
    <xf numFmtId="171" fontId="5" fillId="0" borderId="0" xfId="1" applyFont="1" applyBorder="1" applyAlignment="1">
      <alignment horizontal="right"/>
    </xf>
    <xf numFmtId="188" fontId="6" fillId="0" borderId="0" xfId="0" applyNumberFormat="1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188" fontId="5" fillId="0" borderId="0" xfId="1" applyNumberFormat="1" applyFont="1"/>
    <xf numFmtId="188" fontId="5" fillId="0" borderId="0" xfId="0" applyNumberFormat="1" applyFont="1"/>
    <xf numFmtId="188" fontId="5" fillId="0" borderId="0" xfId="1" applyNumberFormat="1" applyFont="1" applyAlignment="1">
      <alignment horizontal="right"/>
    </xf>
    <xf numFmtId="188" fontId="5" fillId="0" borderId="0" xfId="1" applyNumberFormat="1" applyFont="1" applyBorder="1" applyAlignment="1">
      <alignment horizontal="center"/>
    </xf>
    <xf numFmtId="188" fontId="6" fillId="0" borderId="1" xfId="1" applyNumberFormat="1" applyFont="1" applyBorder="1"/>
    <xf numFmtId="188" fontId="6" fillId="0" borderId="0" xfId="1" applyNumberFormat="1" applyFont="1" applyBorder="1"/>
    <xf numFmtId="198" fontId="5" fillId="0" borderId="0" xfId="1" applyNumberFormat="1" applyFont="1" applyBorder="1" applyAlignment="1">
      <alignment horizontal="center"/>
    </xf>
    <xf numFmtId="171" fontId="5" fillId="0" borderId="0" xfId="1" applyFont="1" applyBorder="1" applyAlignment="1">
      <alignment horizontal="center"/>
    </xf>
    <xf numFmtId="188" fontId="6" fillId="0" borderId="0" xfId="0" applyNumberFormat="1" applyFont="1"/>
    <xf numFmtId="188" fontId="6" fillId="0" borderId="2" xfId="1" applyNumberFormat="1" applyFont="1" applyBorder="1"/>
    <xf numFmtId="188" fontId="5" fillId="0" borderId="0" xfId="1" applyNumberFormat="1" applyFont="1" applyBorder="1" applyAlignment="1">
      <alignment horizontal="right"/>
    </xf>
    <xf numFmtId="198" fontId="5" fillId="0" borderId="0" xfId="1" applyNumberFormat="1" applyFont="1" applyAlignment="1">
      <alignment horizontal="right"/>
    </xf>
    <xf numFmtId="171" fontId="5" fillId="0" borderId="0" xfId="1" applyFont="1" applyAlignment="1">
      <alignment horizontal="right"/>
    </xf>
    <xf numFmtId="188" fontId="6" fillId="0" borderId="0" xfId="1" applyNumberFormat="1" applyFont="1"/>
    <xf numFmtId="171" fontId="5" fillId="0" borderId="3" xfId="1" applyFont="1" applyBorder="1" applyAlignment="1">
      <alignment horizontal="center"/>
    </xf>
    <xf numFmtId="188" fontId="5" fillId="0" borderId="0" xfId="0" applyNumberFormat="1" applyFont="1" applyBorder="1"/>
    <xf numFmtId="188" fontId="5" fillId="0" borderId="3" xfId="1" applyNumberFormat="1" applyFont="1" applyBorder="1" applyAlignment="1">
      <alignment horizontal="right"/>
    </xf>
    <xf numFmtId="188" fontId="5" fillId="0" borderId="0" xfId="0" applyNumberFormat="1" applyFont="1" applyAlignment="1">
      <alignment horizontal="right"/>
    </xf>
    <xf numFmtId="188" fontId="5" fillId="0" borderId="0" xfId="1" applyNumberFormat="1" applyFont="1" applyBorder="1" applyAlignment="1"/>
    <xf numFmtId="188" fontId="6" fillId="0" borderId="4" xfId="1" applyNumberFormat="1" applyFont="1" applyBorder="1"/>
    <xf numFmtId="188" fontId="6" fillId="0" borderId="1" xfId="0" applyNumberFormat="1" applyFont="1" applyBorder="1" applyAlignment="1">
      <alignment horizontal="right"/>
    </xf>
    <xf numFmtId="188" fontId="6" fillId="0" borderId="0" xfId="0" applyNumberFormat="1" applyFont="1" applyAlignment="1">
      <alignment horizontal="right"/>
    </xf>
    <xf numFmtId="188" fontId="5" fillId="0" borderId="3" xfId="0" applyNumberFormat="1" applyFont="1" applyBorder="1" applyAlignment="1">
      <alignment horizontal="right"/>
    </xf>
    <xf numFmtId="198" fontId="5" fillId="0" borderId="3" xfId="1" applyNumberFormat="1" applyFont="1" applyBorder="1" applyAlignment="1">
      <alignment horizontal="right"/>
    </xf>
    <xf numFmtId="188" fontId="6" fillId="0" borderId="2" xfId="0" applyNumberFormat="1" applyFont="1" applyBorder="1" applyAlignment="1">
      <alignment horizontal="right"/>
    </xf>
    <xf numFmtId="195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188" fontId="5" fillId="0" borderId="3" xfId="1" applyNumberFormat="1" applyFont="1" applyBorder="1" applyAlignment="1">
      <alignment horizontal="center"/>
    </xf>
    <xf numFmtId="180" fontId="6" fillId="0" borderId="0" xfId="0" applyNumberFormat="1" applyFont="1"/>
    <xf numFmtId="0" fontId="5" fillId="0" borderId="0" xfId="0" quotePrefix="1" applyNumberFormat="1" applyFont="1" applyBorder="1" applyAlignment="1">
      <alignment horizontal="center"/>
    </xf>
    <xf numFmtId="180" fontId="6" fillId="0" borderId="0" xfId="1" applyNumberFormat="1" applyFont="1"/>
    <xf numFmtId="188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distributed"/>
    </xf>
    <xf numFmtId="182" fontId="5" fillId="0" borderId="0" xfId="0" applyNumberFormat="1" applyFont="1"/>
    <xf numFmtId="171" fontId="5" fillId="0" borderId="0" xfId="1" applyFont="1" applyAlignment="1">
      <alignment horizontal="center"/>
    </xf>
    <xf numFmtId="188" fontId="5" fillId="0" borderId="5" xfId="0" applyNumberFormat="1" applyFont="1" applyBorder="1" applyAlignment="1">
      <alignment horizontal="right"/>
    </xf>
    <xf numFmtId="171" fontId="5" fillId="0" borderId="5" xfId="1" applyFont="1" applyBorder="1" applyAlignment="1">
      <alignment horizontal="center"/>
    </xf>
    <xf numFmtId="198" fontId="5" fillId="0" borderId="0" xfId="1" applyNumberFormat="1" applyFont="1" applyAlignment="1">
      <alignment horizontal="center"/>
    </xf>
    <xf numFmtId="188" fontId="5" fillId="0" borderId="2" xfId="0" applyNumberFormat="1" applyFont="1" applyBorder="1" applyAlignment="1">
      <alignment horizontal="right"/>
    </xf>
    <xf numFmtId="198" fontId="5" fillId="0" borderId="2" xfId="1" applyNumberFormat="1" applyFont="1" applyBorder="1" applyAlignment="1">
      <alignment horizontal="center"/>
    </xf>
    <xf numFmtId="171" fontId="5" fillId="0" borderId="2" xfId="1" applyFont="1" applyBorder="1" applyAlignment="1">
      <alignment horizontal="right"/>
    </xf>
    <xf numFmtId="198" fontId="5" fillId="0" borderId="2" xfId="1" applyNumberFormat="1" applyFont="1" applyBorder="1" applyAlignment="1">
      <alignment horizontal="right"/>
    </xf>
    <xf numFmtId="187" fontId="5" fillId="0" borderId="5" xfId="1" applyNumberFormat="1" applyFont="1" applyBorder="1" applyAlignment="1">
      <alignment horizontal="center"/>
    </xf>
    <xf numFmtId="183" fontId="6" fillId="0" borderId="0" xfId="0" applyNumberFormat="1" applyFont="1"/>
    <xf numFmtId="183" fontId="5" fillId="0" borderId="0" xfId="0" applyNumberFormat="1" applyFont="1"/>
    <xf numFmtId="180" fontId="6" fillId="0" borderId="0" xfId="0" applyNumberFormat="1" applyFont="1" applyBorder="1"/>
    <xf numFmtId="182" fontId="6" fillId="0" borderId="0" xfId="0" applyNumberFormat="1" applyFont="1"/>
    <xf numFmtId="185" fontId="5" fillId="0" borderId="0" xfId="0" applyNumberFormat="1" applyFont="1"/>
    <xf numFmtId="183" fontId="7" fillId="0" borderId="0" xfId="0" applyNumberFormat="1" applyFont="1"/>
    <xf numFmtId="182" fontId="5" fillId="0" borderId="0" xfId="0" applyNumberFormat="1" applyFont="1" applyBorder="1"/>
    <xf numFmtId="182" fontId="5" fillId="0" borderId="0" xfId="0" applyNumberFormat="1" applyFont="1" applyAlignment="1">
      <alignment horizontal="center"/>
    </xf>
    <xf numFmtId="171" fontId="5" fillId="0" borderId="3" xfId="1" applyFont="1" applyBorder="1" applyAlignment="1">
      <alignment horizontal="right"/>
    </xf>
    <xf numFmtId="187" fontId="5" fillId="0" borderId="0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188" fontId="3" fillId="0" borderId="0" xfId="0" applyNumberFormat="1" applyFont="1"/>
    <xf numFmtId="188" fontId="3" fillId="0" borderId="0" xfId="0" applyNumberFormat="1" applyFont="1" applyAlignment="1">
      <alignment horizontal="right"/>
    </xf>
    <xf numFmtId="188" fontId="3" fillId="0" borderId="0" xfId="1" applyNumberFormat="1" applyFont="1" applyBorder="1" applyAlignment="1">
      <alignment horizontal="right"/>
    </xf>
    <xf numFmtId="188" fontId="3" fillId="0" borderId="0" xfId="1" applyNumberFormat="1" applyFont="1" applyBorder="1" applyAlignment="1"/>
    <xf numFmtId="188" fontId="3" fillId="0" borderId="0" xfId="0" applyNumberFormat="1" applyFont="1" applyBorder="1"/>
    <xf numFmtId="188" fontId="3" fillId="0" borderId="0" xfId="0" applyNumberFormat="1" applyFont="1" applyBorder="1" applyAlignment="1">
      <alignment horizontal="right"/>
    </xf>
    <xf numFmtId="188" fontId="3" fillId="0" borderId="5" xfId="0" applyNumberFormat="1" applyFont="1" applyBorder="1"/>
    <xf numFmtId="0" fontId="9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1" fontId="5" fillId="0" borderId="2" xfId="1" applyFont="1" applyBorder="1" applyAlignment="1">
      <alignment horizontal="center"/>
    </xf>
    <xf numFmtId="187" fontId="5" fillId="0" borderId="0" xfId="1" applyNumberFormat="1" applyFont="1" applyAlignment="1">
      <alignment horizontal="center"/>
    </xf>
    <xf numFmtId="198" fontId="3" fillId="0" borderId="0" xfId="1" applyNumberFormat="1" applyFont="1"/>
    <xf numFmtId="188" fontId="10" fillId="0" borderId="1" xfId="0" applyNumberFormat="1" applyFont="1" applyBorder="1"/>
    <xf numFmtId="188" fontId="10" fillId="0" borderId="0" xfId="0" applyNumberFormat="1" applyFont="1" applyBorder="1"/>
    <xf numFmtId="188" fontId="10" fillId="0" borderId="2" xfId="0" applyNumberFormat="1" applyFont="1" applyBorder="1"/>
    <xf numFmtId="188" fontId="10" fillId="0" borderId="0" xfId="0" applyNumberFormat="1" applyFont="1"/>
    <xf numFmtId="182" fontId="3" fillId="0" borderId="0" xfId="0" applyNumberFormat="1" applyFont="1"/>
    <xf numFmtId="182" fontId="3" fillId="0" borderId="0" xfId="1" applyNumberFormat="1" applyFont="1" applyAlignment="1">
      <alignment horizontal="center"/>
    </xf>
    <xf numFmtId="171" fontId="3" fillId="0" borderId="0" xfId="1" applyFont="1" applyAlignment="1">
      <alignment horizontal="center"/>
    </xf>
    <xf numFmtId="188" fontId="3" fillId="0" borderId="3" xfId="0" applyNumberFormat="1" applyFont="1" applyBorder="1"/>
    <xf numFmtId="171" fontId="3" fillId="0" borderId="3" xfId="1" applyFont="1" applyBorder="1" applyAlignment="1">
      <alignment horizontal="center"/>
    </xf>
    <xf numFmtId="188" fontId="3" fillId="0" borderId="5" xfId="1" applyNumberFormat="1" applyFont="1" applyBorder="1" applyAlignment="1"/>
    <xf numFmtId="171" fontId="3" fillId="0" borderId="0" xfId="1" applyFont="1" applyBorder="1" applyAlignment="1">
      <alignment horizontal="center"/>
    </xf>
    <xf numFmtId="188" fontId="3" fillId="0" borderId="2" xfId="1" applyNumberFormat="1" applyFont="1" applyBorder="1" applyAlignment="1"/>
    <xf numFmtId="188" fontId="3" fillId="0" borderId="2" xfId="0" applyNumberFormat="1" applyFont="1" applyBorder="1"/>
    <xf numFmtId="171" fontId="3" fillId="0" borderId="2" xfId="1" applyFont="1" applyBorder="1" applyAlignment="1">
      <alignment horizontal="center"/>
    </xf>
    <xf numFmtId="171" fontId="3" fillId="0" borderId="0" xfId="1" applyFont="1" applyBorder="1" applyAlignment="1">
      <alignment horizontal="right"/>
    </xf>
    <xf numFmtId="182" fontId="3" fillId="0" borderId="0" xfId="0" applyNumberFormat="1" applyFont="1" applyBorder="1"/>
    <xf numFmtId="198" fontId="3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49</xdr:row>
      <xdr:rowOff>0</xdr:rowOff>
    </xdr:from>
    <xdr:to>
      <xdr:col>17</xdr:col>
      <xdr:colOff>0</xdr:colOff>
      <xdr:row>49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9C50307-8642-3AB1-CE88-2890C4A7B4B0}"/>
            </a:ext>
          </a:extLst>
        </xdr:cNvPr>
        <xdr:cNvSpPr txBox="1">
          <a:spLocks noChangeArrowheads="1"/>
        </xdr:cNvSpPr>
      </xdr:nvSpPr>
      <xdr:spPr bwMode="auto">
        <a:xfrm>
          <a:off x="10340340" y="146913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ngsana New"/>
              <a:cs typeface="Angsana New"/>
            </a:rPr>
            <a:t>งบดุลนี้ได้รับการอนุมัติจากที่ประชุมผู้ถือหุ้นสามัญประจำปี ……………..……..  ครั้งที่ ………………….  เมื่อวันที่ …………………………………….</a:t>
          </a:r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0</xdr:colOff>
      <xdr:row>56</xdr:row>
      <xdr:rowOff>160020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14D87960-3AAF-84A7-15B3-DDE2E38D7AA4}"/>
            </a:ext>
          </a:extLst>
        </xdr:cNvPr>
        <xdr:cNvSpPr txBox="1">
          <a:spLocks noChangeArrowheads="1"/>
        </xdr:cNvSpPr>
      </xdr:nvSpPr>
      <xdr:spPr bwMode="auto">
        <a:xfrm>
          <a:off x="10340340" y="1677162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ngsana New"/>
              <a:cs typeface="Angsana New"/>
            </a:rPr>
            <a:t>ลงชื่อ ……………………………………… กรรมการ               ลงชื่อ  ……………………………………… กรรมการ</a:t>
          </a:r>
        </a:p>
      </xdr:txBody>
    </xdr:sp>
    <xdr:clientData/>
  </xdr:twoCellAnchor>
  <xdr:twoCellAnchor>
    <xdr:from>
      <xdr:col>17</xdr:col>
      <xdr:colOff>0</xdr:colOff>
      <xdr:row>56</xdr:row>
      <xdr:rowOff>220980</xdr:rowOff>
    </xdr:from>
    <xdr:to>
      <xdr:col>17</xdr:col>
      <xdr:colOff>0</xdr:colOff>
      <xdr:row>57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B107ECE7-AA96-A394-8E88-7DA89E65F8EF}"/>
            </a:ext>
          </a:extLst>
        </xdr:cNvPr>
        <xdr:cNvSpPr txBox="1">
          <a:spLocks noChangeArrowheads="1"/>
        </xdr:cNvSpPr>
      </xdr:nvSpPr>
      <xdr:spPr bwMode="auto">
        <a:xfrm>
          <a:off x="10340340" y="16992600"/>
          <a:ext cx="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ngsana New"/>
              <a:cs typeface="Angsana New"/>
            </a:rPr>
            <a:t>                      (นายวิชา    พูลวรลักษณ์)                                                            (นายวีรวัฒน์     องค์วาสิฏฐ์)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9558" zoomScaleNormal="82" zoomScaleSheetLayoutView="4" workbookViewId="0"/>
  </sheetViews>
  <sheetFormatPr defaultRowHeight="21" x14ac:dyDescent="0.6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50"/>
  <sheetViews>
    <sheetView tabSelected="1" topLeftCell="A353" zoomScaleNormal="100" zoomScaleSheetLayoutView="85" workbookViewId="0">
      <selection activeCell="C360" sqref="C360"/>
    </sheetView>
  </sheetViews>
  <sheetFormatPr defaultColWidth="13" defaultRowHeight="23.4" x14ac:dyDescent="0.6"/>
  <cols>
    <col min="1" max="1" width="8.125" style="3" customWidth="1"/>
    <col min="2" max="2" width="5.625" style="3" customWidth="1"/>
    <col min="3" max="3" width="5.125" style="3" customWidth="1"/>
    <col min="4" max="4" width="31.25" style="3" customWidth="1"/>
    <col min="5" max="5" width="16.75" style="3" customWidth="1"/>
    <col min="6" max="6" width="1.125" style="3" customWidth="1"/>
    <col min="7" max="7" width="13.625" style="3" bestFit="1" customWidth="1"/>
    <col min="8" max="8" width="1.375" style="3" customWidth="1"/>
    <col min="9" max="9" width="19.75" style="3" customWidth="1"/>
    <col min="10" max="10" width="1.125" style="3" customWidth="1"/>
    <col min="11" max="11" width="15.25" style="3" customWidth="1"/>
    <col min="12" max="12" width="1" style="3" customWidth="1"/>
    <col min="13" max="13" width="15.875" style="3" customWidth="1"/>
    <col min="14" max="14" width="1" style="3" customWidth="1"/>
    <col min="15" max="15" width="15.875" style="3" customWidth="1"/>
    <col min="16" max="16" width="1" style="3" customWidth="1"/>
    <col min="17" max="17" width="15.75" style="3" customWidth="1"/>
    <col min="18" max="16384" width="13" style="3"/>
  </cols>
  <sheetData>
    <row r="1" spans="1:17" s="1" customFormat="1" ht="26.4" x14ac:dyDescent="0.7">
      <c r="A1" s="116" t="s">
        <v>107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7" s="1" customFormat="1" ht="26.4" x14ac:dyDescent="0.7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</row>
    <row r="3" spans="1:17" s="1" customFormat="1" ht="26.4" x14ac:dyDescent="0.7">
      <c r="A3" s="116" t="s">
        <v>226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</row>
    <row r="4" spans="1:17" s="12" customFormat="1" x14ac:dyDescent="0.6">
      <c r="A4" s="40"/>
      <c r="B4" s="40"/>
      <c r="C4" s="40"/>
      <c r="D4" s="40"/>
      <c r="E4" s="40"/>
      <c r="F4" s="40"/>
      <c r="G4" s="40"/>
      <c r="H4" s="40"/>
      <c r="I4" s="40"/>
      <c r="J4" s="40"/>
      <c r="K4" s="111" t="s">
        <v>41</v>
      </c>
      <c r="L4" s="111"/>
      <c r="M4" s="111"/>
      <c r="N4" s="40"/>
      <c r="O4" s="111" t="s">
        <v>1</v>
      </c>
      <c r="P4" s="111"/>
      <c r="Q4" s="111"/>
    </row>
    <row r="5" spans="1:17" s="12" customFormat="1" x14ac:dyDescent="0.6">
      <c r="K5" s="39">
        <v>2003</v>
      </c>
      <c r="L5" s="39"/>
      <c r="M5" s="39">
        <v>2002</v>
      </c>
      <c r="N5" s="39"/>
      <c r="O5" s="39">
        <v>2003</v>
      </c>
      <c r="P5" s="39"/>
      <c r="Q5" s="39">
        <v>2002</v>
      </c>
    </row>
    <row r="6" spans="1:17" s="12" customFormat="1" x14ac:dyDescent="0.6">
      <c r="A6" s="40"/>
      <c r="B6" s="40"/>
      <c r="C6" s="40"/>
      <c r="D6" s="40"/>
      <c r="E6" s="40"/>
      <c r="F6" s="40"/>
      <c r="G6" s="40"/>
      <c r="H6" s="40"/>
      <c r="I6" s="40"/>
      <c r="J6" s="40"/>
      <c r="K6" s="42" t="s">
        <v>143</v>
      </c>
      <c r="L6" s="43"/>
      <c r="M6" s="42" t="s">
        <v>143</v>
      </c>
      <c r="N6" s="43"/>
      <c r="O6" s="42" t="s">
        <v>143</v>
      </c>
      <c r="P6" s="43"/>
      <c r="Q6" s="42" t="s">
        <v>143</v>
      </c>
    </row>
    <row r="7" spans="1:17" s="12" customFormat="1" x14ac:dyDescent="0.6">
      <c r="A7" s="44"/>
      <c r="B7" s="44"/>
      <c r="C7" s="44"/>
      <c r="D7" s="44"/>
      <c r="E7" s="44"/>
      <c r="F7" s="44"/>
      <c r="G7" s="44"/>
      <c r="H7" s="44"/>
      <c r="I7" s="44"/>
      <c r="J7" s="44"/>
      <c r="K7" s="45"/>
      <c r="L7" s="46"/>
      <c r="M7" s="46" t="s">
        <v>144</v>
      </c>
      <c r="N7" s="46"/>
      <c r="O7" s="45"/>
      <c r="P7" s="46"/>
      <c r="Q7" s="46" t="s">
        <v>144</v>
      </c>
    </row>
    <row r="8" spans="1:17" s="12" customFormat="1" x14ac:dyDescent="0.6">
      <c r="A8" s="44"/>
      <c r="B8" s="44"/>
      <c r="C8" s="44"/>
      <c r="D8" s="44"/>
      <c r="E8" s="44"/>
      <c r="F8" s="44"/>
      <c r="G8" s="44"/>
      <c r="H8" s="44"/>
      <c r="I8" s="44"/>
      <c r="J8" s="44"/>
      <c r="K8" s="46" t="s">
        <v>146</v>
      </c>
      <c r="L8" s="46"/>
      <c r="M8" s="46" t="s">
        <v>145</v>
      </c>
      <c r="N8" s="46"/>
      <c r="O8" s="46" t="s">
        <v>146</v>
      </c>
      <c r="P8" s="46"/>
      <c r="Q8" s="46" t="s">
        <v>145</v>
      </c>
    </row>
    <row r="9" spans="1:17" s="12" customFormat="1" x14ac:dyDescent="0.6">
      <c r="A9" s="44"/>
      <c r="B9" s="44"/>
      <c r="C9" s="44"/>
      <c r="D9" s="44"/>
      <c r="E9" s="44"/>
      <c r="F9" s="44"/>
      <c r="G9" s="44"/>
      <c r="H9" s="44"/>
      <c r="I9" s="44"/>
      <c r="J9" s="44"/>
      <c r="K9" s="46" t="s">
        <v>147</v>
      </c>
      <c r="L9" s="46"/>
      <c r="M9" s="45"/>
      <c r="N9" s="46"/>
      <c r="O9" s="46" t="s">
        <v>147</v>
      </c>
      <c r="P9" s="46"/>
      <c r="Q9" s="45"/>
    </row>
    <row r="10" spans="1:17" x14ac:dyDescent="0.6">
      <c r="B10" s="12" t="s">
        <v>2</v>
      </c>
    </row>
    <row r="11" spans="1:17" x14ac:dyDescent="0.6">
      <c r="A11" s="3" t="s">
        <v>3</v>
      </c>
    </row>
    <row r="12" spans="1:17" x14ac:dyDescent="0.6">
      <c r="B12" s="3" t="s">
        <v>168</v>
      </c>
      <c r="K12" s="13">
        <v>174439</v>
      </c>
      <c r="L12" s="14"/>
      <c r="M12" s="13">
        <v>108256</v>
      </c>
      <c r="N12" s="14"/>
      <c r="O12" s="13">
        <v>107396</v>
      </c>
      <c r="P12" s="14"/>
      <c r="Q12" s="13">
        <v>64324</v>
      </c>
    </row>
    <row r="13" spans="1:17" x14ac:dyDescent="0.6">
      <c r="B13" s="3" t="s">
        <v>245</v>
      </c>
      <c r="G13" s="3" t="s">
        <v>148</v>
      </c>
      <c r="K13" s="15">
        <v>104</v>
      </c>
      <c r="L13" s="14"/>
      <c r="M13" s="15">
        <v>45086</v>
      </c>
      <c r="N13" s="14"/>
      <c r="O13" s="15">
        <v>66</v>
      </c>
      <c r="P13" s="14"/>
      <c r="Q13" s="15">
        <v>45086</v>
      </c>
    </row>
    <row r="14" spans="1:17" x14ac:dyDescent="0.6">
      <c r="B14" s="3" t="s">
        <v>272</v>
      </c>
      <c r="G14" s="3" t="s">
        <v>96</v>
      </c>
      <c r="K14" s="13">
        <v>19213</v>
      </c>
      <c r="L14" s="14"/>
      <c r="M14" s="13">
        <v>19174</v>
      </c>
      <c r="N14" s="14"/>
      <c r="O14" s="13">
        <v>18848</v>
      </c>
      <c r="P14" s="14"/>
      <c r="Q14" s="15">
        <v>4396</v>
      </c>
    </row>
    <row r="15" spans="1:17" x14ac:dyDescent="0.6">
      <c r="B15" s="3" t="s">
        <v>108</v>
      </c>
      <c r="G15" s="3" t="s">
        <v>228</v>
      </c>
      <c r="K15" s="13">
        <v>48320</v>
      </c>
      <c r="L15" s="14"/>
      <c r="M15" s="13">
        <v>60325</v>
      </c>
      <c r="N15" s="14"/>
      <c r="O15" s="13">
        <v>16238</v>
      </c>
      <c r="P15" s="14"/>
      <c r="Q15" s="15">
        <v>4361</v>
      </c>
    </row>
    <row r="16" spans="1:17" x14ac:dyDescent="0.6">
      <c r="B16" s="3" t="s">
        <v>86</v>
      </c>
      <c r="K16" s="13">
        <v>9162</v>
      </c>
      <c r="L16" s="14"/>
      <c r="M16" s="13">
        <v>8434</v>
      </c>
      <c r="N16" s="14"/>
      <c r="O16" s="13">
        <v>7160</v>
      </c>
      <c r="P16" s="14"/>
      <c r="Q16" s="13">
        <v>5996</v>
      </c>
    </row>
    <row r="17" spans="1:17" x14ac:dyDescent="0.6">
      <c r="B17" s="3" t="s">
        <v>4</v>
      </c>
      <c r="K17" s="13"/>
      <c r="L17" s="14"/>
      <c r="M17" s="13"/>
      <c r="N17" s="14"/>
      <c r="O17" s="13"/>
      <c r="P17" s="14"/>
      <c r="Q17" s="13"/>
    </row>
    <row r="18" spans="1:17" x14ac:dyDescent="0.6">
      <c r="C18" s="3" t="s">
        <v>165</v>
      </c>
      <c r="G18" s="3" t="s">
        <v>149</v>
      </c>
      <c r="K18" s="16" t="s">
        <v>150</v>
      </c>
      <c r="L18" s="14"/>
      <c r="M18" s="16" t="s">
        <v>150</v>
      </c>
      <c r="N18" s="14"/>
      <c r="O18" s="13">
        <v>32206</v>
      </c>
      <c r="P18" s="14"/>
      <c r="Q18" s="13">
        <v>42012</v>
      </c>
    </row>
    <row r="19" spans="1:17" x14ac:dyDescent="0.6">
      <c r="C19" s="3" t="s">
        <v>255</v>
      </c>
      <c r="G19" s="3" t="s">
        <v>149</v>
      </c>
      <c r="K19" s="16" t="s">
        <v>150</v>
      </c>
      <c r="L19" s="14"/>
      <c r="M19" s="16" t="s">
        <v>150</v>
      </c>
      <c r="N19" s="14"/>
      <c r="O19" s="13">
        <v>29050</v>
      </c>
      <c r="P19" s="14"/>
      <c r="Q19" s="13">
        <v>21277</v>
      </c>
    </row>
    <row r="20" spans="1:17" x14ac:dyDescent="0.6">
      <c r="C20" s="3" t="s">
        <v>246</v>
      </c>
      <c r="K20" s="16" t="s">
        <v>150</v>
      </c>
      <c r="L20" s="14"/>
      <c r="M20" s="16" t="s">
        <v>150</v>
      </c>
      <c r="N20" s="14"/>
      <c r="O20" s="13">
        <v>100035</v>
      </c>
      <c r="P20" s="14"/>
      <c r="Q20" s="2">
        <v>0</v>
      </c>
    </row>
    <row r="21" spans="1:17" x14ac:dyDescent="0.6">
      <c r="C21" s="3" t="s">
        <v>42</v>
      </c>
      <c r="K21" s="13">
        <v>10871</v>
      </c>
      <c r="L21" s="14"/>
      <c r="M21" s="13">
        <v>26179</v>
      </c>
      <c r="N21" s="14"/>
      <c r="O21" s="13">
        <v>4591</v>
      </c>
      <c r="P21" s="14"/>
      <c r="Q21" s="13">
        <v>16323</v>
      </c>
    </row>
    <row r="22" spans="1:17" x14ac:dyDescent="0.6">
      <c r="C22" s="3" t="s">
        <v>95</v>
      </c>
      <c r="K22" s="13">
        <v>20774</v>
      </c>
      <c r="L22" s="14"/>
      <c r="M22" s="13">
        <v>19989</v>
      </c>
      <c r="N22" s="14"/>
      <c r="O22" s="15">
        <v>17523</v>
      </c>
      <c r="P22" s="14"/>
      <c r="Q22" s="15">
        <v>16156</v>
      </c>
    </row>
    <row r="23" spans="1:17" x14ac:dyDescent="0.6">
      <c r="C23" s="3" t="s">
        <v>110</v>
      </c>
      <c r="K23" s="15">
        <v>12557</v>
      </c>
      <c r="L23" s="14"/>
      <c r="M23" s="15">
        <v>12612</v>
      </c>
      <c r="N23" s="14"/>
      <c r="O23" s="15">
        <v>12557</v>
      </c>
      <c r="P23" s="14"/>
      <c r="Q23" s="15">
        <v>12612</v>
      </c>
    </row>
    <row r="24" spans="1:17" x14ac:dyDescent="0.6">
      <c r="C24" s="3" t="s">
        <v>17</v>
      </c>
      <c r="G24" s="3" t="s">
        <v>8</v>
      </c>
      <c r="K24" s="13">
        <v>33635</v>
      </c>
      <c r="L24" s="14"/>
      <c r="M24" s="13">
        <v>34218</v>
      </c>
      <c r="N24" s="14"/>
      <c r="O24" s="13">
        <v>13763</v>
      </c>
      <c r="P24" s="14"/>
      <c r="Q24" s="13">
        <v>6397</v>
      </c>
    </row>
    <row r="25" spans="1:17" s="12" customFormat="1" x14ac:dyDescent="0.6">
      <c r="D25" s="12" t="s">
        <v>5</v>
      </c>
      <c r="K25" s="17">
        <f>SUM(K12:K24)</f>
        <v>329075</v>
      </c>
      <c r="L25" s="8"/>
      <c r="M25" s="17">
        <f>SUM(M12:M24)</f>
        <v>334273</v>
      </c>
      <c r="N25" s="8"/>
      <c r="O25" s="17">
        <f>SUM(O12:O24)</f>
        <v>359433</v>
      </c>
      <c r="P25" s="8"/>
      <c r="Q25" s="17">
        <f>SUM(Q12:Q24)</f>
        <v>238940</v>
      </c>
    </row>
    <row r="26" spans="1:17" s="12" customFormat="1" x14ac:dyDescent="0.6">
      <c r="A26" s="3" t="s">
        <v>140</v>
      </c>
      <c r="K26" s="18"/>
      <c r="L26" s="8"/>
      <c r="M26" s="18"/>
      <c r="N26" s="8"/>
      <c r="O26" s="18"/>
      <c r="P26" s="8"/>
      <c r="Q26" s="18"/>
    </row>
    <row r="27" spans="1:17" s="12" customFormat="1" x14ac:dyDescent="0.6">
      <c r="A27" s="3"/>
      <c r="B27" s="3" t="s">
        <v>247</v>
      </c>
      <c r="G27" s="3" t="s">
        <v>9</v>
      </c>
      <c r="K27" s="16" t="s">
        <v>150</v>
      </c>
      <c r="L27" s="8"/>
      <c r="M27" s="16" t="s">
        <v>150</v>
      </c>
      <c r="N27" s="8"/>
      <c r="O27" s="13">
        <v>415121</v>
      </c>
      <c r="P27" s="8"/>
      <c r="Q27" s="13">
        <v>452380</v>
      </c>
    </row>
    <row r="28" spans="1:17" s="12" customFormat="1" x14ac:dyDescent="0.6">
      <c r="A28" s="3"/>
      <c r="B28" s="3" t="s">
        <v>227</v>
      </c>
      <c r="G28" s="3" t="s">
        <v>10</v>
      </c>
      <c r="K28" s="19">
        <v>157091</v>
      </c>
      <c r="L28" s="8"/>
      <c r="M28" s="16" t="s">
        <v>150</v>
      </c>
      <c r="N28" s="8"/>
      <c r="O28" s="13">
        <v>157091</v>
      </c>
      <c r="P28" s="8"/>
      <c r="Q28" s="2">
        <v>0</v>
      </c>
    </row>
    <row r="29" spans="1:17" s="12" customFormat="1" x14ac:dyDescent="0.6">
      <c r="A29" s="3"/>
      <c r="B29" s="3" t="s">
        <v>248</v>
      </c>
      <c r="G29" s="3" t="s">
        <v>11</v>
      </c>
      <c r="K29" s="19">
        <v>181050</v>
      </c>
      <c r="L29" s="8"/>
      <c r="M29" s="16" t="s">
        <v>150</v>
      </c>
      <c r="N29" s="8"/>
      <c r="O29" s="13">
        <v>181050</v>
      </c>
      <c r="P29" s="8"/>
      <c r="Q29" s="2">
        <v>0</v>
      </c>
    </row>
    <row r="30" spans="1:17" x14ac:dyDescent="0.6">
      <c r="B30" s="3" t="s">
        <v>171</v>
      </c>
      <c r="G30" s="3" t="s">
        <v>149</v>
      </c>
      <c r="K30" s="16" t="s">
        <v>150</v>
      </c>
      <c r="L30" s="14"/>
      <c r="M30" s="16" t="s">
        <v>150</v>
      </c>
      <c r="N30" s="14"/>
      <c r="O30" s="13">
        <v>121338</v>
      </c>
      <c r="P30" s="14"/>
      <c r="Q30" s="13">
        <v>186209</v>
      </c>
    </row>
    <row r="31" spans="1:17" x14ac:dyDescent="0.6">
      <c r="B31" s="3" t="s">
        <v>172</v>
      </c>
      <c r="K31" s="13">
        <v>3543</v>
      </c>
      <c r="L31" s="14"/>
      <c r="M31" s="13">
        <v>1822</v>
      </c>
      <c r="N31" s="14"/>
      <c r="O31" s="13">
        <v>2983</v>
      </c>
      <c r="P31" s="14"/>
      <c r="Q31" s="13">
        <v>1659</v>
      </c>
    </row>
    <row r="32" spans="1:17" x14ac:dyDescent="0.6">
      <c r="B32" s="3" t="s">
        <v>173</v>
      </c>
      <c r="G32" s="3" t="s">
        <v>77</v>
      </c>
      <c r="K32" s="13">
        <v>2312756</v>
      </c>
      <c r="L32" s="14"/>
      <c r="M32" s="13">
        <v>2207354</v>
      </c>
      <c r="N32" s="14"/>
      <c r="O32" s="13">
        <v>1323439</v>
      </c>
      <c r="P32" s="14"/>
      <c r="Q32" s="13">
        <v>1161812</v>
      </c>
    </row>
    <row r="33" spans="2:17" x14ac:dyDescent="0.6">
      <c r="B33" s="3" t="s">
        <v>169</v>
      </c>
      <c r="K33" s="13"/>
      <c r="L33" s="14"/>
      <c r="M33" s="13"/>
      <c r="N33" s="14"/>
      <c r="O33" s="13"/>
      <c r="P33" s="14"/>
      <c r="Q33" s="13"/>
    </row>
    <row r="34" spans="2:17" x14ac:dyDescent="0.6">
      <c r="C34" s="3" t="s">
        <v>249</v>
      </c>
      <c r="G34" s="3" t="s">
        <v>97</v>
      </c>
      <c r="K34" s="19">
        <v>95760</v>
      </c>
      <c r="L34" s="14"/>
      <c r="M34" s="16" t="s">
        <v>150</v>
      </c>
      <c r="N34" s="14"/>
      <c r="O34" s="13">
        <v>95760</v>
      </c>
      <c r="P34" s="14"/>
      <c r="Q34" s="2">
        <v>0</v>
      </c>
    </row>
    <row r="35" spans="2:17" x14ac:dyDescent="0.6">
      <c r="C35" s="3" t="s">
        <v>43</v>
      </c>
      <c r="K35" s="20">
        <v>0</v>
      </c>
      <c r="L35" s="14"/>
      <c r="M35" s="13">
        <v>20587</v>
      </c>
      <c r="N35" s="14"/>
      <c r="O35" s="20">
        <v>0</v>
      </c>
      <c r="P35" s="14"/>
      <c r="Q35" s="16" t="s">
        <v>150</v>
      </c>
    </row>
    <row r="36" spans="2:17" x14ac:dyDescent="0.6">
      <c r="C36" s="3" t="s">
        <v>119</v>
      </c>
      <c r="K36" s="13">
        <v>38260</v>
      </c>
      <c r="L36" s="14"/>
      <c r="M36" s="13">
        <v>24060</v>
      </c>
      <c r="N36" s="14"/>
      <c r="O36" s="13">
        <v>37260</v>
      </c>
      <c r="P36" s="14"/>
      <c r="Q36" s="13">
        <v>23060</v>
      </c>
    </row>
    <row r="37" spans="2:17" x14ac:dyDescent="0.6">
      <c r="C37" s="3" t="s">
        <v>212</v>
      </c>
      <c r="K37" s="13">
        <v>100000</v>
      </c>
      <c r="L37" s="14"/>
      <c r="M37" s="13">
        <v>50000</v>
      </c>
      <c r="N37" s="14"/>
      <c r="O37" s="19">
        <v>100000</v>
      </c>
      <c r="P37" s="14"/>
      <c r="Q37" s="13">
        <v>50000</v>
      </c>
    </row>
    <row r="38" spans="2:17" x14ac:dyDescent="0.6">
      <c r="C38" s="3" t="s">
        <v>6</v>
      </c>
      <c r="K38" s="13">
        <v>2047</v>
      </c>
      <c r="L38" s="14"/>
      <c r="M38" s="13">
        <v>8911</v>
      </c>
      <c r="N38" s="14"/>
      <c r="O38" s="20">
        <v>0</v>
      </c>
      <c r="P38" s="14"/>
      <c r="Q38" s="16" t="s">
        <v>150</v>
      </c>
    </row>
    <row r="39" spans="2:17" x14ac:dyDescent="0.6">
      <c r="C39" s="3" t="s">
        <v>56</v>
      </c>
      <c r="G39" s="3" t="s">
        <v>98</v>
      </c>
      <c r="K39" s="13">
        <v>45623</v>
      </c>
      <c r="L39" s="14"/>
      <c r="M39" s="13">
        <v>47024</v>
      </c>
      <c r="N39" s="14"/>
      <c r="O39" s="20">
        <v>0</v>
      </c>
      <c r="P39" s="14"/>
      <c r="Q39" s="16" t="s">
        <v>150</v>
      </c>
    </row>
    <row r="40" spans="2:17" x14ac:dyDescent="0.6">
      <c r="C40" s="3" t="s">
        <v>7</v>
      </c>
      <c r="K40" s="16" t="s">
        <v>150</v>
      </c>
      <c r="L40" s="14"/>
      <c r="M40" s="13">
        <v>4643</v>
      </c>
      <c r="N40" s="14"/>
      <c r="O40" s="20">
        <v>0</v>
      </c>
      <c r="P40" s="14"/>
      <c r="Q40" s="16" t="s">
        <v>150</v>
      </c>
    </row>
    <row r="41" spans="2:17" x14ac:dyDescent="0.6">
      <c r="C41" s="3" t="s">
        <v>189</v>
      </c>
      <c r="G41" s="3" t="s">
        <v>213</v>
      </c>
      <c r="K41" s="16" t="s">
        <v>150</v>
      </c>
      <c r="L41" s="14"/>
      <c r="M41" s="16" t="s">
        <v>150</v>
      </c>
      <c r="N41" s="14"/>
      <c r="O41" s="20">
        <v>0</v>
      </c>
      <c r="P41" s="14"/>
      <c r="Q41" s="16" t="s">
        <v>150</v>
      </c>
    </row>
    <row r="42" spans="2:17" x14ac:dyDescent="0.6">
      <c r="C42" s="3" t="s">
        <v>120</v>
      </c>
      <c r="K42" s="13">
        <v>71257</v>
      </c>
      <c r="L42" s="14"/>
      <c r="M42" s="13">
        <v>78487</v>
      </c>
      <c r="N42" s="14"/>
      <c r="O42" s="20">
        <v>0</v>
      </c>
      <c r="P42" s="14"/>
      <c r="Q42" s="16" t="s">
        <v>150</v>
      </c>
    </row>
    <row r="43" spans="2:17" x14ac:dyDescent="0.6">
      <c r="C43" s="3" t="s">
        <v>121</v>
      </c>
      <c r="K43" s="13">
        <v>-6990</v>
      </c>
      <c r="L43" s="14"/>
      <c r="M43" s="13">
        <v>-15053</v>
      </c>
      <c r="N43" s="14"/>
      <c r="O43" s="20">
        <v>0</v>
      </c>
      <c r="P43" s="14"/>
      <c r="Q43" s="16" t="s">
        <v>150</v>
      </c>
    </row>
    <row r="44" spans="2:17" x14ac:dyDescent="0.6">
      <c r="C44" s="3" t="s">
        <v>17</v>
      </c>
      <c r="K44" s="13">
        <v>29699</v>
      </c>
      <c r="L44" s="14"/>
      <c r="M44" s="13">
        <v>11664</v>
      </c>
      <c r="N44" s="14"/>
      <c r="O44" s="13">
        <v>8824</v>
      </c>
      <c r="P44" s="14"/>
      <c r="Q44" s="13">
        <v>712</v>
      </c>
    </row>
    <row r="45" spans="2:17" s="12" customFormat="1" x14ac:dyDescent="0.6">
      <c r="D45" s="12" t="s">
        <v>141</v>
      </c>
      <c r="K45" s="17">
        <f>SUM(K27:K44)</f>
        <v>3030096</v>
      </c>
      <c r="L45" s="21"/>
      <c r="M45" s="17">
        <f>SUM(M27:M44)</f>
        <v>2439499</v>
      </c>
      <c r="N45" s="21"/>
      <c r="O45" s="17">
        <f>SUM(O27:O44)</f>
        <v>2442866</v>
      </c>
      <c r="P45" s="21"/>
      <c r="Q45" s="17">
        <f>SUM(Q27:Q44)</f>
        <v>1875832</v>
      </c>
    </row>
    <row r="46" spans="2:17" ht="24" thickBot="1" x14ac:dyDescent="0.65">
      <c r="D46" s="12" t="s">
        <v>142</v>
      </c>
      <c r="K46" s="22">
        <f>SUM(K25+K45)</f>
        <v>3359171</v>
      </c>
      <c r="L46" s="21"/>
      <c r="M46" s="22">
        <f>SUM(M25+M45)</f>
        <v>2773772</v>
      </c>
      <c r="N46" s="21"/>
      <c r="O46" s="22">
        <f>SUM(O25+O45)</f>
        <v>2802299</v>
      </c>
      <c r="P46" s="21"/>
      <c r="Q46" s="22">
        <f>SUM(Q25+Q45)</f>
        <v>2114772</v>
      </c>
    </row>
    <row r="47" spans="2:17" ht="24" thickTop="1" x14ac:dyDescent="0.6"/>
    <row r="57" spans="1:17" x14ac:dyDescent="0.6">
      <c r="A57" s="3" t="s">
        <v>44</v>
      </c>
    </row>
    <row r="58" spans="1:17" s="1" customFormat="1" ht="26.4" x14ac:dyDescent="0.7">
      <c r="A58" s="116" t="str">
        <f>A1</f>
        <v>MAJOR  CINEPLEX  GROUP  PUBLIC  COMPANY  LIMITED  AND  ITS  SUBSIDIARY  COMPANIES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</row>
    <row r="59" spans="1:17" s="1" customFormat="1" ht="26.4" x14ac:dyDescent="0.7">
      <c r="A59" s="116" t="s">
        <v>0</v>
      </c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</row>
    <row r="60" spans="1:17" s="1" customFormat="1" ht="26.4" x14ac:dyDescent="0.7">
      <c r="A60" s="116" t="s">
        <v>226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s="12" customFormat="1" x14ac:dyDescent="0.6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111" t="s">
        <v>41</v>
      </c>
      <c r="L61" s="111"/>
      <c r="M61" s="111"/>
      <c r="N61" s="40"/>
      <c r="O61" s="111" t="s">
        <v>1</v>
      </c>
      <c r="P61" s="111"/>
      <c r="Q61" s="111"/>
    </row>
    <row r="62" spans="1:17" s="12" customFormat="1" x14ac:dyDescent="0.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8">
        <v>2003</v>
      </c>
      <c r="L62" s="48"/>
      <c r="M62" s="48">
        <v>2002</v>
      </c>
      <c r="N62" s="48"/>
      <c r="O62" s="48">
        <v>2003</v>
      </c>
      <c r="P62" s="48"/>
      <c r="Q62" s="48">
        <v>2002</v>
      </c>
    </row>
    <row r="63" spans="1:17" s="12" customFormat="1" x14ac:dyDescent="0.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5" t="s">
        <v>143</v>
      </c>
      <c r="L63" s="46"/>
      <c r="M63" s="45" t="s">
        <v>143</v>
      </c>
      <c r="N63" s="46"/>
      <c r="O63" s="45" t="s">
        <v>143</v>
      </c>
      <c r="P63" s="46"/>
      <c r="Q63" s="45" t="s">
        <v>143</v>
      </c>
    </row>
    <row r="64" spans="1:17" s="12" customFormat="1" x14ac:dyDescent="0.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5"/>
      <c r="L64" s="46"/>
      <c r="M64" s="46" t="s">
        <v>144</v>
      </c>
      <c r="N64" s="46"/>
      <c r="O64" s="45"/>
      <c r="P64" s="46"/>
      <c r="Q64" s="46" t="s">
        <v>144</v>
      </c>
    </row>
    <row r="65" spans="1:17" s="12" customFormat="1" x14ac:dyDescent="0.6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6" t="s">
        <v>146</v>
      </c>
      <c r="L65" s="46"/>
      <c r="M65" s="46" t="s">
        <v>145</v>
      </c>
      <c r="N65" s="46"/>
      <c r="O65" s="46" t="s">
        <v>146</v>
      </c>
      <c r="P65" s="46"/>
      <c r="Q65" s="46" t="s">
        <v>145</v>
      </c>
    </row>
    <row r="66" spans="1:17" s="12" customFormat="1" x14ac:dyDescent="0.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6" t="s">
        <v>147</v>
      </c>
      <c r="L66" s="46"/>
      <c r="M66" s="45"/>
      <c r="N66" s="46"/>
      <c r="O66" s="46" t="s">
        <v>147</v>
      </c>
      <c r="P66" s="46"/>
      <c r="Q66" s="45"/>
    </row>
    <row r="67" spans="1:17" s="12" customFormat="1" x14ac:dyDescent="0.6">
      <c r="A67" s="44"/>
      <c r="B67" s="44" t="s">
        <v>111</v>
      </c>
      <c r="C67" s="44"/>
      <c r="D67" s="44"/>
      <c r="E67" s="44"/>
      <c r="F67" s="44"/>
      <c r="G67" s="44"/>
      <c r="H67" s="44"/>
      <c r="I67" s="44"/>
      <c r="J67" s="44"/>
      <c r="K67" s="49"/>
      <c r="L67" s="49"/>
      <c r="M67" s="49"/>
      <c r="N67" s="49"/>
      <c r="O67" s="49"/>
      <c r="P67" s="49"/>
      <c r="Q67" s="49"/>
    </row>
    <row r="68" spans="1:17" x14ac:dyDescent="0.6">
      <c r="A68" s="3" t="s">
        <v>12</v>
      </c>
    </row>
    <row r="69" spans="1:17" x14ac:dyDescent="0.6">
      <c r="B69" s="3" t="s">
        <v>221</v>
      </c>
      <c r="G69" s="9" t="s">
        <v>211</v>
      </c>
      <c r="H69" s="9"/>
      <c r="I69" s="9"/>
      <c r="J69" s="9"/>
      <c r="K69" s="15">
        <v>20402</v>
      </c>
      <c r="L69" s="13"/>
      <c r="M69" s="16" t="s">
        <v>150</v>
      </c>
      <c r="N69" s="13"/>
      <c r="O69" s="13">
        <v>15327</v>
      </c>
      <c r="P69" s="13"/>
      <c r="Q69" s="16" t="s">
        <v>150</v>
      </c>
    </row>
    <row r="70" spans="1:17" x14ac:dyDescent="0.6">
      <c r="B70" s="3" t="s">
        <v>258</v>
      </c>
      <c r="G70" s="9" t="s">
        <v>166</v>
      </c>
      <c r="H70" s="9"/>
      <c r="I70" s="9"/>
      <c r="J70" s="9"/>
      <c r="K70" s="15">
        <v>430000</v>
      </c>
      <c r="L70" s="13"/>
      <c r="M70" s="16" t="s">
        <v>150</v>
      </c>
      <c r="N70" s="13"/>
      <c r="O70" s="23">
        <v>430000</v>
      </c>
      <c r="P70" s="13"/>
      <c r="Q70" s="16" t="s">
        <v>150</v>
      </c>
    </row>
    <row r="71" spans="1:17" x14ac:dyDescent="0.6">
      <c r="B71" s="3" t="s">
        <v>13</v>
      </c>
      <c r="G71" s="9"/>
      <c r="H71" s="9"/>
      <c r="I71" s="9"/>
      <c r="J71" s="9"/>
      <c r="K71" s="13">
        <v>10485</v>
      </c>
      <c r="L71" s="13"/>
      <c r="M71" s="13">
        <v>51950</v>
      </c>
      <c r="N71" s="13"/>
      <c r="O71" s="13">
        <v>440</v>
      </c>
      <c r="P71" s="13"/>
      <c r="Q71" s="13">
        <v>47386</v>
      </c>
    </row>
    <row r="72" spans="1:17" x14ac:dyDescent="0.6">
      <c r="B72" s="3" t="s">
        <v>45</v>
      </c>
      <c r="G72" s="9"/>
      <c r="H72" s="9"/>
      <c r="I72" s="9"/>
      <c r="J72" s="9"/>
      <c r="K72" s="13">
        <v>184018</v>
      </c>
      <c r="L72" s="13"/>
      <c r="M72" s="13">
        <v>190439</v>
      </c>
      <c r="N72" s="13"/>
      <c r="O72" s="13">
        <v>133484</v>
      </c>
      <c r="P72" s="13"/>
      <c r="Q72" s="13">
        <v>125098</v>
      </c>
    </row>
    <row r="73" spans="1:17" x14ac:dyDescent="0.6">
      <c r="B73" s="3" t="s">
        <v>14</v>
      </c>
      <c r="G73" s="9"/>
      <c r="H73" s="9"/>
      <c r="I73" s="9"/>
      <c r="J73" s="9"/>
      <c r="K73" s="13"/>
      <c r="L73" s="13"/>
      <c r="M73" s="13"/>
      <c r="N73" s="13"/>
      <c r="O73" s="13"/>
      <c r="P73" s="13"/>
      <c r="Q73" s="13"/>
    </row>
    <row r="74" spans="1:17" x14ac:dyDescent="0.6">
      <c r="C74" s="3" t="s">
        <v>46</v>
      </c>
      <c r="G74" s="9" t="s">
        <v>214</v>
      </c>
      <c r="H74" s="9"/>
      <c r="I74" s="9"/>
      <c r="J74" s="9"/>
      <c r="K74" s="20">
        <v>0</v>
      </c>
      <c r="L74" s="13"/>
      <c r="M74" s="13">
        <v>30000</v>
      </c>
      <c r="N74" s="13"/>
      <c r="O74" s="20">
        <v>0</v>
      </c>
      <c r="P74" s="13"/>
      <c r="Q74" s="16" t="s">
        <v>150</v>
      </c>
    </row>
    <row r="75" spans="1:17" x14ac:dyDescent="0.6">
      <c r="C75" s="3" t="s">
        <v>57</v>
      </c>
      <c r="G75" s="9"/>
      <c r="H75" s="9"/>
      <c r="I75" s="9"/>
      <c r="J75" s="9"/>
      <c r="K75" s="20">
        <v>0</v>
      </c>
      <c r="L75" s="13"/>
      <c r="M75" s="13">
        <v>18000</v>
      </c>
      <c r="N75" s="13"/>
      <c r="O75" s="20">
        <v>0</v>
      </c>
      <c r="P75" s="13"/>
      <c r="Q75" s="16" t="s">
        <v>150</v>
      </c>
    </row>
    <row r="76" spans="1:17" x14ac:dyDescent="0.6">
      <c r="C76" s="3" t="s">
        <v>87</v>
      </c>
      <c r="G76" s="9" t="s">
        <v>229</v>
      </c>
      <c r="H76" s="9"/>
      <c r="I76" s="9"/>
      <c r="J76" s="9"/>
      <c r="K76" s="13">
        <v>112492</v>
      </c>
      <c r="L76" s="13"/>
      <c r="M76" s="13">
        <v>7536</v>
      </c>
      <c r="N76" s="13"/>
      <c r="O76" s="15">
        <v>107211</v>
      </c>
      <c r="P76" s="13"/>
      <c r="Q76" s="15">
        <v>16</v>
      </c>
    </row>
    <row r="77" spans="1:17" x14ac:dyDescent="0.6">
      <c r="C77" s="3" t="s">
        <v>15</v>
      </c>
      <c r="G77" s="9"/>
      <c r="H77" s="9"/>
      <c r="I77" s="9"/>
      <c r="J77" s="9"/>
      <c r="K77" s="13">
        <v>26008</v>
      </c>
      <c r="L77" s="13"/>
      <c r="M77" s="13">
        <v>57124</v>
      </c>
      <c r="N77" s="13"/>
      <c r="O77" s="13">
        <v>21662</v>
      </c>
      <c r="P77" s="13"/>
      <c r="Q77" s="13">
        <v>44331</v>
      </c>
    </row>
    <row r="78" spans="1:17" x14ac:dyDescent="0.6">
      <c r="C78" s="3" t="s">
        <v>230</v>
      </c>
      <c r="G78" s="9"/>
      <c r="H78" s="9"/>
      <c r="I78" s="9"/>
      <c r="J78" s="9"/>
      <c r="K78" s="13">
        <v>50015</v>
      </c>
      <c r="L78" s="13"/>
      <c r="M78" s="20">
        <v>0</v>
      </c>
      <c r="N78" s="13"/>
      <c r="O78" s="20">
        <v>0</v>
      </c>
      <c r="P78" s="13"/>
      <c r="Q78" s="16" t="s">
        <v>150</v>
      </c>
    </row>
    <row r="79" spans="1:17" x14ac:dyDescent="0.6">
      <c r="C79" s="3" t="s">
        <v>47</v>
      </c>
      <c r="G79" s="9"/>
      <c r="H79" s="9"/>
      <c r="I79" s="9"/>
      <c r="J79" s="9"/>
      <c r="K79" s="13">
        <v>16082</v>
      </c>
      <c r="L79" s="13"/>
      <c r="M79" s="13">
        <v>33418</v>
      </c>
      <c r="N79" s="13"/>
      <c r="O79" s="13">
        <v>12775</v>
      </c>
      <c r="P79" s="13"/>
      <c r="Q79" s="13">
        <v>21675</v>
      </c>
    </row>
    <row r="80" spans="1:17" x14ac:dyDescent="0.6">
      <c r="C80" s="3" t="s">
        <v>73</v>
      </c>
      <c r="G80" s="9"/>
      <c r="H80" s="9"/>
      <c r="I80" s="9"/>
      <c r="J80" s="9"/>
      <c r="K80" s="13">
        <v>33810</v>
      </c>
      <c r="L80" s="13"/>
      <c r="M80" s="13">
        <v>57181</v>
      </c>
      <c r="N80" s="13"/>
      <c r="O80" s="24">
        <v>21651</v>
      </c>
      <c r="P80" s="13"/>
      <c r="Q80" s="15">
        <v>36323</v>
      </c>
    </row>
    <row r="81" spans="1:17" x14ac:dyDescent="0.6">
      <c r="C81" s="3" t="s">
        <v>256</v>
      </c>
      <c r="G81" s="9"/>
      <c r="H81" s="9"/>
      <c r="I81" s="9"/>
      <c r="J81" s="9"/>
      <c r="K81" s="13">
        <v>15776</v>
      </c>
      <c r="L81" s="13"/>
      <c r="M81" s="13">
        <v>1074</v>
      </c>
      <c r="N81" s="13"/>
      <c r="O81" s="13">
        <v>14768</v>
      </c>
      <c r="P81" s="13"/>
      <c r="Q81" s="25">
        <v>0</v>
      </c>
    </row>
    <row r="82" spans="1:17" x14ac:dyDescent="0.6">
      <c r="C82" s="3" t="s">
        <v>139</v>
      </c>
      <c r="G82" s="9"/>
      <c r="H82" s="9"/>
      <c r="I82" s="9"/>
      <c r="J82" s="9"/>
      <c r="K82" s="16" t="s">
        <v>150</v>
      </c>
      <c r="L82" s="13"/>
      <c r="M82" s="16" t="s">
        <v>150</v>
      </c>
      <c r="N82" s="13"/>
      <c r="O82" s="15">
        <v>28771</v>
      </c>
      <c r="P82" s="13"/>
      <c r="Q82" s="15">
        <v>29487</v>
      </c>
    </row>
    <row r="83" spans="1:17" x14ac:dyDescent="0.6">
      <c r="C83" s="3" t="s">
        <v>76</v>
      </c>
      <c r="G83" s="9"/>
      <c r="H83" s="9"/>
      <c r="I83" s="9"/>
      <c r="J83" s="9"/>
      <c r="K83" s="13">
        <v>24189</v>
      </c>
      <c r="L83" s="13"/>
      <c r="M83" s="13">
        <v>119008</v>
      </c>
      <c r="N83" s="13"/>
      <c r="O83" s="13">
        <v>12411</v>
      </c>
      <c r="P83" s="13"/>
      <c r="Q83" s="13">
        <v>103691</v>
      </c>
    </row>
    <row r="84" spans="1:17" x14ac:dyDescent="0.6">
      <c r="C84" s="3" t="s">
        <v>17</v>
      </c>
      <c r="G84" s="9"/>
      <c r="H84" s="10"/>
      <c r="I84" s="10"/>
      <c r="J84" s="10"/>
      <c r="K84" s="13">
        <v>16405</v>
      </c>
      <c r="L84" s="13"/>
      <c r="M84" s="13">
        <v>17914</v>
      </c>
      <c r="N84" s="13"/>
      <c r="O84" s="13">
        <v>11257</v>
      </c>
      <c r="P84" s="13"/>
      <c r="Q84" s="13">
        <v>14943</v>
      </c>
    </row>
    <row r="85" spans="1:17" s="12" customFormat="1" x14ac:dyDescent="0.6">
      <c r="D85" s="12" t="s">
        <v>16</v>
      </c>
      <c r="G85" s="10"/>
      <c r="H85" s="10"/>
      <c r="I85" s="10"/>
      <c r="J85" s="10"/>
      <c r="K85" s="17">
        <f>SUM(K69:K84)</f>
        <v>939682</v>
      </c>
      <c r="L85" s="18"/>
      <c r="M85" s="17">
        <f>SUM(M69:M84)</f>
        <v>583644</v>
      </c>
      <c r="N85" s="18"/>
      <c r="O85" s="17">
        <f>SUM(O69:O84)</f>
        <v>809757</v>
      </c>
      <c r="P85" s="18"/>
      <c r="Q85" s="17">
        <f>SUM(Q69:Q84)</f>
        <v>422950</v>
      </c>
    </row>
    <row r="86" spans="1:17" s="12" customFormat="1" x14ac:dyDescent="0.6">
      <c r="A86" s="3" t="s">
        <v>151</v>
      </c>
      <c r="G86" s="10"/>
      <c r="H86" s="9"/>
      <c r="I86" s="9"/>
      <c r="J86" s="9"/>
      <c r="K86" s="18"/>
      <c r="L86" s="18"/>
      <c r="M86" s="18"/>
      <c r="N86" s="18"/>
      <c r="O86" s="18"/>
      <c r="P86" s="18"/>
      <c r="Q86" s="18"/>
    </row>
    <row r="87" spans="1:17" x14ac:dyDescent="0.6">
      <c r="B87" s="3" t="s">
        <v>174</v>
      </c>
      <c r="G87" s="9" t="s">
        <v>149</v>
      </c>
      <c r="H87" s="9"/>
      <c r="I87" s="9"/>
      <c r="J87" s="9"/>
      <c r="K87" s="20">
        <v>0</v>
      </c>
      <c r="L87" s="13"/>
      <c r="M87" s="13">
        <v>5600</v>
      </c>
      <c r="N87" s="13"/>
      <c r="O87" s="20">
        <v>0</v>
      </c>
      <c r="P87" s="13"/>
      <c r="Q87" s="16" t="s">
        <v>150</v>
      </c>
    </row>
    <row r="88" spans="1:17" x14ac:dyDescent="0.6">
      <c r="B88" s="3" t="s">
        <v>190</v>
      </c>
      <c r="G88" s="9" t="s">
        <v>149</v>
      </c>
      <c r="H88" s="9"/>
      <c r="I88" s="9"/>
      <c r="J88" s="9"/>
      <c r="K88" s="20">
        <v>0</v>
      </c>
      <c r="L88" s="13"/>
      <c r="M88" s="16" t="s">
        <v>150</v>
      </c>
      <c r="N88" s="13"/>
      <c r="O88" s="15">
        <v>21719</v>
      </c>
      <c r="P88" s="13"/>
      <c r="Q88" s="15">
        <v>29619</v>
      </c>
    </row>
    <row r="89" spans="1:17" x14ac:dyDescent="0.6">
      <c r="B89" s="3" t="s">
        <v>175</v>
      </c>
      <c r="G89" s="9"/>
      <c r="H89" s="9"/>
      <c r="I89" s="9"/>
      <c r="J89" s="9"/>
      <c r="K89" s="20">
        <v>0</v>
      </c>
      <c r="L89" s="13"/>
      <c r="M89" s="15">
        <v>359</v>
      </c>
      <c r="N89" s="13"/>
      <c r="O89" s="20">
        <v>0</v>
      </c>
      <c r="P89" s="13"/>
      <c r="Q89" s="16" t="s">
        <v>150</v>
      </c>
    </row>
    <row r="90" spans="1:17" x14ac:dyDescent="0.6">
      <c r="B90" s="3" t="s">
        <v>167</v>
      </c>
      <c r="G90" s="9"/>
      <c r="H90" s="9"/>
      <c r="I90" s="9"/>
      <c r="J90" s="9"/>
      <c r="K90" s="13"/>
      <c r="L90" s="13"/>
      <c r="M90" s="13"/>
      <c r="N90" s="13"/>
      <c r="O90" s="16"/>
      <c r="P90" s="13"/>
      <c r="Q90" s="16"/>
    </row>
    <row r="91" spans="1:17" x14ac:dyDescent="0.6">
      <c r="C91" s="3" t="s">
        <v>48</v>
      </c>
      <c r="G91" s="9"/>
      <c r="H91" s="9"/>
      <c r="I91" s="9"/>
      <c r="J91" s="9"/>
      <c r="K91" s="13">
        <v>45363</v>
      </c>
      <c r="L91" s="13"/>
      <c r="M91" s="13">
        <v>41683</v>
      </c>
      <c r="N91" s="13"/>
      <c r="O91" s="13">
        <v>13487</v>
      </c>
      <c r="P91" s="13"/>
      <c r="Q91" s="13">
        <v>11694</v>
      </c>
    </row>
    <row r="92" spans="1:17" x14ac:dyDescent="0.6">
      <c r="C92" s="3" t="s">
        <v>58</v>
      </c>
      <c r="G92" s="9"/>
      <c r="H92" s="9"/>
      <c r="I92" s="9"/>
      <c r="J92" s="9"/>
      <c r="K92" s="13">
        <v>208444</v>
      </c>
      <c r="L92" s="13"/>
      <c r="M92" s="13">
        <v>220614</v>
      </c>
      <c r="N92" s="13"/>
      <c r="O92" s="20">
        <v>0</v>
      </c>
      <c r="P92" s="13"/>
      <c r="Q92" s="16" t="s">
        <v>150</v>
      </c>
    </row>
    <row r="93" spans="1:17" x14ac:dyDescent="0.6">
      <c r="C93" s="3" t="s">
        <v>59</v>
      </c>
      <c r="G93" s="9"/>
      <c r="H93" s="9"/>
      <c r="I93" s="9"/>
      <c r="J93" s="9"/>
      <c r="K93" s="13">
        <v>140127</v>
      </c>
      <c r="L93" s="13"/>
      <c r="M93" s="13">
        <v>148262</v>
      </c>
      <c r="N93" s="13"/>
      <c r="O93" s="20">
        <v>0</v>
      </c>
      <c r="P93" s="13"/>
      <c r="Q93" s="16" t="s">
        <v>150</v>
      </c>
    </row>
    <row r="94" spans="1:17" x14ac:dyDescent="0.6">
      <c r="C94" s="3" t="s">
        <v>60</v>
      </c>
      <c r="G94" s="9" t="s">
        <v>229</v>
      </c>
      <c r="H94" s="9"/>
      <c r="I94" s="9"/>
      <c r="J94" s="9"/>
      <c r="K94" s="13">
        <v>109485</v>
      </c>
      <c r="L94" s="13"/>
      <c r="M94" s="13">
        <v>7214</v>
      </c>
      <c r="N94" s="13"/>
      <c r="O94" s="13">
        <v>108045</v>
      </c>
      <c r="P94" s="13"/>
      <c r="Q94" s="15">
        <v>192</v>
      </c>
    </row>
    <row r="95" spans="1:17" x14ac:dyDescent="0.6">
      <c r="C95" s="3" t="s">
        <v>17</v>
      </c>
      <c r="H95" s="11"/>
      <c r="I95" s="11"/>
      <c r="J95" s="11"/>
      <c r="K95" s="13">
        <v>12168</v>
      </c>
      <c r="L95" s="13"/>
      <c r="M95" s="13">
        <v>12846</v>
      </c>
      <c r="N95" s="13"/>
      <c r="O95" s="13">
        <v>6286</v>
      </c>
      <c r="P95" s="13"/>
      <c r="Q95" s="13">
        <v>2623</v>
      </c>
    </row>
    <row r="96" spans="1:17" s="12" customFormat="1" x14ac:dyDescent="0.6">
      <c r="D96" s="12" t="s">
        <v>152</v>
      </c>
      <c r="K96" s="17">
        <f>SUM(K87:K95)</f>
        <v>515587</v>
      </c>
      <c r="L96" s="26"/>
      <c r="M96" s="17">
        <f>SUM(M87:M95)</f>
        <v>436578</v>
      </c>
      <c r="N96" s="26"/>
      <c r="O96" s="17">
        <f>SUM(O87:O95)</f>
        <v>149537</v>
      </c>
      <c r="P96" s="26"/>
      <c r="Q96" s="17">
        <f>SUM(Q87:Q95)</f>
        <v>44128</v>
      </c>
    </row>
    <row r="97" spans="4:17" x14ac:dyDescent="0.6">
      <c r="D97" s="12" t="s">
        <v>153</v>
      </c>
      <c r="H97" s="12"/>
      <c r="I97" s="12"/>
      <c r="J97" s="12"/>
      <c r="K97" s="17">
        <f>K85+K96</f>
        <v>1455269</v>
      </c>
      <c r="L97" s="26"/>
      <c r="M97" s="17">
        <f>M85+M96</f>
        <v>1020222</v>
      </c>
      <c r="N97" s="26"/>
      <c r="O97" s="17">
        <f>O85+O96</f>
        <v>959294</v>
      </c>
      <c r="P97" s="26"/>
      <c r="Q97" s="17">
        <f>Q85+Q96</f>
        <v>467078</v>
      </c>
    </row>
    <row r="98" spans="4:17" x14ac:dyDescent="0.6">
      <c r="H98" s="9"/>
      <c r="I98" s="9"/>
      <c r="J98" s="9"/>
      <c r="K98" s="2"/>
    </row>
    <row r="99" spans="4:17" x14ac:dyDescent="0.6">
      <c r="H99" s="9"/>
      <c r="I99" s="9"/>
      <c r="J99" s="9"/>
      <c r="K99" s="2"/>
      <c r="O99" s="2"/>
    </row>
    <row r="100" spans="4:17" x14ac:dyDescent="0.6">
      <c r="H100" s="9"/>
      <c r="I100" s="9"/>
      <c r="J100" s="9"/>
      <c r="K100" s="2"/>
      <c r="O100" s="2"/>
    </row>
    <row r="101" spans="4:17" x14ac:dyDescent="0.6">
      <c r="H101" s="9"/>
      <c r="I101" s="9"/>
      <c r="J101" s="9"/>
      <c r="K101" s="2"/>
      <c r="O101" s="2"/>
    </row>
    <row r="102" spans="4:17" x14ac:dyDescent="0.6">
      <c r="K102" s="4"/>
      <c r="O102" s="5"/>
    </row>
    <row r="114" spans="1:17" x14ac:dyDescent="0.6">
      <c r="A114" s="3" t="s">
        <v>44</v>
      </c>
    </row>
    <row r="115" spans="1:17" x14ac:dyDescent="0.6">
      <c r="A115" s="110" t="str">
        <f>A1</f>
        <v>MAJOR  CINEPLEX  GROUP  PUBLIC  COMPANY  LIMITED  AND  ITS  SUBSIDIARY  COMPANIES</v>
      </c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</row>
    <row r="116" spans="1:17" x14ac:dyDescent="0.6">
      <c r="A116" s="110" t="s">
        <v>0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x14ac:dyDescent="0.6">
      <c r="A117" s="110" t="s">
        <v>226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</row>
    <row r="118" spans="1:17" s="12" customFormat="1" x14ac:dyDescent="0.6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111" t="s">
        <v>41</v>
      </c>
      <c r="L118" s="111"/>
      <c r="M118" s="111"/>
      <c r="N118" s="40"/>
      <c r="O118" s="111" t="s">
        <v>1</v>
      </c>
      <c r="P118" s="111"/>
      <c r="Q118" s="111"/>
    </row>
    <row r="119" spans="1:17" s="12" customFormat="1" x14ac:dyDescent="0.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8">
        <v>2003</v>
      </c>
      <c r="L119" s="48"/>
      <c r="M119" s="48">
        <v>2002</v>
      </c>
      <c r="N119" s="48"/>
      <c r="O119" s="48">
        <v>2003</v>
      </c>
      <c r="P119" s="48"/>
      <c r="Q119" s="48">
        <v>2002</v>
      </c>
    </row>
    <row r="120" spans="1:17" s="12" customFormat="1" x14ac:dyDescent="0.6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5" t="s">
        <v>143</v>
      </c>
      <c r="L120" s="46"/>
      <c r="M120" s="45" t="s">
        <v>143</v>
      </c>
      <c r="N120" s="46"/>
      <c r="O120" s="45" t="s">
        <v>143</v>
      </c>
      <c r="P120" s="46"/>
      <c r="Q120" s="45" t="s">
        <v>143</v>
      </c>
    </row>
    <row r="121" spans="1:17" s="12" customFormat="1" x14ac:dyDescent="0.6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5"/>
      <c r="L121" s="46"/>
      <c r="M121" s="46" t="s">
        <v>144</v>
      </c>
      <c r="N121" s="46"/>
      <c r="O121" s="45"/>
      <c r="P121" s="46"/>
      <c r="Q121" s="46" t="s">
        <v>144</v>
      </c>
    </row>
    <row r="122" spans="1:17" s="12" customFormat="1" x14ac:dyDescent="0.6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6" t="s">
        <v>146</v>
      </c>
      <c r="L122" s="46"/>
      <c r="M122" s="46" t="s">
        <v>145</v>
      </c>
      <c r="N122" s="46"/>
      <c r="O122" s="46" t="s">
        <v>146</v>
      </c>
      <c r="P122" s="46"/>
      <c r="Q122" s="46" t="s">
        <v>145</v>
      </c>
    </row>
    <row r="123" spans="1:17" s="12" customFormat="1" x14ac:dyDescent="0.6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6" t="s">
        <v>147</v>
      </c>
      <c r="L123" s="46"/>
      <c r="M123" s="45"/>
      <c r="N123" s="46"/>
      <c r="O123" s="46" t="s">
        <v>147</v>
      </c>
      <c r="P123" s="46"/>
      <c r="Q123" s="45"/>
    </row>
    <row r="124" spans="1:17" s="12" customFormat="1" x14ac:dyDescent="0.6">
      <c r="A124" s="50" t="s">
        <v>112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9"/>
      <c r="L124" s="49"/>
      <c r="M124" s="49"/>
      <c r="N124" s="49"/>
      <c r="O124" s="49"/>
      <c r="P124" s="49"/>
      <c r="Q124" s="49"/>
    </row>
    <row r="125" spans="1:17" x14ac:dyDescent="0.6">
      <c r="B125" s="3" t="s">
        <v>18</v>
      </c>
      <c r="K125" s="4"/>
      <c r="L125" s="4"/>
      <c r="M125" s="4"/>
      <c r="N125" s="4"/>
      <c r="O125" s="4"/>
      <c r="P125" s="4"/>
      <c r="Q125" s="4"/>
    </row>
    <row r="126" spans="1:17" x14ac:dyDescent="0.6">
      <c r="B126" s="3" t="s">
        <v>49</v>
      </c>
      <c r="G126" s="9" t="s">
        <v>231</v>
      </c>
      <c r="K126" s="4"/>
      <c r="L126" s="4"/>
      <c r="M126" s="4"/>
      <c r="N126" s="4"/>
      <c r="O126" s="4"/>
      <c r="P126" s="4"/>
      <c r="Q126" s="4"/>
    </row>
    <row r="127" spans="1:17" x14ac:dyDescent="0.6">
      <c r="C127" s="3" t="s">
        <v>206</v>
      </c>
      <c r="K127" s="14">
        <v>606500</v>
      </c>
      <c r="L127" s="14"/>
      <c r="M127" s="16" t="s">
        <v>150</v>
      </c>
      <c r="N127" s="14"/>
      <c r="O127" s="14">
        <v>606500</v>
      </c>
      <c r="P127" s="14"/>
      <c r="Q127" s="16" t="s">
        <v>150</v>
      </c>
    </row>
    <row r="128" spans="1:17" x14ac:dyDescent="0.6">
      <c r="C128" s="3" t="s">
        <v>99</v>
      </c>
      <c r="K128" s="51" t="s">
        <v>150</v>
      </c>
      <c r="L128" s="28"/>
      <c r="M128" s="29">
        <v>587000</v>
      </c>
      <c r="N128" s="28"/>
      <c r="O128" s="27">
        <v>0</v>
      </c>
      <c r="P128" s="28"/>
      <c r="Q128" s="29">
        <v>587000</v>
      </c>
    </row>
    <row r="129" spans="2:17" x14ac:dyDescent="0.6">
      <c r="B129" s="3" t="s">
        <v>19</v>
      </c>
      <c r="K129" s="14"/>
      <c r="L129" s="14"/>
      <c r="M129" s="14"/>
      <c r="N129" s="14"/>
      <c r="O129" s="14"/>
      <c r="P129" s="14"/>
      <c r="Q129" s="14"/>
    </row>
    <row r="130" spans="2:17" x14ac:dyDescent="0.6">
      <c r="C130" s="3" t="s">
        <v>223</v>
      </c>
      <c r="K130" s="23">
        <v>587000</v>
      </c>
      <c r="L130" s="23">
        <v>587000</v>
      </c>
      <c r="M130" s="16" t="s">
        <v>150</v>
      </c>
      <c r="N130" s="14"/>
      <c r="O130" s="23">
        <v>587000</v>
      </c>
      <c r="P130" s="14"/>
      <c r="Q130" s="16" t="s">
        <v>150</v>
      </c>
    </row>
    <row r="131" spans="2:17" x14ac:dyDescent="0.6">
      <c r="C131" s="3" t="s">
        <v>99</v>
      </c>
      <c r="K131" s="20">
        <v>0</v>
      </c>
      <c r="L131" s="28"/>
      <c r="M131" s="23">
        <v>587000</v>
      </c>
      <c r="N131" s="28"/>
      <c r="O131" s="20">
        <v>0</v>
      </c>
      <c r="P131" s="28"/>
      <c r="Q131" s="23">
        <v>587000</v>
      </c>
    </row>
    <row r="132" spans="2:17" x14ac:dyDescent="0.6">
      <c r="B132" s="3" t="s">
        <v>122</v>
      </c>
      <c r="K132" s="23">
        <v>653227</v>
      </c>
      <c r="L132" s="14"/>
      <c r="M132" s="23">
        <v>653227</v>
      </c>
      <c r="N132" s="14"/>
      <c r="O132" s="23">
        <v>653227</v>
      </c>
      <c r="P132" s="14"/>
      <c r="Q132" s="23">
        <v>653227</v>
      </c>
    </row>
    <row r="133" spans="2:17" x14ac:dyDescent="0.6">
      <c r="B133" s="3" t="s">
        <v>250</v>
      </c>
      <c r="K133" s="23">
        <v>133539</v>
      </c>
      <c r="L133" s="30"/>
      <c r="M133" s="20">
        <v>0</v>
      </c>
      <c r="N133" s="30"/>
      <c r="O133" s="23">
        <v>133539</v>
      </c>
      <c r="P133" s="30"/>
      <c r="Q133" s="20">
        <v>0</v>
      </c>
    </row>
    <row r="134" spans="2:17" x14ac:dyDescent="0.6">
      <c r="B134" s="3" t="s">
        <v>109</v>
      </c>
    </row>
    <row r="135" spans="2:17" x14ac:dyDescent="0.6">
      <c r="C135" s="3" t="s">
        <v>113</v>
      </c>
      <c r="K135" s="23"/>
      <c r="L135" s="30"/>
      <c r="M135" s="23"/>
      <c r="N135" s="30"/>
      <c r="O135" s="15"/>
      <c r="P135" s="30"/>
      <c r="Q135" s="23"/>
    </row>
    <row r="136" spans="2:17" x14ac:dyDescent="0.6">
      <c r="D136" s="3" t="s">
        <v>191</v>
      </c>
      <c r="K136" s="23">
        <v>16319</v>
      </c>
      <c r="L136" s="30"/>
      <c r="M136" s="23">
        <v>16319</v>
      </c>
      <c r="N136" s="30"/>
      <c r="O136" s="15">
        <v>16319</v>
      </c>
      <c r="P136" s="30"/>
      <c r="Q136" s="23">
        <v>16319</v>
      </c>
    </row>
    <row r="137" spans="2:17" x14ac:dyDescent="0.6">
      <c r="C137" s="3" t="s">
        <v>114</v>
      </c>
      <c r="K137" s="23">
        <v>452920</v>
      </c>
      <c r="L137" s="6"/>
      <c r="M137" s="23">
        <v>391148</v>
      </c>
      <c r="N137" s="6"/>
      <c r="O137" s="23">
        <v>452920</v>
      </c>
      <c r="P137" s="6"/>
      <c r="Q137" s="23">
        <v>391148</v>
      </c>
    </row>
    <row r="138" spans="2:17" x14ac:dyDescent="0.6">
      <c r="B138" s="3" t="s">
        <v>259</v>
      </c>
      <c r="K138" s="31">
        <v>60897</v>
      </c>
      <c r="L138" s="14"/>
      <c r="M138" s="31">
        <v>105856</v>
      </c>
      <c r="N138" s="14"/>
      <c r="O138" s="20">
        <v>0</v>
      </c>
      <c r="P138" s="14"/>
      <c r="Q138" s="16" t="s">
        <v>150</v>
      </c>
    </row>
    <row r="139" spans="2:17" s="12" customFormat="1" x14ac:dyDescent="0.6">
      <c r="C139" s="12" t="s">
        <v>88</v>
      </c>
      <c r="K139" s="17">
        <f>SUM(K130:K138)</f>
        <v>1903902</v>
      </c>
      <c r="L139" s="21"/>
      <c r="M139" s="17">
        <f>SUM(M130:M138)</f>
        <v>1753550</v>
      </c>
      <c r="N139" s="21"/>
      <c r="O139" s="17">
        <f>SUM(O130:O138)</f>
        <v>1843005</v>
      </c>
      <c r="P139" s="21"/>
      <c r="Q139" s="17">
        <f>SUM(Q130:Q138)</f>
        <v>1647694</v>
      </c>
    </row>
    <row r="140" spans="2:17" s="12" customFormat="1" ht="24" thickBot="1" x14ac:dyDescent="0.65">
      <c r="C140" s="12" t="s">
        <v>89</v>
      </c>
      <c r="K140" s="32">
        <f>SUM(K97+K139)</f>
        <v>3359171</v>
      </c>
      <c r="L140" s="8"/>
      <c r="M140" s="32">
        <f>SUM(M97+M139)</f>
        <v>2773772</v>
      </c>
      <c r="N140" s="8"/>
      <c r="O140" s="32">
        <f>SUM(O97+O139)</f>
        <v>2802299</v>
      </c>
      <c r="P140" s="8"/>
      <c r="Q140" s="32">
        <f>SUM(Q97+Q139)</f>
        <v>2114772</v>
      </c>
    </row>
    <row r="141" spans="2:17" ht="24" thickTop="1" x14ac:dyDescent="0.6">
      <c r="K141" s="4"/>
      <c r="L141" s="4"/>
      <c r="M141" s="4"/>
      <c r="N141" s="4"/>
      <c r="O141" s="4"/>
      <c r="P141" s="4"/>
      <c r="Q141" s="4"/>
    </row>
    <row r="142" spans="2:17" x14ac:dyDescent="0.6">
      <c r="D142" s="3" t="s">
        <v>90</v>
      </c>
      <c r="K142" s="4"/>
      <c r="L142" s="4"/>
      <c r="M142" s="4"/>
      <c r="N142" s="4"/>
      <c r="O142" s="4"/>
      <c r="P142" s="4"/>
      <c r="Q142" s="4"/>
    </row>
    <row r="143" spans="2:17" x14ac:dyDescent="0.6">
      <c r="K143" s="4"/>
      <c r="L143" s="4"/>
      <c r="M143" s="4"/>
      <c r="N143" s="4"/>
      <c r="O143" s="4"/>
      <c r="P143" s="4"/>
      <c r="Q143" s="4"/>
    </row>
    <row r="144" spans="2:17" x14ac:dyDescent="0.6">
      <c r="K144" s="4"/>
      <c r="L144" s="4"/>
      <c r="M144" s="4"/>
      <c r="N144" s="4"/>
      <c r="O144" s="4"/>
      <c r="P144" s="4"/>
      <c r="Q144" s="4"/>
    </row>
    <row r="145" spans="11:17" x14ac:dyDescent="0.6">
      <c r="K145" s="4"/>
      <c r="L145" s="4"/>
      <c r="M145" s="4"/>
      <c r="N145" s="4"/>
      <c r="O145" s="4"/>
      <c r="P145" s="4"/>
      <c r="Q145" s="4"/>
    </row>
    <row r="146" spans="11:17" x14ac:dyDescent="0.6">
      <c r="K146" s="4"/>
      <c r="L146" s="4"/>
      <c r="M146" s="4"/>
      <c r="N146" s="4"/>
      <c r="O146" s="4"/>
      <c r="P146" s="4"/>
      <c r="Q146" s="4"/>
    </row>
    <row r="147" spans="11:17" x14ac:dyDescent="0.6">
      <c r="K147" s="4"/>
      <c r="L147" s="4"/>
      <c r="M147" s="4"/>
      <c r="N147" s="4"/>
      <c r="O147" s="4"/>
      <c r="P147" s="4"/>
      <c r="Q147" s="4"/>
    </row>
    <row r="148" spans="11:17" x14ac:dyDescent="0.6">
      <c r="K148" s="52"/>
      <c r="L148" s="52"/>
      <c r="M148" s="52"/>
      <c r="N148" s="52"/>
      <c r="O148" s="52"/>
      <c r="P148" s="52"/>
      <c r="Q148" s="52"/>
    </row>
    <row r="171" spans="1:17" x14ac:dyDescent="0.6">
      <c r="A171" s="3" t="s">
        <v>44</v>
      </c>
    </row>
    <row r="172" spans="1:17" x14ac:dyDescent="0.6">
      <c r="A172" s="110" t="str">
        <f>A1</f>
        <v>MAJOR  CINEPLEX  GROUP  PUBLIC  COMPANY  LIMITED  AND  ITS  SUBSIDIARY  COMPANIES</v>
      </c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</row>
    <row r="173" spans="1:17" x14ac:dyDescent="0.6">
      <c r="A173" s="110" t="s">
        <v>20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</row>
    <row r="174" spans="1:17" x14ac:dyDescent="0.6">
      <c r="A174" s="110" t="s">
        <v>232</v>
      </c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</row>
    <row r="175" spans="1:17" x14ac:dyDescent="0.6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117" t="s">
        <v>146</v>
      </c>
      <c r="P175" s="117"/>
      <c r="Q175" s="117"/>
    </row>
    <row r="176" spans="1:17" x14ac:dyDescent="0.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118" t="s">
        <v>147</v>
      </c>
      <c r="P176" s="118"/>
      <c r="Q176" s="118"/>
    </row>
    <row r="177" spans="1:17" s="12" customFormat="1" x14ac:dyDescent="0.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111" t="s">
        <v>41</v>
      </c>
      <c r="L177" s="111"/>
      <c r="M177" s="111"/>
      <c r="N177" s="40"/>
      <c r="O177" s="111" t="s">
        <v>1</v>
      </c>
      <c r="P177" s="111"/>
      <c r="Q177" s="111"/>
    </row>
    <row r="178" spans="1:17" s="12" customFormat="1" x14ac:dyDescent="0.6">
      <c r="I178" s="47"/>
      <c r="J178" s="47"/>
      <c r="K178" s="48">
        <v>2003</v>
      </c>
      <c r="L178" s="48"/>
      <c r="M178" s="48">
        <v>2002</v>
      </c>
      <c r="N178" s="48"/>
      <c r="O178" s="48">
        <v>2003</v>
      </c>
      <c r="P178" s="48"/>
      <c r="Q178" s="48">
        <v>2002</v>
      </c>
    </row>
    <row r="179" spans="1:17" s="12" customFormat="1" x14ac:dyDescent="0.6">
      <c r="A179" s="40"/>
      <c r="B179" s="40"/>
      <c r="C179" s="40"/>
      <c r="D179" s="40"/>
      <c r="E179" s="40"/>
      <c r="F179" s="40"/>
      <c r="G179" s="40"/>
      <c r="H179" s="40"/>
      <c r="I179" s="44"/>
      <c r="J179" s="44"/>
      <c r="K179" s="45" t="s">
        <v>143</v>
      </c>
      <c r="L179" s="46"/>
      <c r="M179" s="45" t="s">
        <v>143</v>
      </c>
      <c r="N179" s="46"/>
      <c r="O179" s="45" t="s">
        <v>143</v>
      </c>
      <c r="P179" s="46"/>
      <c r="Q179" s="45" t="s">
        <v>143</v>
      </c>
    </row>
    <row r="180" spans="1:17" s="12" customFormat="1" x14ac:dyDescent="0.6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53"/>
      <c r="L180" s="49"/>
      <c r="M180" s="46" t="s">
        <v>144</v>
      </c>
      <c r="N180" s="49"/>
      <c r="O180" s="49"/>
      <c r="P180" s="49"/>
      <c r="Q180" s="46" t="s">
        <v>144</v>
      </c>
    </row>
    <row r="181" spans="1:17" x14ac:dyDescent="0.6">
      <c r="A181" s="12" t="s">
        <v>21</v>
      </c>
      <c r="K181" s="4"/>
      <c r="L181" s="4"/>
      <c r="M181" s="4"/>
      <c r="N181" s="4"/>
      <c r="O181" s="4"/>
      <c r="P181" s="4"/>
      <c r="Q181" s="4"/>
    </row>
    <row r="182" spans="1:17" x14ac:dyDescent="0.6">
      <c r="B182" s="3" t="s">
        <v>100</v>
      </c>
      <c r="K182" s="30">
        <v>384140</v>
      </c>
      <c r="L182" s="30"/>
      <c r="M182" s="30">
        <v>283209</v>
      </c>
      <c r="N182" s="30"/>
      <c r="O182" s="30">
        <v>291604</v>
      </c>
      <c r="P182" s="30"/>
      <c r="Q182" s="30">
        <v>166053</v>
      </c>
    </row>
    <row r="183" spans="1:17" x14ac:dyDescent="0.6">
      <c r="B183" s="3" t="s">
        <v>101</v>
      </c>
      <c r="K183" s="23">
        <v>78254</v>
      </c>
      <c r="L183" s="30"/>
      <c r="M183" s="23">
        <v>55007</v>
      </c>
      <c r="N183" s="30"/>
      <c r="O183" s="30">
        <v>63092</v>
      </c>
      <c r="P183" s="30"/>
      <c r="Q183" s="23">
        <v>31100</v>
      </c>
    </row>
    <row r="184" spans="1:17" x14ac:dyDescent="0.6">
      <c r="B184" s="3" t="s">
        <v>123</v>
      </c>
      <c r="K184" s="30">
        <v>64249</v>
      </c>
      <c r="L184" s="30"/>
      <c r="M184" s="30">
        <v>60760</v>
      </c>
      <c r="N184" s="30"/>
      <c r="O184" s="30">
        <v>10236</v>
      </c>
      <c r="P184" s="30"/>
      <c r="Q184" s="30">
        <v>7809</v>
      </c>
    </row>
    <row r="185" spans="1:17" x14ac:dyDescent="0.6">
      <c r="B185" s="3" t="s">
        <v>102</v>
      </c>
      <c r="K185" s="30">
        <v>43734</v>
      </c>
      <c r="L185" s="30"/>
      <c r="M185" s="30">
        <v>40148</v>
      </c>
      <c r="N185" s="30"/>
      <c r="O185" s="30">
        <v>21900</v>
      </c>
      <c r="P185" s="30"/>
      <c r="Q185" s="30">
        <v>9613</v>
      </c>
    </row>
    <row r="186" spans="1:17" x14ac:dyDescent="0.6">
      <c r="B186" s="3" t="s">
        <v>22</v>
      </c>
      <c r="K186" s="30"/>
      <c r="L186" s="30"/>
      <c r="M186" s="30"/>
      <c r="N186" s="30"/>
      <c r="O186" s="30"/>
      <c r="P186" s="30"/>
      <c r="Q186" s="30"/>
    </row>
    <row r="187" spans="1:17" x14ac:dyDescent="0.6">
      <c r="C187" s="3" t="s">
        <v>50</v>
      </c>
      <c r="K187" s="30">
        <v>15455</v>
      </c>
      <c r="L187" s="30"/>
      <c r="M187" s="30">
        <v>19115</v>
      </c>
      <c r="N187" s="30"/>
      <c r="O187" s="30">
        <v>12998</v>
      </c>
      <c r="P187" s="30"/>
      <c r="Q187" s="30">
        <v>16709</v>
      </c>
    </row>
    <row r="188" spans="1:17" x14ac:dyDescent="0.6">
      <c r="C188" s="3" t="s">
        <v>51</v>
      </c>
      <c r="K188" s="16" t="s">
        <v>150</v>
      </c>
      <c r="L188" s="30"/>
      <c r="M188" s="30">
        <v>1147</v>
      </c>
      <c r="N188" s="30"/>
      <c r="O188" s="30">
        <v>36268</v>
      </c>
      <c r="P188" s="30"/>
      <c r="Q188" s="30">
        <v>35666</v>
      </c>
    </row>
    <row r="189" spans="1:17" x14ac:dyDescent="0.6">
      <c r="C189" s="3" t="s">
        <v>74</v>
      </c>
      <c r="K189" s="30">
        <v>2688</v>
      </c>
      <c r="L189" s="30"/>
      <c r="M189" s="30">
        <v>2688</v>
      </c>
      <c r="N189" s="30"/>
      <c r="O189" s="16" t="s">
        <v>150</v>
      </c>
      <c r="P189" s="30"/>
      <c r="Q189" s="16" t="s">
        <v>150</v>
      </c>
    </row>
    <row r="190" spans="1:17" x14ac:dyDescent="0.6">
      <c r="C190" s="3" t="s">
        <v>17</v>
      </c>
      <c r="K190" s="30">
        <v>7698</v>
      </c>
      <c r="L190" s="30"/>
      <c r="M190" s="30">
        <f>14554+754</f>
        <v>15308</v>
      </c>
      <c r="N190" s="30"/>
      <c r="O190" s="30">
        <v>5147</v>
      </c>
      <c r="P190" s="30"/>
      <c r="Q190" s="30">
        <f>9307+5454</f>
        <v>14761</v>
      </c>
    </row>
    <row r="191" spans="1:17" x14ac:dyDescent="0.6">
      <c r="B191" s="3" t="s">
        <v>192</v>
      </c>
      <c r="K191" s="16" t="s">
        <v>150</v>
      </c>
      <c r="L191" s="30"/>
      <c r="M191" s="16" t="s">
        <v>150</v>
      </c>
      <c r="N191" s="30"/>
      <c r="O191" s="30">
        <v>23127</v>
      </c>
      <c r="P191" s="30"/>
      <c r="Q191" s="30">
        <v>34098</v>
      </c>
    </row>
    <row r="192" spans="1:17" x14ac:dyDescent="0.6">
      <c r="B192" s="12"/>
      <c r="C192" s="12"/>
      <c r="D192" s="12" t="s">
        <v>23</v>
      </c>
      <c r="E192" s="12"/>
      <c r="F192" s="12"/>
      <c r="G192" s="12"/>
      <c r="H192" s="12"/>
      <c r="I192" s="12"/>
      <c r="J192" s="12"/>
      <c r="K192" s="33">
        <f>SUM(K182:K191)</f>
        <v>596218</v>
      </c>
      <c r="L192" s="34"/>
      <c r="M192" s="33">
        <f>SUM(M182:M191)</f>
        <v>477382</v>
      </c>
      <c r="N192" s="34"/>
      <c r="O192" s="33">
        <f>SUM(O182:O191)</f>
        <v>464372</v>
      </c>
      <c r="P192" s="34"/>
      <c r="Q192" s="33">
        <f>SUM(Q182:Q191)</f>
        <v>315809</v>
      </c>
    </row>
    <row r="193" spans="1:17" x14ac:dyDescent="0.6">
      <c r="A193" s="12" t="s">
        <v>24</v>
      </c>
      <c r="K193" s="30"/>
      <c r="L193" s="30"/>
      <c r="M193" s="30"/>
      <c r="N193" s="30"/>
      <c r="O193" s="30"/>
      <c r="P193" s="30"/>
      <c r="Q193" s="30"/>
    </row>
    <row r="194" spans="1:17" x14ac:dyDescent="0.6">
      <c r="B194" s="3" t="s">
        <v>103</v>
      </c>
      <c r="K194" s="30">
        <v>253859</v>
      </c>
      <c r="L194" s="30"/>
      <c r="M194" s="30">
        <v>196442</v>
      </c>
      <c r="N194" s="30"/>
      <c r="O194" s="30">
        <v>204837</v>
      </c>
      <c r="P194" s="30"/>
      <c r="Q194" s="30">
        <v>132054</v>
      </c>
    </row>
    <row r="195" spans="1:17" x14ac:dyDescent="0.6">
      <c r="B195" s="3" t="s">
        <v>104</v>
      </c>
      <c r="K195" s="30">
        <v>43477</v>
      </c>
      <c r="L195" s="30"/>
      <c r="M195" s="30">
        <v>20711</v>
      </c>
      <c r="N195" s="30"/>
      <c r="O195" s="30">
        <v>43016</v>
      </c>
      <c r="P195" s="30"/>
      <c r="Q195" s="30">
        <v>15010</v>
      </c>
    </row>
    <row r="196" spans="1:17" x14ac:dyDescent="0.6">
      <c r="B196" s="3" t="s">
        <v>105</v>
      </c>
      <c r="K196" s="30">
        <v>47551</v>
      </c>
      <c r="L196" s="30"/>
      <c r="M196" s="30">
        <v>47454</v>
      </c>
      <c r="N196" s="30"/>
      <c r="O196" s="30">
        <v>1717</v>
      </c>
      <c r="P196" s="30"/>
      <c r="Q196" s="30">
        <v>2280</v>
      </c>
    </row>
    <row r="197" spans="1:17" x14ac:dyDescent="0.6">
      <c r="B197" s="3" t="s">
        <v>106</v>
      </c>
      <c r="K197" s="30">
        <v>610</v>
      </c>
      <c r="L197" s="30"/>
      <c r="M197" s="30">
        <v>1059</v>
      </c>
      <c r="N197" s="30"/>
      <c r="O197" s="16" t="s">
        <v>150</v>
      </c>
      <c r="P197" s="30"/>
      <c r="Q197" s="16" t="s">
        <v>150</v>
      </c>
    </row>
    <row r="198" spans="1:17" x14ac:dyDescent="0.6">
      <c r="B198" s="3" t="s">
        <v>66</v>
      </c>
      <c r="K198" s="30">
        <v>2410</v>
      </c>
      <c r="L198" s="30"/>
      <c r="M198" s="30">
        <v>2410</v>
      </c>
      <c r="N198" s="30"/>
      <c r="O198" s="16" t="s">
        <v>150</v>
      </c>
      <c r="P198" s="30"/>
      <c r="Q198" s="16" t="s">
        <v>150</v>
      </c>
    </row>
    <row r="199" spans="1:17" s="12" customFormat="1" x14ac:dyDescent="0.6">
      <c r="A199" s="3"/>
      <c r="B199" s="3" t="s">
        <v>78</v>
      </c>
      <c r="C199" s="3"/>
      <c r="D199" s="3"/>
      <c r="E199" s="3"/>
      <c r="F199" s="3"/>
      <c r="G199" s="3"/>
      <c r="H199" s="3"/>
      <c r="I199" s="3"/>
      <c r="J199" s="3"/>
      <c r="K199" s="30">
        <v>105202</v>
      </c>
      <c r="L199" s="30"/>
      <c r="M199" s="30">
        <v>92642</v>
      </c>
      <c r="N199" s="30"/>
      <c r="O199" s="30">
        <v>87972</v>
      </c>
      <c r="P199" s="30"/>
      <c r="Q199" s="30">
        <v>64429</v>
      </c>
    </row>
    <row r="200" spans="1:17" x14ac:dyDescent="0.6">
      <c r="D200" s="12" t="s">
        <v>25</v>
      </c>
      <c r="E200" s="12"/>
      <c r="F200" s="12"/>
      <c r="G200" s="12"/>
      <c r="K200" s="33">
        <f>SUM(K194:K199)</f>
        <v>453109</v>
      </c>
      <c r="L200" s="52"/>
      <c r="M200" s="33">
        <f>SUM(M194:M199)</f>
        <v>360718</v>
      </c>
      <c r="N200" s="54"/>
      <c r="O200" s="33">
        <f>SUM(O194:O199)</f>
        <v>337542</v>
      </c>
      <c r="P200" s="54"/>
      <c r="Q200" s="33">
        <f>SUM(Q194:Q199)</f>
        <v>213773</v>
      </c>
    </row>
    <row r="201" spans="1:17" x14ac:dyDescent="0.6">
      <c r="A201" s="12" t="s">
        <v>124</v>
      </c>
      <c r="K201" s="55"/>
      <c r="M201" s="55"/>
      <c r="O201" s="55"/>
      <c r="Q201" s="55"/>
    </row>
    <row r="202" spans="1:17" x14ac:dyDescent="0.6">
      <c r="A202" s="12" t="s">
        <v>26</v>
      </c>
      <c r="K202" s="34">
        <f>SUM(K192-K200)</f>
        <v>143109</v>
      </c>
      <c r="L202" s="52"/>
      <c r="M202" s="34">
        <f>SUM(M192-M200)</f>
        <v>116664</v>
      </c>
      <c r="N202" s="52"/>
      <c r="O202" s="34">
        <f>SUM(O192-O200)</f>
        <v>126830</v>
      </c>
      <c r="P202" s="52"/>
      <c r="Q202" s="34">
        <f>SUM(Q192-Q200)</f>
        <v>102036</v>
      </c>
    </row>
    <row r="203" spans="1:17" x14ac:dyDescent="0.6">
      <c r="A203" s="3" t="s">
        <v>27</v>
      </c>
      <c r="K203" s="30">
        <v>-2331</v>
      </c>
      <c r="L203" s="30"/>
      <c r="M203" s="30">
        <v>-1244</v>
      </c>
      <c r="N203" s="30"/>
      <c r="O203" s="30">
        <v>-2261</v>
      </c>
      <c r="P203" s="30"/>
      <c r="Q203" s="30">
        <v>-304</v>
      </c>
    </row>
    <row r="204" spans="1:17" x14ac:dyDescent="0.6">
      <c r="A204" s="3" t="s">
        <v>28</v>
      </c>
      <c r="G204" s="3" t="s">
        <v>233</v>
      </c>
      <c r="K204" s="35">
        <v>-34613</v>
      </c>
      <c r="L204" s="30"/>
      <c r="M204" s="35">
        <v>-29510</v>
      </c>
      <c r="N204" s="30"/>
      <c r="O204" s="36">
        <v>-23326</v>
      </c>
      <c r="P204" s="30"/>
      <c r="Q204" s="35">
        <v>-20289</v>
      </c>
    </row>
    <row r="205" spans="1:17" x14ac:dyDescent="0.6">
      <c r="A205" s="12" t="s">
        <v>125</v>
      </c>
      <c r="K205" s="6"/>
      <c r="L205" s="4"/>
      <c r="M205" s="6"/>
      <c r="N205" s="4"/>
      <c r="O205" s="6"/>
      <c r="P205" s="4"/>
      <c r="Q205" s="6"/>
    </row>
    <row r="206" spans="1:17" x14ac:dyDescent="0.6">
      <c r="A206" s="12" t="s">
        <v>154</v>
      </c>
      <c r="K206" s="34">
        <f>SUM(K202:K205)</f>
        <v>106165</v>
      </c>
      <c r="L206" s="4"/>
      <c r="M206" s="34">
        <f>SUM(M202:M205)</f>
        <v>85910</v>
      </c>
      <c r="N206" s="4"/>
      <c r="O206" s="34">
        <f>SUM(O202:O205)</f>
        <v>101243</v>
      </c>
      <c r="P206" s="4"/>
      <c r="Q206" s="34">
        <f>SUM(Q202:Q205)</f>
        <v>81443</v>
      </c>
    </row>
    <row r="207" spans="1:17" x14ac:dyDescent="0.6">
      <c r="A207" s="3" t="s">
        <v>126</v>
      </c>
      <c r="K207" s="30">
        <v>-4922</v>
      </c>
      <c r="L207" s="30"/>
      <c r="M207" s="30">
        <v>-4467</v>
      </c>
      <c r="N207" s="30"/>
      <c r="O207" s="16" t="s">
        <v>150</v>
      </c>
      <c r="P207" s="30"/>
      <c r="Q207" s="16" t="s">
        <v>150</v>
      </c>
    </row>
    <row r="208" spans="1:17" ht="24" thickBot="1" x14ac:dyDescent="0.65">
      <c r="A208" s="12" t="s">
        <v>29</v>
      </c>
      <c r="B208" s="12"/>
      <c r="C208" s="12"/>
      <c r="D208" s="12"/>
      <c r="E208" s="12"/>
      <c r="F208" s="12"/>
      <c r="G208" s="12"/>
      <c r="H208" s="56"/>
      <c r="I208" s="56"/>
      <c r="J208" s="56"/>
      <c r="K208" s="37">
        <f>SUM(K206:K207)</f>
        <v>101243</v>
      </c>
      <c r="L208" s="52"/>
      <c r="M208" s="37">
        <f>SUM(M206:M207)</f>
        <v>81443</v>
      </c>
      <c r="N208" s="52"/>
      <c r="O208" s="37">
        <f>SUM(O206:O207)</f>
        <v>101243</v>
      </c>
      <c r="P208" s="52"/>
      <c r="Q208" s="37">
        <f>SUM(Q206:Q207)</f>
        <v>81443</v>
      </c>
    </row>
    <row r="209" spans="1:17" ht="24" thickTop="1" x14ac:dyDescent="0.6">
      <c r="K209" s="6"/>
      <c r="L209" s="4"/>
      <c r="M209" s="6"/>
      <c r="N209" s="4"/>
      <c r="O209" s="6"/>
      <c r="P209" s="4"/>
      <c r="Q209" s="6"/>
    </row>
    <row r="210" spans="1:17" x14ac:dyDescent="0.6">
      <c r="A210" s="3" t="s">
        <v>176</v>
      </c>
      <c r="G210" s="3" t="s">
        <v>234</v>
      </c>
      <c r="K210" s="38">
        <f>SUM(K208/K212)</f>
        <v>0.17247529812606474</v>
      </c>
      <c r="L210" s="30"/>
      <c r="M210" s="38">
        <f>SUM(M208/M212)</f>
        <v>0.13874446337308347</v>
      </c>
      <c r="N210" s="30"/>
      <c r="O210" s="38">
        <f>SUM(O208/O212)</f>
        <v>0.17247529812606474</v>
      </c>
      <c r="P210" s="30"/>
      <c r="Q210" s="38">
        <f>SUM(Q208/Q212)</f>
        <v>0.13874446337308347</v>
      </c>
    </row>
    <row r="211" spans="1:17" x14ac:dyDescent="0.6">
      <c r="A211" s="3" t="s">
        <v>219</v>
      </c>
      <c r="G211" s="3" t="s">
        <v>234</v>
      </c>
      <c r="K211" s="38">
        <v>0.17</v>
      </c>
      <c r="L211" s="30"/>
      <c r="M211" s="25">
        <v>0</v>
      </c>
      <c r="N211" s="30"/>
      <c r="O211" s="38">
        <v>0.17</v>
      </c>
      <c r="P211" s="30"/>
      <c r="Q211" s="25">
        <v>0</v>
      </c>
    </row>
    <row r="212" spans="1:17" x14ac:dyDescent="0.6">
      <c r="A212" s="3" t="s">
        <v>177</v>
      </c>
      <c r="G212" s="3" t="s">
        <v>234</v>
      </c>
      <c r="K212" s="30">
        <v>587000</v>
      </c>
      <c r="L212" s="30"/>
      <c r="M212" s="30">
        <v>587000</v>
      </c>
      <c r="N212" s="30"/>
      <c r="O212" s="30">
        <v>587000</v>
      </c>
      <c r="P212" s="30"/>
      <c r="Q212" s="30">
        <v>587000</v>
      </c>
    </row>
    <row r="213" spans="1:17" x14ac:dyDescent="0.6">
      <c r="K213" s="4"/>
      <c r="L213" s="4"/>
      <c r="M213" s="4"/>
      <c r="N213" s="4"/>
      <c r="O213" s="4"/>
      <c r="P213" s="4"/>
      <c r="Q213" s="4"/>
    </row>
    <row r="214" spans="1:17" x14ac:dyDescent="0.6">
      <c r="K214" s="57"/>
      <c r="L214" s="4"/>
      <c r="M214" s="57"/>
      <c r="N214" s="4"/>
      <c r="O214" s="57"/>
      <c r="P214" s="4"/>
      <c r="Q214" s="57"/>
    </row>
    <row r="215" spans="1:17" x14ac:dyDescent="0.6">
      <c r="K215" s="57"/>
      <c r="L215" s="4"/>
      <c r="M215" s="57"/>
      <c r="N215" s="4"/>
      <c r="O215" s="57"/>
      <c r="P215" s="4"/>
      <c r="Q215" s="57"/>
    </row>
    <row r="216" spans="1:17" x14ac:dyDescent="0.6">
      <c r="K216" s="57"/>
      <c r="L216" s="4"/>
      <c r="M216" s="57"/>
      <c r="N216" s="4"/>
      <c r="O216" s="57"/>
      <c r="P216" s="4"/>
      <c r="Q216" s="57"/>
    </row>
    <row r="217" spans="1:17" x14ac:dyDescent="0.6">
      <c r="K217" s="57"/>
      <c r="L217" s="4"/>
      <c r="M217" s="57"/>
      <c r="N217" s="4"/>
      <c r="O217" s="57"/>
      <c r="P217" s="4"/>
      <c r="Q217" s="57"/>
    </row>
    <row r="218" spans="1:17" x14ac:dyDescent="0.6">
      <c r="K218" s="57"/>
      <c r="L218" s="4"/>
      <c r="M218" s="57"/>
      <c r="N218" s="4"/>
      <c r="O218" s="57"/>
      <c r="P218" s="4"/>
      <c r="Q218" s="57"/>
    </row>
    <row r="219" spans="1:17" x14ac:dyDescent="0.6">
      <c r="K219" s="57"/>
      <c r="L219" s="4"/>
      <c r="M219" s="57"/>
      <c r="N219" s="4"/>
      <c r="O219" s="57"/>
      <c r="P219" s="4"/>
      <c r="Q219" s="57"/>
    </row>
    <row r="220" spans="1:17" x14ac:dyDescent="0.6">
      <c r="K220" s="57"/>
      <c r="L220" s="4"/>
      <c r="M220" s="57"/>
      <c r="N220" s="4"/>
      <c r="O220" s="57"/>
      <c r="P220" s="4"/>
      <c r="Q220" s="57"/>
    </row>
    <row r="221" spans="1:17" x14ac:dyDescent="0.6">
      <c r="K221" s="57"/>
      <c r="L221" s="4"/>
      <c r="M221" s="57"/>
      <c r="N221" s="4"/>
      <c r="O221" s="57"/>
      <c r="P221" s="4"/>
      <c r="Q221" s="57"/>
    </row>
    <row r="222" spans="1:17" ht="24" customHeight="1" x14ac:dyDescent="0.6">
      <c r="K222" s="57"/>
      <c r="L222" s="4"/>
      <c r="M222" s="57"/>
      <c r="N222" s="4"/>
      <c r="O222" s="57"/>
      <c r="P222" s="4"/>
      <c r="Q222" s="57"/>
    </row>
    <row r="223" spans="1:17" ht="24" customHeight="1" x14ac:dyDescent="0.6">
      <c r="K223" s="57"/>
      <c r="L223" s="4"/>
      <c r="M223" s="57"/>
      <c r="N223" s="4"/>
      <c r="O223" s="57"/>
      <c r="P223" s="4"/>
      <c r="Q223" s="57"/>
    </row>
    <row r="224" spans="1:17" ht="24" customHeight="1" x14ac:dyDescent="0.6">
      <c r="K224" s="57"/>
      <c r="L224" s="4"/>
      <c r="M224" s="57"/>
      <c r="N224" s="4"/>
      <c r="O224" s="57"/>
      <c r="P224" s="4"/>
      <c r="Q224" s="57"/>
    </row>
    <row r="225" spans="1:17" ht="24" customHeight="1" x14ac:dyDescent="0.6">
      <c r="K225" s="57"/>
      <c r="L225" s="4"/>
      <c r="M225" s="57"/>
      <c r="N225" s="4"/>
      <c r="O225" s="57"/>
      <c r="P225" s="4"/>
      <c r="Q225" s="57"/>
    </row>
    <row r="226" spans="1:17" ht="24" customHeight="1" x14ac:dyDescent="0.6">
      <c r="K226" s="57"/>
      <c r="L226" s="4"/>
      <c r="M226" s="57"/>
      <c r="N226" s="4"/>
      <c r="O226" s="57"/>
      <c r="P226" s="4"/>
      <c r="Q226" s="57"/>
    </row>
    <row r="227" spans="1:17" ht="24" customHeight="1" x14ac:dyDescent="0.6">
      <c r="K227" s="57"/>
      <c r="L227" s="4"/>
      <c r="M227" s="57"/>
      <c r="N227" s="4"/>
      <c r="O227" s="57"/>
      <c r="P227" s="4"/>
      <c r="Q227" s="57"/>
    </row>
    <row r="228" spans="1:17" x14ac:dyDescent="0.6">
      <c r="A228" s="3" t="s">
        <v>44</v>
      </c>
      <c r="K228" s="57"/>
      <c r="L228" s="39"/>
      <c r="M228" s="57"/>
      <c r="N228" s="39"/>
      <c r="O228" s="57"/>
      <c r="P228" s="39"/>
      <c r="Q228" s="57"/>
    </row>
    <row r="229" spans="1:17" x14ac:dyDescent="0.6">
      <c r="A229" s="110" t="s">
        <v>107</v>
      </c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</row>
    <row r="230" spans="1:17" x14ac:dyDescent="0.6">
      <c r="A230" s="110" t="s">
        <v>20</v>
      </c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</row>
    <row r="231" spans="1:17" x14ac:dyDescent="0.6">
      <c r="A231" s="110" t="s">
        <v>235</v>
      </c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</row>
    <row r="232" spans="1:17" x14ac:dyDescent="0.6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117" t="s">
        <v>146</v>
      </c>
      <c r="P232" s="117"/>
      <c r="Q232" s="117"/>
    </row>
    <row r="233" spans="1:17" x14ac:dyDescent="0.6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118" t="s">
        <v>147</v>
      </c>
      <c r="P233" s="118"/>
      <c r="Q233" s="118"/>
    </row>
    <row r="234" spans="1:17" s="12" customFormat="1" x14ac:dyDescent="0.6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111" t="s">
        <v>41</v>
      </c>
      <c r="L234" s="111"/>
      <c r="M234" s="111"/>
      <c r="N234" s="40"/>
      <c r="O234" s="111" t="s">
        <v>1</v>
      </c>
      <c r="P234" s="111"/>
      <c r="Q234" s="111"/>
    </row>
    <row r="235" spans="1:17" s="12" customFormat="1" x14ac:dyDescent="0.6">
      <c r="I235" s="47"/>
      <c r="J235" s="47"/>
      <c r="K235" s="48">
        <v>2003</v>
      </c>
      <c r="L235" s="48"/>
      <c r="M235" s="48">
        <v>2002</v>
      </c>
      <c r="N235" s="48"/>
      <c r="O235" s="48">
        <v>2003</v>
      </c>
      <c r="P235" s="48"/>
      <c r="Q235" s="48">
        <v>2002</v>
      </c>
    </row>
    <row r="236" spans="1:17" s="12" customFormat="1" x14ac:dyDescent="0.6">
      <c r="A236" s="40"/>
      <c r="B236" s="40"/>
      <c r="C236" s="40"/>
      <c r="D236" s="40"/>
      <c r="E236" s="40"/>
      <c r="F236" s="40"/>
      <c r="G236" s="40"/>
      <c r="H236" s="40"/>
      <c r="I236" s="44"/>
      <c r="J236" s="44"/>
      <c r="K236" s="45" t="s">
        <v>143</v>
      </c>
      <c r="L236" s="46"/>
      <c r="M236" s="45" t="s">
        <v>143</v>
      </c>
      <c r="N236" s="46"/>
      <c r="O236" s="45" t="s">
        <v>143</v>
      </c>
      <c r="P236" s="46"/>
      <c r="Q236" s="45" t="s">
        <v>143</v>
      </c>
    </row>
    <row r="237" spans="1:17" s="12" customFormat="1" x14ac:dyDescent="0.6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53"/>
      <c r="L237" s="49"/>
      <c r="M237" s="46" t="s">
        <v>144</v>
      </c>
      <c r="N237" s="49"/>
      <c r="O237" s="49"/>
      <c r="P237" s="49"/>
      <c r="Q237" s="46" t="s">
        <v>144</v>
      </c>
    </row>
    <row r="238" spans="1:17" x14ac:dyDescent="0.6">
      <c r="A238" s="12" t="s">
        <v>21</v>
      </c>
      <c r="K238" s="4"/>
      <c r="L238" s="4"/>
      <c r="M238" s="4"/>
      <c r="N238" s="4"/>
      <c r="O238" s="4"/>
      <c r="P238" s="4"/>
      <c r="Q238" s="4"/>
    </row>
    <row r="239" spans="1:17" x14ac:dyDescent="0.6">
      <c r="B239" s="3" t="s">
        <v>100</v>
      </c>
      <c r="K239" s="30">
        <v>1177354</v>
      </c>
      <c r="L239" s="30"/>
      <c r="M239" s="30">
        <v>774389</v>
      </c>
      <c r="N239" s="30"/>
      <c r="O239" s="30">
        <v>887513</v>
      </c>
      <c r="P239" s="30"/>
      <c r="Q239" s="30">
        <v>407624</v>
      </c>
    </row>
    <row r="240" spans="1:17" x14ac:dyDescent="0.6">
      <c r="B240" s="3" t="s">
        <v>101</v>
      </c>
      <c r="K240" s="23">
        <v>202979</v>
      </c>
      <c r="L240" s="30"/>
      <c r="M240" s="23">
        <v>158003</v>
      </c>
      <c r="N240" s="30"/>
      <c r="O240" s="23">
        <v>157137</v>
      </c>
      <c r="P240" s="30"/>
      <c r="Q240" s="23">
        <v>72034</v>
      </c>
    </row>
    <row r="241" spans="1:17" x14ac:dyDescent="0.6">
      <c r="B241" s="3" t="s">
        <v>123</v>
      </c>
      <c r="K241" s="30">
        <v>189296</v>
      </c>
      <c r="L241" s="30"/>
      <c r="M241" s="30">
        <v>164983</v>
      </c>
      <c r="N241" s="30"/>
      <c r="O241" s="30">
        <v>29924</v>
      </c>
      <c r="P241" s="30"/>
      <c r="Q241" s="30">
        <v>22970</v>
      </c>
    </row>
    <row r="242" spans="1:17" x14ac:dyDescent="0.6">
      <c r="B242" s="3" t="s">
        <v>102</v>
      </c>
      <c r="K242" s="30">
        <v>117284</v>
      </c>
      <c r="L242" s="30"/>
      <c r="M242" s="30">
        <v>89085</v>
      </c>
      <c r="N242" s="30"/>
      <c r="O242" s="30">
        <v>42900</v>
      </c>
      <c r="P242" s="30"/>
      <c r="Q242" s="30">
        <v>24603</v>
      </c>
    </row>
    <row r="243" spans="1:17" x14ac:dyDescent="0.6">
      <c r="B243" s="3" t="s">
        <v>22</v>
      </c>
      <c r="K243" s="30"/>
      <c r="L243" s="30"/>
      <c r="M243" s="30"/>
      <c r="N243" s="30"/>
      <c r="O243" s="30"/>
      <c r="P243" s="30"/>
      <c r="Q243" s="30"/>
    </row>
    <row r="244" spans="1:17" x14ac:dyDescent="0.6">
      <c r="C244" s="3" t="s">
        <v>50</v>
      </c>
      <c r="K244" s="30">
        <v>36378</v>
      </c>
      <c r="L244" s="30"/>
      <c r="M244" s="30">
        <v>68549</v>
      </c>
      <c r="N244" s="30"/>
      <c r="O244" s="30">
        <v>28921</v>
      </c>
      <c r="P244" s="30"/>
      <c r="Q244" s="30">
        <v>64121</v>
      </c>
    </row>
    <row r="245" spans="1:17" x14ac:dyDescent="0.6">
      <c r="C245" s="3" t="s">
        <v>51</v>
      </c>
      <c r="K245" s="30">
        <v>400</v>
      </c>
      <c r="L245" s="30"/>
      <c r="M245" s="30">
        <v>3367</v>
      </c>
      <c r="N245" s="30"/>
      <c r="O245" s="30">
        <v>93878</v>
      </c>
      <c r="P245" s="30"/>
      <c r="Q245" s="30">
        <v>96878</v>
      </c>
    </row>
    <row r="246" spans="1:17" x14ac:dyDescent="0.6">
      <c r="C246" s="3" t="s">
        <v>74</v>
      </c>
      <c r="K246" s="30">
        <v>8063</v>
      </c>
      <c r="L246" s="30"/>
      <c r="M246" s="30">
        <v>8063</v>
      </c>
      <c r="N246" s="30"/>
      <c r="O246" s="20">
        <v>0</v>
      </c>
      <c r="P246" s="30"/>
      <c r="Q246" s="16" t="s">
        <v>243</v>
      </c>
    </row>
    <row r="247" spans="1:17" x14ac:dyDescent="0.6">
      <c r="C247" s="3" t="s">
        <v>17</v>
      </c>
      <c r="K247" s="30">
        <v>45081</v>
      </c>
      <c r="L247" s="30"/>
      <c r="M247" s="30">
        <f>38964+1674</f>
        <v>40638</v>
      </c>
      <c r="N247" s="30"/>
      <c r="O247" s="30">
        <v>18941</v>
      </c>
      <c r="P247" s="30"/>
      <c r="Q247" s="30">
        <f>16947+15640</f>
        <v>32587</v>
      </c>
    </row>
    <row r="248" spans="1:17" x14ac:dyDescent="0.6">
      <c r="B248" s="3" t="s">
        <v>192</v>
      </c>
      <c r="K248" s="16" t="s">
        <v>150</v>
      </c>
      <c r="L248" s="30"/>
      <c r="M248" s="16" t="s">
        <v>150</v>
      </c>
      <c r="N248" s="30"/>
      <c r="O248" s="23">
        <v>96110</v>
      </c>
      <c r="P248" s="30"/>
      <c r="Q248" s="30">
        <v>91016</v>
      </c>
    </row>
    <row r="249" spans="1:17" x14ac:dyDescent="0.6">
      <c r="B249" s="12"/>
      <c r="C249" s="12"/>
      <c r="D249" s="12" t="s">
        <v>23</v>
      </c>
      <c r="E249" s="12"/>
      <c r="F249" s="12"/>
      <c r="G249" s="12"/>
      <c r="H249" s="12"/>
      <c r="I249" s="12"/>
      <c r="J249" s="12"/>
      <c r="K249" s="33">
        <f>SUM(K239:K248)</f>
        <v>1776835</v>
      </c>
      <c r="L249" s="34"/>
      <c r="M249" s="33">
        <f>SUM(M239:M248)</f>
        <v>1307077</v>
      </c>
      <c r="N249" s="34"/>
      <c r="O249" s="33">
        <f>SUM(O239:O248)</f>
        <v>1355324</v>
      </c>
      <c r="P249" s="34"/>
      <c r="Q249" s="33">
        <f>SUM(Q239:Q248)</f>
        <v>811833</v>
      </c>
    </row>
    <row r="250" spans="1:17" x14ac:dyDescent="0.6">
      <c r="A250" s="12" t="s">
        <v>24</v>
      </c>
      <c r="K250" s="30"/>
      <c r="L250" s="30"/>
      <c r="M250" s="30"/>
      <c r="N250" s="30"/>
      <c r="O250" s="30"/>
      <c r="P250" s="30"/>
      <c r="Q250" s="30"/>
    </row>
    <row r="251" spans="1:17" x14ac:dyDescent="0.6">
      <c r="B251" s="3" t="s">
        <v>103</v>
      </c>
      <c r="K251" s="30">
        <v>782371</v>
      </c>
      <c r="L251" s="30"/>
      <c r="M251" s="30">
        <v>513427</v>
      </c>
      <c r="N251" s="30"/>
      <c r="O251" s="30">
        <v>632557</v>
      </c>
      <c r="P251" s="30"/>
      <c r="Q251" s="30">
        <v>309427</v>
      </c>
    </row>
    <row r="252" spans="1:17" x14ac:dyDescent="0.6">
      <c r="B252" s="3" t="s">
        <v>104</v>
      </c>
      <c r="K252" s="30">
        <v>101127</v>
      </c>
      <c r="L252" s="30"/>
      <c r="M252" s="30">
        <v>70797</v>
      </c>
      <c r="N252" s="30"/>
      <c r="O252" s="30">
        <v>99328</v>
      </c>
      <c r="P252" s="30"/>
      <c r="Q252" s="30">
        <v>36905</v>
      </c>
    </row>
    <row r="253" spans="1:17" x14ac:dyDescent="0.6">
      <c r="B253" s="3" t="s">
        <v>105</v>
      </c>
      <c r="K253" s="30">
        <v>137975</v>
      </c>
      <c r="L253" s="30"/>
      <c r="M253" s="30">
        <v>121055</v>
      </c>
      <c r="N253" s="30"/>
      <c r="O253" s="30">
        <v>4620</v>
      </c>
      <c r="P253" s="30"/>
      <c r="Q253" s="30">
        <v>6786</v>
      </c>
    </row>
    <row r="254" spans="1:17" x14ac:dyDescent="0.6">
      <c r="B254" s="3" t="s">
        <v>106</v>
      </c>
      <c r="K254" s="30">
        <v>1860</v>
      </c>
      <c r="L254" s="30"/>
      <c r="M254" s="30">
        <v>3291</v>
      </c>
      <c r="N254" s="30"/>
      <c r="O254" s="20">
        <v>0</v>
      </c>
      <c r="P254" s="30"/>
      <c r="Q254" s="16" t="s">
        <v>150</v>
      </c>
    </row>
    <row r="255" spans="1:17" x14ac:dyDescent="0.6">
      <c r="B255" s="3" t="s">
        <v>66</v>
      </c>
      <c r="K255" s="30">
        <v>7229</v>
      </c>
      <c r="L255" s="30"/>
      <c r="M255" s="30">
        <v>7229</v>
      </c>
      <c r="N255" s="30"/>
      <c r="O255" s="20">
        <v>0</v>
      </c>
      <c r="P255" s="30"/>
      <c r="Q255" s="16" t="s">
        <v>150</v>
      </c>
    </row>
    <row r="256" spans="1:17" s="12" customFormat="1" x14ac:dyDescent="0.6">
      <c r="A256" s="3"/>
      <c r="B256" s="3" t="s">
        <v>78</v>
      </c>
      <c r="C256" s="3"/>
      <c r="D256" s="3"/>
      <c r="E256" s="3"/>
      <c r="F256" s="3"/>
      <c r="G256" s="3"/>
      <c r="H256" s="3"/>
      <c r="I256" s="3"/>
      <c r="J256" s="3"/>
      <c r="K256" s="30">
        <v>314549</v>
      </c>
      <c r="L256" s="30"/>
      <c r="M256" s="30">
        <v>254254</v>
      </c>
      <c r="N256" s="30"/>
      <c r="O256" s="30">
        <v>254395</v>
      </c>
      <c r="P256" s="30"/>
      <c r="Q256" s="30">
        <v>175470</v>
      </c>
    </row>
    <row r="257" spans="1:17" x14ac:dyDescent="0.6">
      <c r="D257" s="12" t="s">
        <v>25</v>
      </c>
      <c r="E257" s="12"/>
      <c r="F257" s="12"/>
      <c r="G257" s="12"/>
      <c r="K257" s="33">
        <f>SUM(K251:K256)</f>
        <v>1345111</v>
      </c>
      <c r="L257" s="52"/>
      <c r="M257" s="33">
        <f>SUM(M251:M256)</f>
        <v>970053</v>
      </c>
      <c r="N257" s="54"/>
      <c r="O257" s="33">
        <f>SUM(O251:O256)</f>
        <v>990900</v>
      </c>
      <c r="P257" s="54"/>
      <c r="Q257" s="33">
        <f>SUM(Q251:Q256)</f>
        <v>528588</v>
      </c>
    </row>
    <row r="258" spans="1:17" x14ac:dyDescent="0.6">
      <c r="A258" s="12" t="s">
        <v>124</v>
      </c>
      <c r="K258" s="55"/>
      <c r="M258" s="55"/>
      <c r="O258" s="55"/>
      <c r="Q258" s="55"/>
    </row>
    <row r="259" spans="1:17" x14ac:dyDescent="0.6">
      <c r="A259" s="12" t="s">
        <v>26</v>
      </c>
      <c r="K259" s="34">
        <f>SUM(K249-K257)</f>
        <v>431724</v>
      </c>
      <c r="L259" s="52"/>
      <c r="M259" s="34">
        <f>SUM(M249-M257)</f>
        <v>337024</v>
      </c>
      <c r="N259" s="52"/>
      <c r="O259" s="34">
        <f>SUM(O249-O257)</f>
        <v>364424</v>
      </c>
      <c r="P259" s="52"/>
      <c r="Q259" s="34">
        <f>SUM(Q249-Q257)</f>
        <v>283245</v>
      </c>
    </row>
    <row r="260" spans="1:17" x14ac:dyDescent="0.6">
      <c r="A260" s="3" t="s">
        <v>27</v>
      </c>
      <c r="K260" s="30">
        <v>-3978</v>
      </c>
      <c r="L260" s="30"/>
      <c r="M260" s="30">
        <v>-12757</v>
      </c>
      <c r="N260" s="30"/>
      <c r="O260" s="30">
        <v>-3735</v>
      </c>
      <c r="P260" s="30"/>
      <c r="Q260" s="30">
        <v>-7720</v>
      </c>
    </row>
    <row r="261" spans="1:17" x14ac:dyDescent="0.6">
      <c r="A261" s="3" t="s">
        <v>28</v>
      </c>
      <c r="G261" s="3" t="s">
        <v>233</v>
      </c>
      <c r="K261" s="35">
        <v>-109452</v>
      </c>
      <c r="L261" s="30"/>
      <c r="M261" s="35">
        <v>-87123</v>
      </c>
      <c r="N261" s="30"/>
      <c r="O261" s="35">
        <v>-64117</v>
      </c>
      <c r="P261" s="30"/>
      <c r="Q261" s="35">
        <v>-55352</v>
      </c>
    </row>
    <row r="262" spans="1:17" x14ac:dyDescent="0.6">
      <c r="A262" s="12" t="s">
        <v>125</v>
      </c>
      <c r="K262" s="6"/>
      <c r="L262" s="4"/>
      <c r="M262" s="6"/>
      <c r="N262" s="4"/>
      <c r="O262" s="6"/>
      <c r="P262" s="4"/>
      <c r="Q262" s="6"/>
    </row>
    <row r="263" spans="1:17" x14ac:dyDescent="0.6">
      <c r="A263" s="12" t="s">
        <v>154</v>
      </c>
      <c r="K263" s="34">
        <f>SUM(K259:K261)</f>
        <v>318294</v>
      </c>
      <c r="L263" s="4"/>
      <c r="M263" s="34">
        <f>SUM(M259:M261)</f>
        <v>237144</v>
      </c>
      <c r="N263" s="4"/>
      <c r="O263" s="34">
        <f>SUM(O259:O261)</f>
        <v>296572</v>
      </c>
      <c r="P263" s="4"/>
      <c r="Q263" s="34">
        <f>SUM(Q259:Q261)</f>
        <v>220173</v>
      </c>
    </row>
    <row r="264" spans="1:17" x14ac:dyDescent="0.6">
      <c r="A264" s="3" t="s">
        <v>126</v>
      </c>
      <c r="K264" s="30">
        <v>-21722</v>
      </c>
      <c r="L264" s="30"/>
      <c r="M264" s="30">
        <v>-16971</v>
      </c>
      <c r="N264" s="30"/>
      <c r="O264" s="16" t="s">
        <v>150</v>
      </c>
      <c r="P264" s="30"/>
      <c r="Q264" s="16" t="s">
        <v>150</v>
      </c>
    </row>
    <row r="265" spans="1:17" ht="24" thickBot="1" x14ac:dyDescent="0.65">
      <c r="A265" s="12" t="s">
        <v>29</v>
      </c>
      <c r="B265" s="12"/>
      <c r="C265" s="12"/>
      <c r="D265" s="12"/>
      <c r="E265" s="12"/>
      <c r="F265" s="12"/>
      <c r="G265" s="12"/>
      <c r="H265" s="56"/>
      <c r="I265" s="56"/>
      <c r="J265" s="56"/>
      <c r="K265" s="37">
        <f>SUM(K263:K264)</f>
        <v>296572</v>
      </c>
      <c r="L265" s="52"/>
      <c r="M265" s="37">
        <f>SUM(M263:M264)</f>
        <v>220173</v>
      </c>
      <c r="N265" s="52"/>
      <c r="O265" s="37">
        <f>SUM(O263:O264)</f>
        <v>296572</v>
      </c>
      <c r="P265" s="52"/>
      <c r="Q265" s="37">
        <f>SUM(Q263:Q264)</f>
        <v>220173</v>
      </c>
    </row>
    <row r="266" spans="1:17" ht="24" thickTop="1" x14ac:dyDescent="0.6">
      <c r="K266" s="6"/>
      <c r="L266" s="4"/>
      <c r="M266" s="6"/>
      <c r="N266" s="4"/>
      <c r="O266" s="6"/>
      <c r="P266" s="4"/>
      <c r="Q266" s="6"/>
    </row>
    <row r="267" spans="1:17" x14ac:dyDescent="0.6">
      <c r="A267" s="3" t="s">
        <v>176</v>
      </c>
      <c r="G267" s="3" t="s">
        <v>234</v>
      </c>
      <c r="K267" s="38">
        <f>SUM(K265/K269)</f>
        <v>0.50523339011925039</v>
      </c>
      <c r="L267" s="30"/>
      <c r="M267" s="38">
        <f>SUM(M265/M269)</f>
        <v>0.41070615799016574</v>
      </c>
      <c r="N267" s="30"/>
      <c r="O267" s="38">
        <f>SUM(O265/O269)</f>
        <v>0.50523339011925039</v>
      </c>
      <c r="P267" s="30"/>
      <c r="Q267" s="38">
        <f>SUM(Q265/Q269)</f>
        <v>0.41070615799016574</v>
      </c>
    </row>
    <row r="268" spans="1:17" x14ac:dyDescent="0.6">
      <c r="A268" s="3" t="s">
        <v>219</v>
      </c>
      <c r="G268" s="3" t="s">
        <v>234</v>
      </c>
      <c r="K268" s="38">
        <v>0.5</v>
      </c>
      <c r="L268" s="30"/>
      <c r="M268" s="25">
        <v>0</v>
      </c>
      <c r="N268" s="30"/>
      <c r="O268" s="38">
        <v>0.5</v>
      </c>
      <c r="P268" s="30"/>
      <c r="Q268" s="25">
        <v>0</v>
      </c>
    </row>
    <row r="269" spans="1:17" x14ac:dyDescent="0.6">
      <c r="A269" s="3" t="s">
        <v>177</v>
      </c>
      <c r="G269" s="3" t="s">
        <v>234</v>
      </c>
      <c r="K269" s="30">
        <v>587000</v>
      </c>
      <c r="L269" s="30"/>
      <c r="M269" s="30">
        <v>536084</v>
      </c>
      <c r="N269" s="30"/>
      <c r="O269" s="30">
        <v>587000</v>
      </c>
      <c r="P269" s="30"/>
      <c r="Q269" s="30">
        <v>536084</v>
      </c>
    </row>
    <row r="270" spans="1:17" x14ac:dyDescent="0.6">
      <c r="K270" s="4"/>
      <c r="L270" s="4"/>
      <c r="M270" s="4"/>
      <c r="N270" s="4"/>
      <c r="O270" s="4"/>
      <c r="P270" s="4"/>
      <c r="Q270" s="4"/>
    </row>
    <row r="271" spans="1:17" x14ac:dyDescent="0.6">
      <c r="K271" s="57"/>
      <c r="L271" s="4"/>
      <c r="M271" s="57"/>
      <c r="N271" s="4"/>
      <c r="O271" s="57"/>
      <c r="P271" s="4"/>
      <c r="Q271" s="57"/>
    </row>
    <row r="272" spans="1:17" x14ac:dyDescent="0.6">
      <c r="K272" s="57"/>
      <c r="L272" s="4"/>
      <c r="M272" s="57"/>
      <c r="N272" s="4"/>
      <c r="O272" s="57"/>
      <c r="P272" s="4"/>
      <c r="Q272" s="57"/>
    </row>
    <row r="273" spans="1:17" x14ac:dyDescent="0.6">
      <c r="K273" s="57"/>
      <c r="L273" s="4"/>
      <c r="M273" s="57"/>
      <c r="N273" s="4"/>
      <c r="O273" s="57"/>
      <c r="P273" s="4"/>
      <c r="Q273" s="57"/>
    </row>
    <row r="274" spans="1:17" x14ac:dyDescent="0.6">
      <c r="K274" s="57"/>
      <c r="L274" s="4"/>
      <c r="M274" s="57"/>
      <c r="N274" s="4"/>
      <c r="O274" s="57"/>
      <c r="P274" s="4"/>
      <c r="Q274" s="57"/>
    </row>
    <row r="275" spans="1:17" x14ac:dyDescent="0.6">
      <c r="K275" s="57"/>
      <c r="L275" s="4"/>
      <c r="M275" s="57"/>
      <c r="N275" s="4"/>
      <c r="O275" s="57"/>
      <c r="P275" s="4"/>
      <c r="Q275" s="57"/>
    </row>
    <row r="276" spans="1:17" x14ac:dyDescent="0.6">
      <c r="K276" s="57"/>
      <c r="L276" s="4"/>
      <c r="M276" s="57"/>
      <c r="N276" s="4"/>
      <c r="O276" s="57"/>
      <c r="P276" s="4"/>
      <c r="Q276" s="57"/>
    </row>
    <row r="277" spans="1:17" x14ac:dyDescent="0.6">
      <c r="K277" s="57"/>
      <c r="L277" s="4"/>
      <c r="M277" s="57"/>
      <c r="N277" s="4"/>
      <c r="O277" s="57"/>
      <c r="P277" s="4"/>
      <c r="Q277" s="57"/>
    </row>
    <row r="278" spans="1:17" x14ac:dyDescent="0.6">
      <c r="K278" s="57"/>
      <c r="L278" s="4"/>
      <c r="M278" s="57"/>
      <c r="N278" s="4"/>
      <c r="O278" s="57"/>
      <c r="P278" s="4"/>
      <c r="Q278" s="57"/>
    </row>
    <row r="279" spans="1:17" x14ac:dyDescent="0.6">
      <c r="K279" s="57"/>
      <c r="L279" s="4"/>
      <c r="M279" s="57"/>
      <c r="N279" s="4"/>
      <c r="O279" s="57"/>
      <c r="P279" s="4"/>
      <c r="Q279" s="57"/>
    </row>
    <row r="280" spans="1:17" x14ac:dyDescent="0.6">
      <c r="K280" s="57"/>
      <c r="L280" s="4"/>
      <c r="M280" s="57"/>
      <c r="N280" s="4"/>
      <c r="O280" s="57"/>
      <c r="P280" s="4"/>
      <c r="Q280" s="57"/>
    </row>
    <row r="281" spans="1:17" x14ac:dyDescent="0.6">
      <c r="K281" s="57"/>
      <c r="L281" s="4"/>
      <c r="M281" s="57"/>
      <c r="N281" s="4"/>
      <c r="O281" s="57"/>
      <c r="P281" s="4"/>
      <c r="Q281" s="57"/>
    </row>
    <row r="282" spans="1:17" x14ac:dyDescent="0.6">
      <c r="K282" s="57"/>
      <c r="L282" s="4"/>
      <c r="M282" s="57"/>
      <c r="N282" s="4"/>
      <c r="O282" s="57"/>
      <c r="P282" s="4"/>
      <c r="Q282" s="57"/>
    </row>
    <row r="283" spans="1:17" x14ac:dyDescent="0.6">
      <c r="K283" s="57"/>
      <c r="L283" s="4"/>
      <c r="M283" s="57"/>
      <c r="N283" s="4"/>
      <c r="O283" s="57"/>
      <c r="P283" s="4"/>
      <c r="Q283" s="57"/>
    </row>
    <row r="284" spans="1:17" x14ac:dyDescent="0.6">
      <c r="K284" s="57"/>
      <c r="L284" s="4"/>
      <c r="M284" s="57"/>
      <c r="N284" s="4"/>
      <c r="O284" s="57"/>
      <c r="P284" s="4"/>
      <c r="Q284" s="57"/>
    </row>
    <row r="285" spans="1:17" x14ac:dyDescent="0.6">
      <c r="A285" s="3" t="s">
        <v>44</v>
      </c>
      <c r="K285" s="57"/>
      <c r="L285" s="39"/>
      <c r="M285" s="57"/>
      <c r="N285" s="39"/>
      <c r="O285" s="57"/>
      <c r="P285" s="39"/>
      <c r="Q285" s="57"/>
    </row>
    <row r="286" spans="1:17" x14ac:dyDescent="0.6">
      <c r="A286" s="110" t="s">
        <v>107</v>
      </c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</row>
    <row r="287" spans="1:17" x14ac:dyDescent="0.6">
      <c r="A287" s="110" t="s">
        <v>30</v>
      </c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</row>
    <row r="288" spans="1:17" x14ac:dyDescent="0.6">
      <c r="A288" s="119" t="s">
        <v>235</v>
      </c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</row>
    <row r="289" spans="1:17" x14ac:dyDescent="0.6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117" t="s">
        <v>146</v>
      </c>
      <c r="P289" s="117"/>
      <c r="Q289" s="117"/>
    </row>
    <row r="290" spans="1:17" x14ac:dyDescent="0.6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117" t="s">
        <v>147</v>
      </c>
      <c r="P290" s="117"/>
      <c r="Q290" s="117"/>
    </row>
    <row r="291" spans="1:17" x14ac:dyDescent="0.6">
      <c r="A291" s="49"/>
      <c r="B291" s="49"/>
      <c r="C291" s="49"/>
      <c r="D291" s="49"/>
      <c r="E291" s="114" t="s">
        <v>41</v>
      </c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</row>
    <row r="292" spans="1:17" s="12" customFormat="1" x14ac:dyDescent="0.6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113" t="s">
        <v>162</v>
      </c>
      <c r="L292" s="113"/>
      <c r="M292" s="113"/>
      <c r="N292" s="43"/>
      <c r="O292" s="41"/>
      <c r="P292" s="43"/>
    </row>
    <row r="293" spans="1:17" s="12" customFormat="1" x14ac:dyDescent="0.6">
      <c r="A293" s="44"/>
      <c r="B293" s="44"/>
      <c r="C293" s="44"/>
      <c r="D293" s="44"/>
      <c r="E293" s="49" t="s">
        <v>164</v>
      </c>
      <c r="F293" s="49"/>
      <c r="G293" s="49" t="s">
        <v>163</v>
      </c>
      <c r="H293" s="49"/>
      <c r="I293" s="77" t="s">
        <v>252</v>
      </c>
      <c r="J293" s="49"/>
      <c r="K293" s="49" t="s">
        <v>113</v>
      </c>
      <c r="L293" s="46"/>
      <c r="M293" s="49" t="s">
        <v>114</v>
      </c>
      <c r="N293" s="46"/>
      <c r="O293" s="49" t="s">
        <v>159</v>
      </c>
      <c r="P293" s="46"/>
      <c r="Q293" s="49" t="s">
        <v>158</v>
      </c>
    </row>
    <row r="294" spans="1:17" s="12" customFormat="1" x14ac:dyDescent="0.6">
      <c r="A294" s="44"/>
      <c r="B294" s="44"/>
      <c r="C294" s="44"/>
      <c r="D294" s="44"/>
      <c r="E294" s="39" t="s">
        <v>18</v>
      </c>
      <c r="F294" s="49"/>
      <c r="G294" s="49" t="s">
        <v>18</v>
      </c>
      <c r="H294" s="49"/>
      <c r="I294" s="77" t="s">
        <v>257</v>
      </c>
      <c r="J294" s="49"/>
      <c r="K294" s="49" t="s">
        <v>193</v>
      </c>
      <c r="L294" s="46"/>
      <c r="M294" s="49"/>
      <c r="N294" s="46"/>
      <c r="O294" s="39" t="s">
        <v>160</v>
      </c>
      <c r="P294" s="46"/>
      <c r="Q294" s="49"/>
    </row>
    <row r="295" spans="1:17" s="12" customFormat="1" x14ac:dyDescent="0.6">
      <c r="A295" s="44"/>
      <c r="B295" s="44"/>
      <c r="C295" s="44"/>
      <c r="D295" s="47"/>
      <c r="E295" s="48"/>
      <c r="F295" s="48"/>
      <c r="G295" s="48"/>
      <c r="H295" s="48"/>
      <c r="I295" s="80" t="s">
        <v>260</v>
      </c>
      <c r="J295" s="48"/>
      <c r="K295" s="48"/>
      <c r="L295" s="89"/>
      <c r="M295" s="48"/>
      <c r="N295" s="89"/>
      <c r="O295" s="48" t="s">
        <v>161</v>
      </c>
      <c r="P295" s="89"/>
      <c r="Q295" s="48"/>
    </row>
    <row r="296" spans="1:17" s="12" customFormat="1" x14ac:dyDescent="0.6">
      <c r="A296" s="40"/>
      <c r="B296" s="40"/>
      <c r="C296" s="40"/>
      <c r="D296" s="44"/>
      <c r="E296" s="45" t="s">
        <v>143</v>
      </c>
      <c r="F296" s="46"/>
      <c r="G296" s="45" t="s">
        <v>143</v>
      </c>
      <c r="H296" s="46"/>
      <c r="I296" s="45" t="s">
        <v>143</v>
      </c>
      <c r="J296" s="46"/>
      <c r="K296" s="45" t="s">
        <v>143</v>
      </c>
      <c r="L296" s="46"/>
      <c r="M296" s="45" t="s">
        <v>143</v>
      </c>
      <c r="N296" s="4"/>
      <c r="O296" s="45" t="s">
        <v>143</v>
      </c>
      <c r="P296" s="46"/>
      <c r="Q296" s="45" t="s">
        <v>143</v>
      </c>
    </row>
    <row r="297" spans="1:17" s="12" customFormat="1" x14ac:dyDescent="0.6">
      <c r="A297" s="50" t="s">
        <v>194</v>
      </c>
      <c r="B297" s="44"/>
      <c r="C297" s="44"/>
      <c r="D297" s="44"/>
      <c r="E297" s="30">
        <v>439600</v>
      </c>
      <c r="F297" s="30"/>
      <c r="G297" s="58">
        <v>0</v>
      </c>
      <c r="H297" s="30"/>
      <c r="I297" s="58">
        <v>0</v>
      </c>
      <c r="J297" s="30"/>
      <c r="K297" s="58">
        <v>0</v>
      </c>
      <c r="L297" s="30"/>
      <c r="M297" s="6">
        <v>94155</v>
      </c>
      <c r="N297" s="6"/>
      <c r="O297" s="6">
        <v>81803</v>
      </c>
      <c r="P297" s="6"/>
      <c r="Q297" s="6">
        <f>SUM(E297:O297)</f>
        <v>615558</v>
      </c>
    </row>
    <row r="298" spans="1:17" x14ac:dyDescent="0.6">
      <c r="A298" s="3" t="s">
        <v>178</v>
      </c>
      <c r="E298" s="58">
        <v>0</v>
      </c>
      <c r="F298" s="30"/>
      <c r="G298" s="58">
        <v>0</v>
      </c>
      <c r="H298" s="30"/>
      <c r="I298" s="58">
        <v>0</v>
      </c>
      <c r="J298" s="30"/>
      <c r="K298" s="58">
        <v>0</v>
      </c>
      <c r="L298" s="30"/>
      <c r="M298" s="6">
        <v>-1726</v>
      </c>
      <c r="N298" s="6"/>
      <c r="O298" s="58">
        <v>0</v>
      </c>
      <c r="P298" s="6"/>
      <c r="Q298" s="35">
        <f t="shared" ref="Q298:Q311" si="0">SUM(E298:O298)</f>
        <v>-1726</v>
      </c>
    </row>
    <row r="299" spans="1:17" x14ac:dyDescent="0.6">
      <c r="A299" s="3" t="s">
        <v>179</v>
      </c>
      <c r="E299" s="59">
        <f>E297+E298</f>
        <v>439600</v>
      </c>
      <c r="F299" s="30"/>
      <c r="G299" s="60">
        <f>G297+G298</f>
        <v>0</v>
      </c>
      <c r="H299" s="30"/>
      <c r="I299" s="60">
        <f>I297+I298</f>
        <v>0</v>
      </c>
      <c r="J299" s="30"/>
      <c r="K299" s="60">
        <f>K297+K298</f>
        <v>0</v>
      </c>
      <c r="L299" s="30"/>
      <c r="M299" s="59">
        <f>M297+M298</f>
        <v>92429</v>
      </c>
      <c r="N299" s="6"/>
      <c r="O299" s="59">
        <f>O297+O298</f>
        <v>81803</v>
      </c>
      <c r="P299" s="6"/>
      <c r="Q299" s="6">
        <f t="shared" si="0"/>
        <v>613832</v>
      </c>
    </row>
    <row r="300" spans="1:17" x14ac:dyDescent="0.6">
      <c r="A300" s="3" t="s">
        <v>180</v>
      </c>
      <c r="E300" s="30">
        <v>147400</v>
      </c>
      <c r="F300" s="30"/>
      <c r="G300" s="61">
        <v>680000</v>
      </c>
      <c r="H300" s="25"/>
      <c r="I300" s="58">
        <v>0</v>
      </c>
      <c r="J300" s="25"/>
      <c r="K300" s="58">
        <v>0</v>
      </c>
      <c r="L300" s="25"/>
      <c r="M300" s="58">
        <v>0</v>
      </c>
      <c r="N300" s="7"/>
      <c r="O300" s="58">
        <v>0</v>
      </c>
      <c r="P300" s="6"/>
      <c r="Q300" s="6">
        <f t="shared" si="0"/>
        <v>827400</v>
      </c>
    </row>
    <row r="301" spans="1:17" x14ac:dyDescent="0.6">
      <c r="A301" s="3" t="s">
        <v>215</v>
      </c>
      <c r="E301" s="58">
        <v>0</v>
      </c>
      <c r="F301" s="30"/>
      <c r="G301" s="19">
        <v>-26773</v>
      </c>
      <c r="H301" s="30"/>
      <c r="I301" s="58">
        <v>0</v>
      </c>
      <c r="J301" s="30"/>
      <c r="K301" s="58">
        <v>0</v>
      </c>
      <c r="L301" s="25"/>
      <c r="M301" s="58">
        <v>0</v>
      </c>
      <c r="N301" s="7"/>
      <c r="O301" s="58">
        <v>0</v>
      </c>
      <c r="P301" s="6"/>
      <c r="Q301" s="6">
        <f t="shared" si="0"/>
        <v>-26773</v>
      </c>
    </row>
    <row r="302" spans="1:17" x14ac:dyDescent="0.6">
      <c r="A302" s="3" t="s">
        <v>207</v>
      </c>
      <c r="E302" s="58">
        <v>0</v>
      </c>
      <c r="F302" s="25"/>
      <c r="G302" s="61">
        <v>0</v>
      </c>
      <c r="H302" s="25"/>
      <c r="I302" s="58">
        <v>0</v>
      </c>
      <c r="J302" s="25"/>
      <c r="K302" s="58">
        <v>0</v>
      </c>
      <c r="L302" s="30"/>
      <c r="M302" s="6">
        <v>220173</v>
      </c>
      <c r="N302" s="6"/>
      <c r="O302" s="6">
        <v>16971</v>
      </c>
      <c r="P302" s="6"/>
      <c r="Q302" s="6">
        <f>SUM(E302:O302)</f>
        <v>237144</v>
      </c>
    </row>
    <row r="303" spans="1:17" x14ac:dyDescent="0.6">
      <c r="A303" s="3" t="s">
        <v>259</v>
      </c>
      <c r="E303" s="58">
        <v>0</v>
      </c>
      <c r="F303" s="30"/>
      <c r="G303" s="58">
        <v>0</v>
      </c>
      <c r="H303" s="25"/>
      <c r="I303" s="58">
        <f>SUM(I299:I302)</f>
        <v>0</v>
      </c>
      <c r="J303" s="25"/>
      <c r="K303" s="58">
        <f>SUM(K299:K302)</f>
        <v>0</v>
      </c>
      <c r="L303" s="25"/>
      <c r="M303" s="58">
        <v>0</v>
      </c>
      <c r="N303" s="7"/>
      <c r="O303" s="61">
        <v>-2218</v>
      </c>
      <c r="P303" s="6"/>
      <c r="Q303" s="6">
        <f>SUM(E303:O303)</f>
        <v>-2218</v>
      </c>
    </row>
    <row r="304" spans="1:17" ht="24" thickBot="1" x14ac:dyDescent="0.65">
      <c r="A304" s="3" t="s">
        <v>236</v>
      </c>
      <c r="E304" s="62">
        <f>E299+E300+E302+E303+E301</f>
        <v>587000</v>
      </c>
      <c r="F304" s="6"/>
      <c r="G304" s="63">
        <f>G303+G302+G301+G300+G299</f>
        <v>653227</v>
      </c>
      <c r="H304" s="7"/>
      <c r="I304" s="64">
        <f>SUM(I303)</f>
        <v>0</v>
      </c>
      <c r="J304" s="7"/>
      <c r="K304" s="64">
        <f>SUM(K303)</f>
        <v>0</v>
      </c>
      <c r="L304" s="6"/>
      <c r="M304" s="62">
        <f>SUM(M299:M303)</f>
        <v>312602</v>
      </c>
      <c r="N304" s="6"/>
      <c r="O304" s="62">
        <f>SUM(O299:O303)</f>
        <v>96556</v>
      </c>
      <c r="P304" s="6"/>
      <c r="Q304" s="62">
        <f t="shared" si="0"/>
        <v>1649385</v>
      </c>
    </row>
    <row r="305" spans="1:17" ht="24" thickTop="1" x14ac:dyDescent="0.6">
      <c r="A305" s="3" t="s">
        <v>195</v>
      </c>
      <c r="E305" s="30">
        <v>587000</v>
      </c>
      <c r="F305" s="30"/>
      <c r="G305" s="30">
        <v>653227</v>
      </c>
      <c r="H305" s="30"/>
      <c r="I305" s="58">
        <v>0</v>
      </c>
      <c r="J305" s="30"/>
      <c r="K305" s="30">
        <v>16319</v>
      </c>
      <c r="L305" s="30"/>
      <c r="M305" s="6">
        <v>402495</v>
      </c>
      <c r="N305" s="6"/>
      <c r="O305" s="6">
        <v>105856</v>
      </c>
      <c r="P305" s="6"/>
      <c r="Q305" s="6">
        <f t="shared" si="0"/>
        <v>1764897</v>
      </c>
    </row>
    <row r="306" spans="1:17" x14ac:dyDescent="0.6">
      <c r="A306" s="3" t="s">
        <v>271</v>
      </c>
      <c r="E306" s="25">
        <v>0</v>
      </c>
      <c r="F306" s="25"/>
      <c r="G306" s="25">
        <v>0</v>
      </c>
      <c r="H306" s="25"/>
      <c r="I306" s="75">
        <f>SUM(I305)</f>
        <v>0</v>
      </c>
      <c r="J306" s="25"/>
      <c r="K306" s="25">
        <v>0</v>
      </c>
      <c r="L306" s="30"/>
      <c r="M306" s="6">
        <v>-11347</v>
      </c>
      <c r="N306" s="6"/>
      <c r="O306" s="7">
        <v>0</v>
      </c>
      <c r="P306" s="6"/>
      <c r="Q306" s="35">
        <f t="shared" si="0"/>
        <v>-11347</v>
      </c>
    </row>
    <row r="307" spans="1:17" x14ac:dyDescent="0.6">
      <c r="A307" s="3" t="s">
        <v>179</v>
      </c>
      <c r="E307" s="59">
        <f>E305+E306</f>
        <v>587000</v>
      </c>
      <c r="F307" s="30"/>
      <c r="G307" s="59">
        <f>G305+G306</f>
        <v>653227</v>
      </c>
      <c r="H307" s="30"/>
      <c r="I307" s="58">
        <v>0</v>
      </c>
      <c r="J307" s="30"/>
      <c r="K307" s="59">
        <f>K305+K306</f>
        <v>16319</v>
      </c>
      <c r="L307" s="30"/>
      <c r="M307" s="59">
        <f>SUM(M305:M306)</f>
        <v>391148</v>
      </c>
      <c r="N307" s="6"/>
      <c r="O307" s="59">
        <f>O305+O306</f>
        <v>105856</v>
      </c>
      <c r="P307" s="6"/>
      <c r="Q307" s="6">
        <f t="shared" si="0"/>
        <v>1753550</v>
      </c>
    </row>
    <row r="308" spans="1:17" x14ac:dyDescent="0.6">
      <c r="A308" s="3" t="s">
        <v>250</v>
      </c>
      <c r="E308" s="58">
        <v>0</v>
      </c>
      <c r="F308" s="30"/>
      <c r="G308" s="58">
        <v>0</v>
      </c>
      <c r="H308" s="30"/>
      <c r="I308" s="76">
        <v>133539</v>
      </c>
      <c r="J308" s="30"/>
      <c r="K308" s="58">
        <v>0</v>
      </c>
      <c r="L308" s="30"/>
      <c r="M308" s="58">
        <v>0</v>
      </c>
      <c r="N308" s="6"/>
      <c r="O308" s="58">
        <v>0</v>
      </c>
      <c r="P308" s="6"/>
      <c r="Q308" s="6">
        <f>SUM(E308:O308)</f>
        <v>133539</v>
      </c>
    </row>
    <row r="309" spans="1:17" x14ac:dyDescent="0.6">
      <c r="A309" s="3" t="s">
        <v>181</v>
      </c>
      <c r="E309" s="58">
        <v>0</v>
      </c>
      <c r="F309" s="7"/>
      <c r="G309" s="58">
        <v>0</v>
      </c>
      <c r="H309" s="7"/>
      <c r="I309" s="58">
        <v>0</v>
      </c>
      <c r="J309" s="7"/>
      <c r="K309" s="58">
        <v>0</v>
      </c>
      <c r="L309" s="6"/>
      <c r="M309" s="30">
        <v>296572</v>
      </c>
      <c r="N309" s="6"/>
      <c r="O309" s="61">
        <v>21722</v>
      </c>
      <c r="P309" s="6"/>
      <c r="Q309" s="6">
        <f>SUM(E309:O309)</f>
        <v>318294</v>
      </c>
    </row>
    <row r="310" spans="1:17" x14ac:dyDescent="0.6">
      <c r="A310" s="3" t="s">
        <v>251</v>
      </c>
      <c r="E310" s="58">
        <v>0</v>
      </c>
      <c r="F310" s="7"/>
      <c r="G310" s="58">
        <v>0</v>
      </c>
      <c r="H310" s="7"/>
      <c r="I310" s="58">
        <v>0</v>
      </c>
      <c r="J310" s="7"/>
      <c r="K310" s="58">
        <v>0</v>
      </c>
      <c r="L310" s="6"/>
      <c r="M310" s="30">
        <v>-234800</v>
      </c>
      <c r="N310" s="6"/>
      <c r="O310" s="61">
        <v>-66681</v>
      </c>
      <c r="P310" s="6"/>
      <c r="Q310" s="6">
        <f t="shared" si="0"/>
        <v>-301481</v>
      </c>
    </row>
    <row r="311" spans="1:17" ht="24" thickBot="1" x14ac:dyDescent="0.65">
      <c r="A311" s="3" t="s">
        <v>237</v>
      </c>
      <c r="E311" s="62">
        <f>SUM(E307:E310)</f>
        <v>587000</v>
      </c>
      <c r="F311" s="6"/>
      <c r="G311" s="62">
        <f>SUM(G307:G310)</f>
        <v>653227</v>
      </c>
      <c r="H311" s="6"/>
      <c r="I311" s="62">
        <f>SUM(I307:I310)</f>
        <v>133539</v>
      </c>
      <c r="J311" s="6"/>
      <c r="K311" s="62">
        <f>SUM(K307:K310)</f>
        <v>16319</v>
      </c>
      <c r="L311" s="6"/>
      <c r="M311" s="62">
        <f>SUM(M307:M310)</f>
        <v>452920</v>
      </c>
      <c r="N311" s="6"/>
      <c r="O311" s="62">
        <f>SUM(O307:O310)</f>
        <v>60897</v>
      </c>
      <c r="P311" s="6"/>
      <c r="Q311" s="62">
        <f t="shared" si="0"/>
        <v>1903902</v>
      </c>
    </row>
    <row r="312" spans="1:17" ht="24" thickTop="1" x14ac:dyDescent="0.6">
      <c r="E312" s="6"/>
      <c r="G312" s="6"/>
      <c r="K312" s="6"/>
      <c r="L312" s="6"/>
      <c r="M312" s="6"/>
      <c r="O312" s="6"/>
      <c r="P312" s="6"/>
      <c r="Q312" s="6"/>
    </row>
    <row r="313" spans="1:17" x14ac:dyDescent="0.6">
      <c r="E313" s="6"/>
      <c r="G313" s="6"/>
      <c r="K313" s="6"/>
      <c r="L313" s="6"/>
      <c r="M313" s="6"/>
      <c r="O313" s="6"/>
      <c r="P313" s="6"/>
      <c r="Q313" s="6"/>
    </row>
    <row r="314" spans="1:17" x14ac:dyDescent="0.6">
      <c r="E314" s="6"/>
      <c r="G314" s="6"/>
      <c r="K314" s="6"/>
      <c r="L314" s="6"/>
      <c r="M314" s="6"/>
      <c r="O314" s="6"/>
      <c r="P314" s="6"/>
      <c r="Q314" s="6"/>
    </row>
    <row r="315" spans="1:17" x14ac:dyDescent="0.6">
      <c r="E315" s="6"/>
      <c r="G315" s="6"/>
      <c r="K315" s="6"/>
      <c r="L315" s="6"/>
      <c r="M315" s="6"/>
      <c r="O315" s="6"/>
      <c r="P315" s="6"/>
      <c r="Q315" s="6"/>
    </row>
    <row r="316" spans="1:17" x14ac:dyDescent="0.6">
      <c r="A316" s="49"/>
      <c r="B316" s="49"/>
      <c r="C316" s="49"/>
      <c r="D316" s="49"/>
      <c r="E316" s="114" t="s">
        <v>1</v>
      </c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</row>
    <row r="317" spans="1:17" x14ac:dyDescent="0.6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115" t="s">
        <v>162</v>
      </c>
      <c r="L317" s="115"/>
      <c r="M317" s="115"/>
      <c r="N317" s="43"/>
      <c r="O317" s="41"/>
      <c r="P317" s="43"/>
      <c r="Q317" s="12"/>
    </row>
    <row r="318" spans="1:17" x14ac:dyDescent="0.6">
      <c r="A318" s="44"/>
      <c r="B318" s="44"/>
      <c r="C318" s="44"/>
      <c r="D318" s="44"/>
      <c r="E318" s="77" t="s">
        <v>164</v>
      </c>
      <c r="F318" s="77"/>
      <c r="G318" s="77" t="s">
        <v>163</v>
      </c>
      <c r="H318" s="77"/>
      <c r="I318" s="77" t="s">
        <v>252</v>
      </c>
      <c r="J318" s="77"/>
      <c r="K318" s="77" t="s">
        <v>113</v>
      </c>
      <c r="L318" s="78"/>
      <c r="M318" s="77" t="s">
        <v>114</v>
      </c>
      <c r="N318" s="78"/>
      <c r="O318" s="77" t="s">
        <v>159</v>
      </c>
      <c r="P318" s="78"/>
      <c r="Q318" s="77" t="s">
        <v>158</v>
      </c>
    </row>
    <row r="319" spans="1:17" x14ac:dyDescent="0.6">
      <c r="A319" s="44"/>
      <c r="B319" s="44"/>
      <c r="C319" s="44"/>
      <c r="D319" s="44"/>
      <c r="E319" s="79" t="s">
        <v>18</v>
      </c>
      <c r="F319" s="77"/>
      <c r="G319" s="77" t="s">
        <v>18</v>
      </c>
      <c r="H319" s="77"/>
      <c r="I319" s="77" t="s">
        <v>257</v>
      </c>
      <c r="J319" s="77"/>
      <c r="K319" s="77" t="s">
        <v>193</v>
      </c>
      <c r="L319" s="78"/>
      <c r="M319" s="77"/>
      <c r="N319" s="78"/>
      <c r="O319" s="79" t="s">
        <v>160</v>
      </c>
      <c r="P319" s="78"/>
      <c r="Q319" s="77"/>
    </row>
    <row r="320" spans="1:17" x14ac:dyDescent="0.6">
      <c r="A320" s="44"/>
      <c r="B320" s="44"/>
      <c r="C320" s="44"/>
      <c r="D320" s="44"/>
      <c r="E320" s="80"/>
      <c r="F320" s="80"/>
      <c r="G320" s="80"/>
      <c r="H320" s="80"/>
      <c r="I320" s="80" t="s">
        <v>260</v>
      </c>
      <c r="J320" s="80"/>
      <c r="K320" s="80"/>
      <c r="L320" s="88"/>
      <c r="M320" s="80"/>
      <c r="N320" s="88"/>
      <c r="O320" s="80" t="s">
        <v>161</v>
      </c>
      <c r="P320" s="88"/>
      <c r="Q320" s="80"/>
    </row>
    <row r="321" spans="1:17" x14ac:dyDescent="0.6">
      <c r="A321" s="40"/>
      <c r="B321" s="40"/>
      <c r="C321" s="40"/>
      <c r="D321" s="40"/>
      <c r="E321" s="45" t="s">
        <v>143</v>
      </c>
      <c r="F321" s="46"/>
      <c r="G321" s="45" t="s">
        <v>143</v>
      </c>
      <c r="H321" s="46"/>
      <c r="I321" s="45" t="s">
        <v>143</v>
      </c>
      <c r="J321" s="46"/>
      <c r="K321" s="45" t="s">
        <v>143</v>
      </c>
      <c r="L321" s="46"/>
      <c r="M321" s="45" t="s">
        <v>143</v>
      </c>
      <c r="N321" s="4"/>
      <c r="O321" s="45" t="s">
        <v>143</v>
      </c>
      <c r="P321" s="46"/>
      <c r="Q321" s="45" t="s">
        <v>143</v>
      </c>
    </row>
    <row r="322" spans="1:17" x14ac:dyDescent="0.6">
      <c r="A322" s="50" t="s">
        <v>194</v>
      </c>
      <c r="B322" s="44"/>
      <c r="C322" s="44"/>
      <c r="D322" s="44"/>
      <c r="E322" s="30">
        <v>439600</v>
      </c>
      <c r="F322" s="30"/>
      <c r="G322" s="58">
        <v>0</v>
      </c>
      <c r="H322" s="25"/>
      <c r="I322" s="58">
        <v>0</v>
      </c>
      <c r="J322" s="25"/>
      <c r="K322" s="58">
        <v>0</v>
      </c>
      <c r="L322" s="30"/>
      <c r="M322" s="6">
        <v>94155</v>
      </c>
      <c r="N322" s="6"/>
      <c r="O322" s="58">
        <v>0</v>
      </c>
      <c r="P322" s="6"/>
      <c r="Q322" s="6">
        <f>SUM(E322:O322)</f>
        <v>533755</v>
      </c>
    </row>
    <row r="323" spans="1:17" x14ac:dyDescent="0.6">
      <c r="A323" s="3" t="s">
        <v>178</v>
      </c>
      <c r="E323" s="58">
        <v>0</v>
      </c>
      <c r="F323" s="30"/>
      <c r="G323" s="58">
        <v>0</v>
      </c>
      <c r="H323" s="30"/>
      <c r="I323" s="27">
        <v>0</v>
      </c>
      <c r="J323" s="30"/>
      <c r="K323" s="58">
        <v>0</v>
      </c>
      <c r="L323" s="30"/>
      <c r="M323" s="6">
        <v>-1726</v>
      </c>
      <c r="N323" s="6"/>
      <c r="O323" s="58">
        <v>0</v>
      </c>
      <c r="P323" s="6"/>
      <c r="Q323" s="35">
        <f t="shared" ref="Q323:Q335" si="1">SUM(E323:O323)</f>
        <v>-1726</v>
      </c>
    </row>
    <row r="324" spans="1:17" x14ac:dyDescent="0.6">
      <c r="A324" s="3" t="s">
        <v>179</v>
      </c>
      <c r="E324" s="59">
        <f>E322+E323</f>
        <v>439600</v>
      </c>
      <c r="F324" s="30"/>
      <c r="G324" s="60">
        <f>G322+G323</f>
        <v>0</v>
      </c>
      <c r="H324" s="30"/>
      <c r="I324" s="58">
        <v>0</v>
      </c>
      <c r="J324" s="30"/>
      <c r="K324" s="60">
        <f>K322+K323</f>
        <v>0</v>
      </c>
      <c r="L324" s="30"/>
      <c r="M324" s="59">
        <f>M322+M323</f>
        <v>92429</v>
      </c>
      <c r="N324" s="6"/>
      <c r="O324" s="60">
        <f>O322+O323</f>
        <v>0</v>
      </c>
      <c r="P324" s="6"/>
      <c r="Q324" s="6">
        <f t="shared" si="1"/>
        <v>532029</v>
      </c>
    </row>
    <row r="325" spans="1:17" x14ac:dyDescent="0.6">
      <c r="A325" s="3" t="s">
        <v>180</v>
      </c>
      <c r="E325" s="30">
        <v>147400</v>
      </c>
      <c r="F325" s="30"/>
      <c r="G325" s="61">
        <v>680000</v>
      </c>
      <c r="H325" s="25"/>
      <c r="I325" s="58">
        <v>0</v>
      </c>
      <c r="J325" s="25"/>
      <c r="K325" s="58">
        <v>0</v>
      </c>
      <c r="L325" s="25"/>
      <c r="M325" s="58">
        <v>0</v>
      </c>
      <c r="N325" s="6"/>
      <c r="O325" s="58">
        <v>0</v>
      </c>
      <c r="P325" s="6"/>
      <c r="Q325" s="6">
        <f t="shared" si="1"/>
        <v>827400</v>
      </c>
    </row>
    <row r="326" spans="1:17" x14ac:dyDescent="0.6">
      <c r="A326" s="3" t="s">
        <v>215</v>
      </c>
      <c r="E326" s="58">
        <v>0</v>
      </c>
      <c r="F326" s="30"/>
      <c r="G326" s="61">
        <v>-26773</v>
      </c>
      <c r="H326" s="25"/>
      <c r="I326" s="58">
        <v>0</v>
      </c>
      <c r="J326" s="25"/>
      <c r="K326" s="58">
        <v>0</v>
      </c>
      <c r="L326" s="25"/>
      <c r="M326" s="58">
        <v>0</v>
      </c>
      <c r="N326" s="6"/>
      <c r="O326" s="58">
        <v>0</v>
      </c>
      <c r="P326" s="6"/>
      <c r="Q326" s="6">
        <f t="shared" si="1"/>
        <v>-26773</v>
      </c>
    </row>
    <row r="327" spans="1:17" x14ac:dyDescent="0.6">
      <c r="A327" s="3" t="s">
        <v>181</v>
      </c>
      <c r="E327" s="58">
        <v>0</v>
      </c>
      <c r="F327" s="30"/>
      <c r="G327" s="58">
        <v>0</v>
      </c>
      <c r="H327" s="25"/>
      <c r="I327" s="58">
        <v>0</v>
      </c>
      <c r="J327" s="25"/>
      <c r="K327" s="58">
        <v>0</v>
      </c>
      <c r="L327" s="30"/>
      <c r="M327" s="6">
        <v>220173</v>
      </c>
      <c r="N327" s="6"/>
      <c r="O327" s="58">
        <v>0</v>
      </c>
      <c r="P327" s="6"/>
      <c r="Q327" s="6">
        <f t="shared" si="1"/>
        <v>220173</v>
      </c>
    </row>
    <row r="328" spans="1:17" ht="24" thickBot="1" x14ac:dyDescent="0.65">
      <c r="A328" s="3" t="s">
        <v>236</v>
      </c>
      <c r="E328" s="62">
        <f>E324+E325+E327</f>
        <v>587000</v>
      </c>
      <c r="F328" s="6"/>
      <c r="G328" s="65">
        <f>G324+G325+G326+G327</f>
        <v>653227</v>
      </c>
      <c r="H328" s="7"/>
      <c r="I328" s="90">
        <v>0</v>
      </c>
      <c r="J328" s="7"/>
      <c r="K328" s="64">
        <f>K324+K325+K327</f>
        <v>0</v>
      </c>
      <c r="L328" s="6"/>
      <c r="M328" s="62">
        <f>M324+M325+M327</f>
        <v>312602</v>
      </c>
      <c r="N328" s="6"/>
      <c r="O328" s="64">
        <f>O324+O325+O327</f>
        <v>0</v>
      </c>
      <c r="P328" s="6"/>
      <c r="Q328" s="62">
        <f t="shared" si="1"/>
        <v>1552829</v>
      </c>
    </row>
    <row r="329" spans="1:17" ht="24" thickTop="1" x14ac:dyDescent="0.6">
      <c r="A329" s="3" t="s">
        <v>195</v>
      </c>
      <c r="E329" s="30">
        <v>587000</v>
      </c>
      <c r="F329" s="30"/>
      <c r="G329" s="30">
        <v>653227</v>
      </c>
      <c r="H329" s="30"/>
      <c r="I329" s="58">
        <v>0</v>
      </c>
      <c r="J329" s="30"/>
      <c r="K329" s="30">
        <v>16319</v>
      </c>
      <c r="L329" s="30"/>
      <c r="M329" s="6">
        <v>402495</v>
      </c>
      <c r="N329" s="6"/>
      <c r="O329" s="58">
        <v>0</v>
      </c>
      <c r="P329" s="6"/>
      <c r="Q329" s="6">
        <f t="shared" si="1"/>
        <v>1659041</v>
      </c>
    </row>
    <row r="330" spans="1:17" s="12" customFormat="1" x14ac:dyDescent="0.6">
      <c r="A330" s="3" t="s">
        <v>182</v>
      </c>
      <c r="B330" s="3"/>
      <c r="C330" s="3"/>
      <c r="D330" s="3"/>
      <c r="E330" s="58">
        <v>0</v>
      </c>
      <c r="F330" s="30"/>
      <c r="G330" s="58">
        <v>0</v>
      </c>
      <c r="H330" s="30"/>
      <c r="I330" s="27">
        <v>0</v>
      </c>
      <c r="J330" s="30"/>
      <c r="K330" s="58">
        <v>0</v>
      </c>
      <c r="L330" s="30"/>
      <c r="M330" s="6">
        <v>-11347</v>
      </c>
      <c r="N330" s="6"/>
      <c r="O330" s="7">
        <v>0</v>
      </c>
      <c r="P330" s="6"/>
      <c r="Q330" s="35">
        <f t="shared" si="1"/>
        <v>-11347</v>
      </c>
    </row>
    <row r="331" spans="1:17" x14ac:dyDescent="0.6">
      <c r="A331" s="3" t="s">
        <v>179</v>
      </c>
      <c r="E331" s="59">
        <f>E329+E330</f>
        <v>587000</v>
      </c>
      <c r="F331" s="30"/>
      <c r="G331" s="66">
        <f>G329+G330</f>
        <v>653227</v>
      </c>
      <c r="H331" s="30"/>
      <c r="I331" s="58">
        <v>0</v>
      </c>
      <c r="J331" s="30"/>
      <c r="K331" s="66">
        <f>K329+K330</f>
        <v>16319</v>
      </c>
      <c r="L331" s="30"/>
      <c r="M331" s="59">
        <f>M329+M330</f>
        <v>391148</v>
      </c>
      <c r="N331" s="6"/>
      <c r="O331" s="60">
        <v>0</v>
      </c>
      <c r="P331" s="6"/>
      <c r="Q331" s="6">
        <f t="shared" si="1"/>
        <v>1647694</v>
      </c>
    </row>
    <row r="332" spans="1:17" x14ac:dyDescent="0.6">
      <c r="A332" s="3" t="s">
        <v>250</v>
      </c>
      <c r="E332" s="58">
        <v>0</v>
      </c>
      <c r="F332" s="30"/>
      <c r="G332" s="58">
        <v>0</v>
      </c>
      <c r="H332" s="30"/>
      <c r="I332" s="91">
        <v>133539</v>
      </c>
      <c r="J332" s="30"/>
      <c r="K332" s="58">
        <v>0</v>
      </c>
      <c r="L332" s="30"/>
      <c r="M332" s="58">
        <v>0</v>
      </c>
      <c r="N332" s="6"/>
      <c r="O332" s="58">
        <v>0</v>
      </c>
      <c r="P332" s="6"/>
      <c r="Q332" s="6">
        <f t="shared" si="1"/>
        <v>133539</v>
      </c>
    </row>
    <row r="333" spans="1:17" x14ac:dyDescent="0.6">
      <c r="A333" s="3" t="s">
        <v>181</v>
      </c>
      <c r="E333" s="58">
        <v>0</v>
      </c>
      <c r="F333" s="7"/>
      <c r="G333" s="58">
        <v>0</v>
      </c>
      <c r="H333" s="7"/>
      <c r="I333" s="58">
        <v>0</v>
      </c>
      <c r="J333" s="7"/>
      <c r="K333" s="58">
        <v>0</v>
      </c>
      <c r="L333" s="6"/>
      <c r="M333" s="6">
        <v>296572</v>
      </c>
      <c r="N333" s="6"/>
      <c r="O333" s="58">
        <v>0</v>
      </c>
      <c r="P333" s="6"/>
      <c r="Q333" s="6">
        <f t="shared" si="1"/>
        <v>296572</v>
      </c>
    </row>
    <row r="334" spans="1:17" x14ac:dyDescent="0.6">
      <c r="A334" s="3" t="s">
        <v>238</v>
      </c>
      <c r="E334" s="58">
        <v>0</v>
      </c>
      <c r="F334" s="7"/>
      <c r="G334" s="58">
        <v>0</v>
      </c>
      <c r="H334" s="7"/>
      <c r="I334" s="58">
        <v>0</v>
      </c>
      <c r="J334" s="7"/>
      <c r="K334" s="58">
        <v>0</v>
      </c>
      <c r="L334" s="6"/>
      <c r="M334" s="6">
        <v>-234800</v>
      </c>
      <c r="N334" s="6"/>
      <c r="O334" s="58">
        <v>0</v>
      </c>
      <c r="P334" s="6"/>
      <c r="Q334" s="6">
        <f t="shared" si="1"/>
        <v>-234800</v>
      </c>
    </row>
    <row r="335" spans="1:17" ht="24" thickBot="1" x14ac:dyDescent="0.65">
      <c r="A335" s="3" t="s">
        <v>237</v>
      </c>
      <c r="E335" s="62">
        <f>SUM(E331:E334)</f>
        <v>587000</v>
      </c>
      <c r="F335" s="6"/>
      <c r="G335" s="62">
        <f>SUM(G331:G334)</f>
        <v>653227</v>
      </c>
      <c r="H335" s="6"/>
      <c r="I335" s="62">
        <f>SUM(I331:I334)</f>
        <v>133539</v>
      </c>
      <c r="J335" s="6"/>
      <c r="K335" s="62">
        <f>SUM(K331:K334)</f>
        <v>16319</v>
      </c>
      <c r="L335" s="6"/>
      <c r="M335" s="62">
        <f>SUM(M331:M334)</f>
        <v>452920</v>
      </c>
      <c r="N335" s="6"/>
      <c r="O335" s="64">
        <f>O331+O333+O334</f>
        <v>0</v>
      </c>
      <c r="P335" s="6"/>
      <c r="Q335" s="62">
        <f t="shared" si="1"/>
        <v>1843005</v>
      </c>
    </row>
    <row r="336" spans="1:17" ht="24" thickTop="1" x14ac:dyDescent="0.6"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7"/>
      <c r="P336" s="6"/>
      <c r="Q336" s="6"/>
    </row>
    <row r="337" spans="1:17" x14ac:dyDescent="0.6"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7"/>
      <c r="P337" s="6"/>
      <c r="Q337" s="6"/>
    </row>
    <row r="338" spans="1:17" x14ac:dyDescent="0.6"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7"/>
      <c r="P338" s="6"/>
      <c r="Q338" s="6"/>
    </row>
    <row r="339" spans="1:17" x14ac:dyDescent="0.6"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7"/>
      <c r="P339" s="6"/>
      <c r="Q339" s="6"/>
    </row>
    <row r="340" spans="1:17" x14ac:dyDescent="0.6"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7"/>
      <c r="P340" s="6"/>
      <c r="Q340" s="6"/>
    </row>
    <row r="341" spans="1:17" x14ac:dyDescent="0.6"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7"/>
      <c r="P341" s="6"/>
      <c r="Q341" s="6"/>
    </row>
    <row r="342" spans="1:17" x14ac:dyDescent="0.6">
      <c r="A342" s="112" t="s">
        <v>44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</row>
    <row r="343" spans="1:17" ht="27.15" customHeight="1" x14ac:dyDescent="0.6">
      <c r="A343" s="110" t="str">
        <f>A1</f>
        <v>MAJOR  CINEPLEX  GROUP  PUBLIC  COMPANY  LIMITED  AND  ITS  SUBSIDIARY  COMPANIES</v>
      </c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</row>
    <row r="344" spans="1:17" ht="27.15" customHeight="1" x14ac:dyDescent="0.6">
      <c r="A344" s="119" t="s">
        <v>94</v>
      </c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</row>
    <row r="345" spans="1:17" ht="27.15" customHeight="1" x14ac:dyDescent="0.6">
      <c r="A345" s="119" t="s">
        <v>235</v>
      </c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</row>
    <row r="346" spans="1:17" ht="27.15" customHeight="1" x14ac:dyDescent="0.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39" t="s">
        <v>146</v>
      </c>
    </row>
    <row r="347" spans="1:17" ht="27.15" customHeight="1" x14ac:dyDescent="0.6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118" t="s">
        <v>147</v>
      </c>
      <c r="P347" s="118"/>
      <c r="Q347" s="118"/>
    </row>
    <row r="348" spans="1:17" ht="27.15" customHeight="1" x14ac:dyDescent="0.6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111" t="s">
        <v>41</v>
      </c>
      <c r="L348" s="111"/>
      <c r="M348" s="111"/>
      <c r="N348" s="41"/>
      <c r="O348" s="111" t="s">
        <v>1</v>
      </c>
      <c r="P348" s="111"/>
      <c r="Q348" s="111"/>
    </row>
    <row r="349" spans="1:17" ht="27.15" customHeight="1" x14ac:dyDescent="0.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39">
        <v>2003</v>
      </c>
      <c r="L349" s="48"/>
      <c r="M349" s="39">
        <v>2002</v>
      </c>
      <c r="N349" s="48"/>
      <c r="O349" s="39">
        <v>2003</v>
      </c>
      <c r="P349" s="48"/>
      <c r="Q349" s="39">
        <v>2002</v>
      </c>
    </row>
    <row r="350" spans="1:17" s="12" customFormat="1" ht="27.15" customHeight="1" x14ac:dyDescent="0.6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2" t="s">
        <v>143</v>
      </c>
      <c r="L350" s="4"/>
      <c r="M350" s="42" t="s">
        <v>143</v>
      </c>
      <c r="N350" s="4"/>
      <c r="O350" s="42" t="s">
        <v>143</v>
      </c>
      <c r="P350" s="4"/>
      <c r="Q350" s="42" t="s">
        <v>143</v>
      </c>
    </row>
    <row r="351" spans="1:17" s="12" customFormat="1" ht="27.15" customHeight="1" x14ac:dyDescent="0.6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5"/>
      <c r="L351" s="4"/>
      <c r="M351" s="5" t="s">
        <v>144</v>
      </c>
      <c r="N351" s="4"/>
      <c r="O351" s="3"/>
      <c r="P351" s="4"/>
      <c r="Q351" s="5" t="s">
        <v>144</v>
      </c>
    </row>
    <row r="352" spans="1:17" s="12" customFormat="1" ht="27.15" customHeight="1" x14ac:dyDescent="0.6">
      <c r="A352" s="67" t="s">
        <v>79</v>
      </c>
      <c r="B352" s="68"/>
      <c r="C352" s="68"/>
      <c r="D352" s="68"/>
      <c r="E352" s="68"/>
      <c r="F352" s="68"/>
      <c r="G352" s="68"/>
      <c r="H352" s="3"/>
      <c r="I352" s="3"/>
      <c r="J352" s="3"/>
      <c r="K352" s="3"/>
      <c r="L352" s="4"/>
    </row>
    <row r="353" spans="1:17" s="12" customFormat="1" ht="27.15" customHeight="1" x14ac:dyDescent="0.6">
      <c r="A353" s="68"/>
      <c r="B353" s="68" t="s">
        <v>181</v>
      </c>
      <c r="C353" s="68"/>
      <c r="D353" s="68"/>
      <c r="E353" s="68"/>
      <c r="F353" s="68"/>
      <c r="G353" s="68"/>
      <c r="H353" s="3"/>
      <c r="I353" s="3"/>
      <c r="J353" s="3"/>
      <c r="K353" s="81">
        <v>296572</v>
      </c>
      <c r="L353" s="14"/>
      <c r="M353" s="81">
        <v>220173</v>
      </c>
      <c r="N353" s="14"/>
      <c r="O353" s="81">
        <v>296572</v>
      </c>
      <c r="P353" s="14"/>
      <c r="Q353" s="81">
        <v>220173</v>
      </c>
    </row>
    <row r="354" spans="1:17" s="50" customFormat="1" ht="27.15" customHeight="1" x14ac:dyDescent="0.6">
      <c r="A354" s="68"/>
      <c r="B354" s="68" t="s">
        <v>127</v>
      </c>
      <c r="C354" s="68"/>
      <c r="D354" s="68"/>
      <c r="E354" s="68"/>
      <c r="F354" s="68"/>
      <c r="G354" s="68"/>
      <c r="H354" s="3"/>
      <c r="I354" s="3"/>
      <c r="J354" s="3"/>
      <c r="K354" s="82"/>
      <c r="L354" s="14"/>
      <c r="M354" s="82"/>
      <c r="N354" s="14"/>
      <c r="O354" s="81"/>
      <c r="P354" s="14"/>
      <c r="Q354" s="81"/>
    </row>
    <row r="355" spans="1:17" s="50" customFormat="1" ht="27.15" customHeight="1" x14ac:dyDescent="0.6">
      <c r="A355" s="68"/>
      <c r="B355" s="68"/>
      <c r="C355" s="68" t="s">
        <v>31</v>
      </c>
      <c r="D355" s="68"/>
      <c r="E355" s="68"/>
      <c r="F355" s="68"/>
      <c r="G355" s="68"/>
      <c r="H355" s="3"/>
      <c r="I355" s="3"/>
      <c r="J355" s="3"/>
      <c r="K355" s="82">
        <v>205294</v>
      </c>
      <c r="L355" s="14"/>
      <c r="M355" s="82">
        <v>150746</v>
      </c>
      <c r="N355" s="14"/>
      <c r="O355" s="81">
        <v>115709</v>
      </c>
      <c r="P355" s="14"/>
      <c r="Q355" s="81">
        <v>59457</v>
      </c>
    </row>
    <row r="356" spans="1:17" s="44" customFormat="1" ht="27.15" customHeight="1" x14ac:dyDescent="0.6">
      <c r="A356" s="68"/>
      <c r="B356" s="68"/>
      <c r="C356" s="68" t="s">
        <v>118</v>
      </c>
      <c r="D356" s="68"/>
      <c r="E356" s="68"/>
      <c r="F356" s="68"/>
      <c r="G356" s="68"/>
      <c r="H356" s="3"/>
      <c r="I356" s="3"/>
      <c r="J356" s="3"/>
      <c r="K356" s="83">
        <v>455</v>
      </c>
      <c r="L356" s="14"/>
      <c r="M356" s="84">
        <v>3</v>
      </c>
      <c r="N356" s="14"/>
      <c r="O356" s="84">
        <v>1</v>
      </c>
      <c r="P356" s="14"/>
      <c r="Q356" s="84">
        <v>3</v>
      </c>
    </row>
    <row r="357" spans="1:17" s="50" customFormat="1" ht="27.15" customHeight="1" x14ac:dyDescent="0.6">
      <c r="A357" s="68"/>
      <c r="B357" s="68"/>
      <c r="C357" s="3" t="s">
        <v>183</v>
      </c>
      <c r="D357" s="68"/>
      <c r="E357" s="68"/>
      <c r="F357" s="68"/>
      <c r="G357" s="68"/>
      <c r="H357" s="3"/>
      <c r="I357" s="3"/>
      <c r="J357" s="3"/>
      <c r="K357" s="58">
        <v>0</v>
      </c>
      <c r="L357" s="28"/>
      <c r="M357" s="58">
        <v>0</v>
      </c>
      <c r="N357" s="14"/>
      <c r="O357" s="85">
        <v>-96110</v>
      </c>
      <c r="P357" s="28"/>
      <c r="Q357" s="85">
        <v>-91016</v>
      </c>
    </row>
    <row r="358" spans="1:17" s="50" customFormat="1" ht="27.15" customHeight="1" x14ac:dyDescent="0.6">
      <c r="A358" s="68"/>
      <c r="B358" s="68"/>
      <c r="C358" s="3" t="s">
        <v>196</v>
      </c>
      <c r="D358" s="68"/>
      <c r="E358" s="68"/>
      <c r="F358" s="68"/>
      <c r="G358" s="68"/>
      <c r="H358" s="3"/>
      <c r="I358" s="3"/>
      <c r="J358" s="3"/>
      <c r="K358" s="85">
        <v>1611</v>
      </c>
      <c r="L358" s="28"/>
      <c r="M358" s="84">
        <v>1099</v>
      </c>
      <c r="N358" s="14"/>
      <c r="O358" s="58">
        <v>0</v>
      </c>
      <c r="P358" s="28"/>
      <c r="Q358" s="58">
        <v>0</v>
      </c>
    </row>
    <row r="359" spans="1:17" s="50" customFormat="1" ht="27.15" customHeight="1" x14ac:dyDescent="0.6">
      <c r="A359" s="68"/>
      <c r="B359" s="68"/>
      <c r="C359" s="3" t="s">
        <v>275</v>
      </c>
      <c r="D359" s="68"/>
      <c r="E359" s="68"/>
      <c r="F359" s="68"/>
      <c r="G359" s="68"/>
      <c r="H359" s="3"/>
      <c r="I359" s="3"/>
      <c r="J359" s="3"/>
      <c r="K359" s="84">
        <v>-1983</v>
      </c>
      <c r="L359" s="28"/>
      <c r="M359" s="58">
        <v>0</v>
      </c>
      <c r="N359" s="14"/>
      <c r="O359" s="58">
        <v>0</v>
      </c>
      <c r="P359" s="28"/>
      <c r="Q359" s="58">
        <v>0</v>
      </c>
    </row>
    <row r="360" spans="1:17" s="50" customFormat="1" ht="27.15" customHeight="1" x14ac:dyDescent="0.6">
      <c r="A360" s="68"/>
      <c r="B360" s="68"/>
      <c r="C360" s="3" t="s">
        <v>276</v>
      </c>
      <c r="D360" s="68"/>
      <c r="E360" s="68"/>
      <c r="F360" s="68"/>
      <c r="G360" s="68"/>
      <c r="H360" s="3"/>
      <c r="I360" s="3"/>
      <c r="J360" s="3"/>
      <c r="K360" s="84">
        <v>-1112</v>
      </c>
      <c r="L360" s="28"/>
      <c r="M360" s="58">
        <v>0</v>
      </c>
      <c r="N360" s="14"/>
      <c r="O360" s="58">
        <v>0</v>
      </c>
      <c r="P360" s="28"/>
      <c r="Q360" s="58">
        <v>0</v>
      </c>
    </row>
    <row r="361" spans="1:17" s="50" customFormat="1" ht="27.15" customHeight="1" x14ac:dyDescent="0.6">
      <c r="A361" s="68"/>
      <c r="B361" s="68"/>
      <c r="C361" s="68" t="s">
        <v>128</v>
      </c>
      <c r="D361" s="68"/>
      <c r="E361" s="68"/>
      <c r="F361" s="68"/>
      <c r="G361" s="68"/>
      <c r="H361" s="3"/>
      <c r="I361" s="3"/>
      <c r="J361" s="3"/>
      <c r="K361" s="86">
        <v>-13166</v>
      </c>
      <c r="L361" s="28"/>
      <c r="M361" s="86">
        <v>-12296</v>
      </c>
      <c r="N361" s="14"/>
      <c r="O361" s="83">
        <v>-781</v>
      </c>
      <c r="P361" s="28"/>
      <c r="Q361" s="84">
        <v>-174</v>
      </c>
    </row>
    <row r="362" spans="1:17" s="50" customFormat="1" ht="27.15" customHeight="1" x14ac:dyDescent="0.6">
      <c r="A362" s="68"/>
      <c r="B362" s="68"/>
      <c r="C362" s="68" t="s">
        <v>137</v>
      </c>
      <c r="D362" s="68"/>
      <c r="E362" s="68"/>
      <c r="F362" s="68"/>
      <c r="G362" s="68"/>
      <c r="H362" s="3"/>
      <c r="I362" s="3"/>
      <c r="J362" s="3"/>
      <c r="K362" s="85">
        <v>1401</v>
      </c>
      <c r="L362" s="28"/>
      <c r="M362" s="85">
        <v>1401</v>
      </c>
      <c r="N362" s="14"/>
      <c r="O362" s="58">
        <v>0</v>
      </c>
      <c r="P362" s="28"/>
      <c r="Q362" s="58">
        <v>0</v>
      </c>
    </row>
    <row r="363" spans="1:17" ht="27.15" customHeight="1" x14ac:dyDescent="0.6">
      <c r="A363" s="68"/>
      <c r="B363" s="68"/>
      <c r="C363" s="68" t="s">
        <v>170</v>
      </c>
      <c r="D363" s="68"/>
      <c r="E363" s="68"/>
      <c r="F363" s="68"/>
      <c r="G363" s="68"/>
      <c r="K363" s="85">
        <v>767</v>
      </c>
      <c r="L363" s="28"/>
      <c r="M363" s="85">
        <v>836</v>
      </c>
      <c r="N363" s="14"/>
      <c r="O363" s="83">
        <v>516</v>
      </c>
      <c r="P363" s="28"/>
      <c r="Q363" s="58">
        <v>0</v>
      </c>
    </row>
    <row r="364" spans="1:17" ht="27.15" customHeight="1" x14ac:dyDescent="0.6">
      <c r="A364" s="68"/>
      <c r="B364" s="68"/>
      <c r="C364" s="68" t="s">
        <v>198</v>
      </c>
      <c r="D364" s="68"/>
      <c r="E364" s="68"/>
      <c r="F364" s="68"/>
      <c r="G364" s="68"/>
      <c r="K364" s="85">
        <v>341</v>
      </c>
      <c r="L364" s="28"/>
      <c r="M364" s="84">
        <v>448</v>
      </c>
      <c r="N364" s="14"/>
      <c r="O364" s="58">
        <v>0</v>
      </c>
      <c r="P364" s="28"/>
      <c r="Q364" s="58">
        <v>0</v>
      </c>
    </row>
    <row r="365" spans="1:17" ht="27.15" customHeight="1" x14ac:dyDescent="0.6">
      <c r="A365" s="68"/>
      <c r="B365" s="68"/>
      <c r="C365" s="68" t="s">
        <v>184</v>
      </c>
      <c r="D365" s="68"/>
      <c r="E365" s="68"/>
      <c r="F365" s="68"/>
      <c r="G365" s="68"/>
      <c r="K365" s="85">
        <v>21722</v>
      </c>
      <c r="L365" s="28"/>
      <c r="M365" s="84">
        <v>16971</v>
      </c>
      <c r="N365" s="14"/>
      <c r="O365" s="58">
        <v>0</v>
      </c>
      <c r="P365" s="28"/>
      <c r="Q365" s="58">
        <v>0</v>
      </c>
    </row>
    <row r="366" spans="1:17" s="12" customFormat="1" ht="27.15" customHeight="1" x14ac:dyDescent="0.6">
      <c r="A366" s="68"/>
      <c r="B366" s="68"/>
      <c r="C366" s="68" t="s">
        <v>185</v>
      </c>
      <c r="D366" s="68"/>
      <c r="E366" s="68"/>
      <c r="F366" s="68"/>
      <c r="G366" s="68"/>
      <c r="H366" s="3"/>
      <c r="I366" s="3"/>
      <c r="J366" s="3"/>
      <c r="K366" s="58">
        <v>0</v>
      </c>
      <c r="L366" s="28"/>
      <c r="M366" s="84">
        <v>-3991</v>
      </c>
      <c r="N366" s="14"/>
      <c r="O366" s="58">
        <v>0</v>
      </c>
      <c r="P366" s="28"/>
      <c r="Q366" s="84">
        <v>-3991</v>
      </c>
    </row>
    <row r="367" spans="1:17" ht="27.15" customHeight="1" x14ac:dyDescent="0.6">
      <c r="A367" s="68"/>
      <c r="B367" s="68"/>
      <c r="C367" s="68" t="s">
        <v>197</v>
      </c>
      <c r="D367" s="68"/>
      <c r="E367" s="68"/>
      <c r="F367" s="68"/>
      <c r="G367" s="68"/>
      <c r="K367" s="83">
        <v>-79</v>
      </c>
      <c r="L367" s="28"/>
      <c r="M367" s="84">
        <v>-5424</v>
      </c>
      <c r="N367" s="14"/>
      <c r="O367" s="84">
        <v>16</v>
      </c>
      <c r="P367" s="28"/>
      <c r="Q367" s="84">
        <v>-5424</v>
      </c>
    </row>
    <row r="368" spans="1:17" ht="27.15" customHeight="1" x14ac:dyDescent="0.6">
      <c r="A368" s="68"/>
      <c r="B368" s="68"/>
      <c r="C368" s="68" t="s">
        <v>261</v>
      </c>
      <c r="D368" s="68"/>
      <c r="E368" s="68"/>
      <c r="F368" s="68"/>
      <c r="G368" s="68"/>
      <c r="K368" s="83">
        <v>-358</v>
      </c>
      <c r="L368" s="28"/>
      <c r="M368" s="84">
        <v>-863</v>
      </c>
      <c r="N368" s="14"/>
      <c r="O368" s="84">
        <v>-328</v>
      </c>
      <c r="P368" s="28"/>
      <c r="Q368" s="84">
        <v>-863</v>
      </c>
    </row>
    <row r="369" spans="1:17" ht="27.15" customHeight="1" x14ac:dyDescent="0.6">
      <c r="A369" s="68"/>
      <c r="B369" s="68"/>
      <c r="C369" s="68" t="s">
        <v>224</v>
      </c>
      <c r="D369" s="68"/>
      <c r="E369" s="68"/>
      <c r="F369" s="68"/>
      <c r="G369" s="68"/>
      <c r="K369" s="85">
        <v>-7205</v>
      </c>
      <c r="L369" s="28"/>
      <c r="M369" s="58">
        <v>0</v>
      </c>
      <c r="N369" s="14"/>
      <c r="O369" s="58">
        <v>0</v>
      </c>
      <c r="P369" s="28"/>
      <c r="Q369" s="58">
        <v>0</v>
      </c>
    </row>
    <row r="370" spans="1:17" ht="27.15" customHeight="1" x14ac:dyDescent="0.6">
      <c r="A370" s="68"/>
      <c r="B370" s="68"/>
      <c r="C370" s="68" t="s">
        <v>222</v>
      </c>
      <c r="D370" s="68"/>
      <c r="E370" s="68"/>
      <c r="F370" s="68"/>
      <c r="G370" s="68"/>
      <c r="K370" s="85">
        <v>52</v>
      </c>
      <c r="L370" s="28"/>
      <c r="M370" s="58">
        <v>0</v>
      </c>
      <c r="N370" s="14"/>
      <c r="O370" s="58">
        <v>0</v>
      </c>
      <c r="P370" s="28"/>
      <c r="Q370" s="58">
        <v>0</v>
      </c>
    </row>
    <row r="371" spans="1:17" ht="27.15" customHeight="1" x14ac:dyDescent="0.6">
      <c r="A371" s="68"/>
      <c r="B371" s="68"/>
      <c r="C371" s="68" t="s">
        <v>155</v>
      </c>
      <c r="D371" s="68"/>
      <c r="E371" s="68"/>
      <c r="F371" s="68"/>
      <c r="G371" s="68"/>
      <c r="K371" s="85">
        <v>1749</v>
      </c>
      <c r="L371" s="28"/>
      <c r="M371" s="85">
        <v>5686</v>
      </c>
      <c r="N371" s="14"/>
      <c r="O371" s="58">
        <v>0</v>
      </c>
      <c r="P371" s="28"/>
      <c r="Q371" s="84">
        <v>271</v>
      </c>
    </row>
    <row r="372" spans="1:17" ht="27.15" customHeight="1" x14ac:dyDescent="0.6">
      <c r="A372" s="68"/>
      <c r="B372" s="68"/>
      <c r="C372" s="68" t="s">
        <v>66</v>
      </c>
      <c r="D372" s="68"/>
      <c r="E372" s="68"/>
      <c r="F372" s="68"/>
      <c r="G372" s="68"/>
      <c r="K372" s="85">
        <v>7229</v>
      </c>
      <c r="L372" s="28"/>
      <c r="M372" s="85">
        <v>7229</v>
      </c>
      <c r="N372" s="14"/>
      <c r="O372" s="58">
        <v>0</v>
      </c>
      <c r="P372" s="28"/>
      <c r="Q372" s="58">
        <v>0</v>
      </c>
    </row>
    <row r="373" spans="1:17" ht="27.15" customHeight="1" x14ac:dyDescent="0.6">
      <c r="A373" s="68"/>
      <c r="B373" s="68"/>
      <c r="C373" s="68" t="s">
        <v>71</v>
      </c>
      <c r="D373" s="68"/>
      <c r="E373" s="68"/>
      <c r="F373" s="68"/>
      <c r="G373" s="68"/>
      <c r="K373" s="85">
        <v>-8063</v>
      </c>
      <c r="L373" s="28"/>
      <c r="M373" s="85">
        <v>-8063</v>
      </c>
      <c r="N373" s="28"/>
      <c r="O373" s="58">
        <v>0</v>
      </c>
      <c r="P373" s="28"/>
      <c r="Q373" s="58">
        <v>0</v>
      </c>
    </row>
    <row r="374" spans="1:17" ht="27.15" customHeight="1" x14ac:dyDescent="0.6">
      <c r="A374" s="68"/>
      <c r="B374" s="68"/>
      <c r="C374" s="68"/>
      <c r="D374" s="68" t="s">
        <v>129</v>
      </c>
      <c r="E374" s="68"/>
      <c r="F374" s="68"/>
      <c r="G374" s="68"/>
      <c r="K374" s="87">
        <f>SUM(K353:K373)</f>
        <v>505227</v>
      </c>
      <c r="L374" s="28"/>
      <c r="M374" s="87">
        <f>SUM(M353:M373)</f>
        <v>373955</v>
      </c>
      <c r="N374" s="28"/>
      <c r="O374" s="87">
        <f>SUM(O353:O373)</f>
        <v>315595</v>
      </c>
      <c r="P374" s="28"/>
      <c r="Q374" s="87">
        <f>SUM(Q353:Q373)</f>
        <v>178436</v>
      </c>
    </row>
    <row r="375" spans="1:17" ht="27.15" customHeight="1" x14ac:dyDescent="0.6">
      <c r="A375" s="68"/>
      <c r="B375" s="68" t="s">
        <v>262</v>
      </c>
      <c r="C375" s="68"/>
      <c r="K375" s="85">
        <v>-175000</v>
      </c>
      <c r="L375" s="28"/>
      <c r="M375" s="85">
        <v>-350000</v>
      </c>
      <c r="N375" s="28"/>
      <c r="O375" s="85">
        <v>-150000</v>
      </c>
      <c r="P375" s="28"/>
      <c r="Q375" s="85">
        <v>-350000</v>
      </c>
    </row>
    <row r="376" spans="1:17" ht="27.15" customHeight="1" x14ac:dyDescent="0.6">
      <c r="A376" s="68"/>
      <c r="B376" s="68" t="s">
        <v>216</v>
      </c>
      <c r="C376" s="68"/>
      <c r="K376" s="85">
        <v>220420</v>
      </c>
      <c r="L376" s="28"/>
      <c r="M376" s="84">
        <v>165679</v>
      </c>
      <c r="N376" s="28"/>
      <c r="O376" s="85">
        <v>195331</v>
      </c>
      <c r="P376" s="28"/>
      <c r="Q376" s="84">
        <v>165679</v>
      </c>
    </row>
    <row r="377" spans="1:17" ht="27.15" customHeight="1" x14ac:dyDescent="0.6">
      <c r="A377" s="68"/>
      <c r="B377" s="68" t="s">
        <v>156</v>
      </c>
      <c r="C377" s="68"/>
      <c r="D377" s="68"/>
      <c r="E377" s="68"/>
      <c r="F377" s="68"/>
      <c r="G377" s="68"/>
      <c r="K377" s="81">
        <v>-58</v>
      </c>
      <c r="L377" s="14"/>
      <c r="M377" s="81">
        <v>102937</v>
      </c>
      <c r="N377" s="14"/>
      <c r="O377" s="81">
        <v>-14452</v>
      </c>
      <c r="P377" s="14"/>
      <c r="Q377" s="81">
        <v>88400</v>
      </c>
    </row>
    <row r="378" spans="1:17" ht="27.15" customHeight="1" x14ac:dyDescent="0.6">
      <c r="A378" s="68"/>
      <c r="B378" s="68" t="s">
        <v>115</v>
      </c>
      <c r="C378" s="68"/>
      <c r="K378" s="81">
        <v>12009</v>
      </c>
      <c r="L378" s="14"/>
      <c r="M378" s="81">
        <v>-38306</v>
      </c>
      <c r="N378" s="14"/>
      <c r="O378" s="81">
        <v>-11877</v>
      </c>
      <c r="P378" s="14"/>
      <c r="Q378" s="81">
        <v>-4265</v>
      </c>
    </row>
    <row r="379" spans="1:17" ht="27.15" customHeight="1" x14ac:dyDescent="0.6">
      <c r="A379" s="68"/>
      <c r="B379" s="68" t="s">
        <v>32</v>
      </c>
      <c r="C379" s="68"/>
      <c r="K379" s="81">
        <v>-728</v>
      </c>
      <c r="L379" s="14"/>
      <c r="M379" s="81">
        <v>-2089</v>
      </c>
      <c r="N379" s="14"/>
      <c r="O379" s="81">
        <v>-1164</v>
      </c>
      <c r="P379" s="14"/>
      <c r="Q379" s="81">
        <v>-2644</v>
      </c>
    </row>
    <row r="380" spans="1:17" ht="27.15" customHeight="1" x14ac:dyDescent="0.6">
      <c r="A380" s="68"/>
      <c r="B380" s="68" t="s">
        <v>186</v>
      </c>
      <c r="C380" s="68"/>
      <c r="K380" s="58">
        <v>0</v>
      </c>
      <c r="L380" s="14"/>
      <c r="M380" s="58">
        <v>0</v>
      </c>
      <c r="O380" s="92">
        <v>9806</v>
      </c>
      <c r="Q380" s="84">
        <v>-21915</v>
      </c>
    </row>
    <row r="381" spans="1:17" ht="27.15" customHeight="1" x14ac:dyDescent="0.6">
      <c r="A381" s="68"/>
      <c r="B381" s="68" t="s">
        <v>33</v>
      </c>
      <c r="C381" s="68"/>
      <c r="K381" s="58">
        <v>0</v>
      </c>
      <c r="L381" s="14"/>
      <c r="M381" s="84">
        <v>-206</v>
      </c>
      <c r="N381" s="14"/>
      <c r="O381" s="81">
        <v>-7773</v>
      </c>
      <c r="P381" s="14"/>
      <c r="Q381" s="81">
        <v>-10445</v>
      </c>
    </row>
    <row r="382" spans="1:17" ht="27.15" customHeight="1" x14ac:dyDescent="0.6">
      <c r="A382" s="68"/>
      <c r="B382" s="68" t="s">
        <v>80</v>
      </c>
      <c r="C382" s="68"/>
      <c r="K382" s="81">
        <v>15308</v>
      </c>
      <c r="L382" s="14"/>
      <c r="M382" s="81">
        <v>-10875</v>
      </c>
      <c r="N382" s="14"/>
      <c r="O382" s="81">
        <v>11732</v>
      </c>
      <c r="P382" s="14"/>
      <c r="Q382" s="81">
        <v>-7884</v>
      </c>
    </row>
    <row r="383" spans="1:17" ht="27.15" customHeight="1" x14ac:dyDescent="0.6">
      <c r="A383" s="68"/>
      <c r="B383" s="68" t="s">
        <v>116</v>
      </c>
      <c r="C383" s="68"/>
      <c r="K383" s="81">
        <v>6527</v>
      </c>
      <c r="L383" s="14"/>
      <c r="M383" s="81">
        <v>-3379</v>
      </c>
      <c r="N383" s="14"/>
      <c r="O383" s="81">
        <v>5945</v>
      </c>
      <c r="P383" s="14"/>
      <c r="Q383" s="84">
        <v>-5508</v>
      </c>
    </row>
    <row r="384" spans="1:17" ht="27.15" customHeight="1" x14ac:dyDescent="0.6">
      <c r="A384" s="68"/>
      <c r="B384" s="68" t="s">
        <v>130</v>
      </c>
      <c r="C384" s="68"/>
      <c r="K384" s="81">
        <v>55</v>
      </c>
      <c r="L384" s="14"/>
      <c r="M384" s="84">
        <v>-12166</v>
      </c>
      <c r="N384" s="14"/>
      <c r="O384" s="81">
        <v>55</v>
      </c>
      <c r="P384" s="14"/>
      <c r="Q384" s="84">
        <v>-12166</v>
      </c>
    </row>
    <row r="385" spans="1:17" ht="27.15" customHeight="1" x14ac:dyDescent="0.6">
      <c r="A385" s="68"/>
      <c r="B385" s="68" t="s">
        <v>67</v>
      </c>
      <c r="C385" s="68"/>
      <c r="K385" s="81">
        <v>-1029</v>
      </c>
      <c r="L385" s="14"/>
      <c r="M385" s="84">
        <v>-2484</v>
      </c>
      <c r="N385" s="14"/>
      <c r="O385" s="81">
        <v>-7366</v>
      </c>
      <c r="P385" s="14"/>
      <c r="Q385" s="81">
        <v>1615</v>
      </c>
    </row>
    <row r="386" spans="1:17" ht="27.15" customHeight="1" x14ac:dyDescent="0.6">
      <c r="A386" s="68"/>
      <c r="B386" s="68" t="s">
        <v>131</v>
      </c>
      <c r="C386" s="68"/>
      <c r="K386" s="82">
        <v>12339</v>
      </c>
      <c r="L386" s="14"/>
      <c r="M386" s="81">
        <v>-6322</v>
      </c>
      <c r="N386" s="14"/>
      <c r="O386" s="58">
        <v>0</v>
      </c>
      <c r="P386" s="14"/>
      <c r="Q386" s="58">
        <v>0</v>
      </c>
    </row>
    <row r="387" spans="1:17" ht="27.15" customHeight="1" x14ac:dyDescent="0.6">
      <c r="A387" s="68"/>
      <c r="B387" s="68" t="s">
        <v>68</v>
      </c>
      <c r="C387" s="68"/>
      <c r="K387" s="81">
        <v>-41465</v>
      </c>
      <c r="L387" s="14"/>
      <c r="M387" s="81">
        <v>-97481</v>
      </c>
      <c r="N387" s="14"/>
      <c r="O387" s="81">
        <v>-46945</v>
      </c>
      <c r="P387" s="14"/>
      <c r="Q387" s="81">
        <v>-23291</v>
      </c>
    </row>
    <row r="388" spans="1:17" ht="27.15" customHeight="1" x14ac:dyDescent="0.6">
      <c r="A388" s="68"/>
      <c r="B388" s="68" t="s">
        <v>61</v>
      </c>
      <c r="C388" s="68"/>
      <c r="K388" s="81">
        <v>-6473</v>
      </c>
      <c r="L388" s="14"/>
      <c r="M388" s="81">
        <v>24921</v>
      </c>
      <c r="N388" s="14"/>
      <c r="O388" s="81">
        <v>8386</v>
      </c>
      <c r="P388" s="14"/>
      <c r="Q388" s="81">
        <v>40080</v>
      </c>
    </row>
    <row r="389" spans="1:17" ht="27.15" customHeight="1" x14ac:dyDescent="0.6">
      <c r="A389" s="68"/>
      <c r="B389" s="68"/>
      <c r="C389" s="68"/>
      <c r="K389" s="14"/>
      <c r="L389" s="14"/>
      <c r="M389" s="14"/>
      <c r="N389" s="14"/>
      <c r="O389" s="14"/>
      <c r="P389" s="14"/>
      <c r="Q389" s="14"/>
    </row>
    <row r="390" spans="1:17" ht="27.15" customHeight="1" x14ac:dyDescent="0.6">
      <c r="A390" s="68"/>
      <c r="B390" s="68"/>
      <c r="C390" s="68"/>
      <c r="K390" s="14"/>
      <c r="L390" s="14"/>
      <c r="M390" s="14"/>
      <c r="N390" s="14"/>
      <c r="O390" s="14"/>
      <c r="P390" s="14"/>
      <c r="Q390" s="14"/>
    </row>
    <row r="391" spans="1:17" x14ac:dyDescent="0.6">
      <c r="A391" s="3" t="s">
        <v>44</v>
      </c>
    </row>
    <row r="392" spans="1:17" ht="29.25" customHeight="1" x14ac:dyDescent="0.6">
      <c r="A392" s="110" t="s">
        <v>107</v>
      </c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</row>
    <row r="393" spans="1:17" ht="29.25" customHeight="1" x14ac:dyDescent="0.6">
      <c r="A393" s="119" t="s">
        <v>94</v>
      </c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</row>
    <row r="394" spans="1:17" ht="29.25" customHeight="1" x14ac:dyDescent="0.6">
      <c r="A394" s="119" t="s">
        <v>235</v>
      </c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</row>
    <row r="395" spans="1:17" ht="29.25" customHeight="1" x14ac:dyDescent="0.6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39" t="s">
        <v>146</v>
      </c>
    </row>
    <row r="396" spans="1:17" ht="29.25" customHeight="1" x14ac:dyDescent="0.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118" t="s">
        <v>147</v>
      </c>
      <c r="P396" s="118"/>
      <c r="Q396" s="118"/>
    </row>
    <row r="397" spans="1:17" ht="29.25" customHeight="1" x14ac:dyDescent="0.6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111" t="s">
        <v>41</v>
      </c>
      <c r="L397" s="111"/>
      <c r="M397" s="111"/>
      <c r="N397" s="41"/>
      <c r="O397" s="111" t="s">
        <v>1</v>
      </c>
      <c r="P397" s="111"/>
      <c r="Q397" s="111"/>
    </row>
    <row r="398" spans="1:17" s="12" customFormat="1" ht="29.25" customHeight="1" x14ac:dyDescent="0.6">
      <c r="K398" s="39">
        <v>2003</v>
      </c>
      <c r="L398" s="48"/>
      <c r="M398" s="39">
        <v>2002</v>
      </c>
      <c r="N398" s="48"/>
      <c r="O398" s="39">
        <v>2003</v>
      </c>
      <c r="P398" s="48"/>
      <c r="Q398" s="39">
        <v>2002</v>
      </c>
    </row>
    <row r="399" spans="1:17" s="12" customFormat="1" ht="29.25" customHeight="1" x14ac:dyDescent="0.6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2" t="s">
        <v>143</v>
      </c>
      <c r="L399" s="4"/>
      <c r="M399" s="42" t="s">
        <v>143</v>
      </c>
      <c r="N399" s="4"/>
      <c r="O399" s="42" t="s">
        <v>143</v>
      </c>
      <c r="P399" s="4"/>
      <c r="Q399" s="42" t="s">
        <v>143</v>
      </c>
    </row>
    <row r="400" spans="1:17" s="12" customFormat="1" ht="27.15" customHeight="1" x14ac:dyDescent="0.6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5"/>
      <c r="L400" s="4"/>
      <c r="M400" s="5" t="s">
        <v>144</v>
      </c>
      <c r="N400" s="4"/>
      <c r="O400" s="3"/>
      <c r="P400" s="4"/>
      <c r="Q400" s="5" t="s">
        <v>144</v>
      </c>
    </row>
    <row r="401" spans="1:17" ht="27.15" customHeight="1" x14ac:dyDescent="0.6">
      <c r="A401" s="68"/>
      <c r="B401" s="68" t="s">
        <v>69</v>
      </c>
      <c r="C401" s="68"/>
      <c r="K401" s="81">
        <v>-31116</v>
      </c>
      <c r="L401" s="14"/>
      <c r="M401" s="81">
        <v>4432</v>
      </c>
      <c r="N401" s="14"/>
      <c r="O401" s="81">
        <v>40392</v>
      </c>
      <c r="P401" s="14"/>
      <c r="Q401" s="81">
        <v>2981</v>
      </c>
    </row>
    <row r="402" spans="1:17" ht="27.15" customHeight="1" x14ac:dyDescent="0.6">
      <c r="A402" s="68"/>
      <c r="B402" s="68" t="s">
        <v>62</v>
      </c>
      <c r="C402" s="68"/>
      <c r="K402" s="81">
        <v>-15353</v>
      </c>
      <c r="L402" s="14"/>
      <c r="M402" s="81">
        <v>5447</v>
      </c>
      <c r="N402" s="14"/>
      <c r="O402" s="81">
        <v>-8900</v>
      </c>
      <c r="P402" s="14"/>
      <c r="Q402" s="81">
        <v>5818</v>
      </c>
    </row>
    <row r="403" spans="1:17" ht="27.15" customHeight="1" x14ac:dyDescent="0.6">
      <c r="A403" s="68"/>
      <c r="B403" s="68" t="s">
        <v>239</v>
      </c>
      <c r="C403" s="68"/>
      <c r="K403" s="81">
        <v>14702</v>
      </c>
      <c r="L403" s="14"/>
      <c r="M403" s="81">
        <v>-2749</v>
      </c>
      <c r="N403" s="14"/>
      <c r="O403" s="81">
        <v>14768</v>
      </c>
      <c r="P403" s="14"/>
      <c r="Q403" s="58">
        <v>0</v>
      </c>
    </row>
    <row r="404" spans="1:17" ht="29.25" customHeight="1" x14ac:dyDescent="0.6">
      <c r="A404" s="68"/>
      <c r="B404" s="68" t="s">
        <v>132</v>
      </c>
      <c r="C404" s="68"/>
      <c r="K404" s="81">
        <v>-23371</v>
      </c>
      <c r="L404" s="14"/>
      <c r="M404" s="81">
        <v>-15798</v>
      </c>
      <c r="N404" s="14"/>
      <c r="O404" s="81">
        <v>-14672</v>
      </c>
      <c r="P404" s="14"/>
      <c r="Q404" s="81">
        <v>10909</v>
      </c>
    </row>
    <row r="405" spans="1:17" ht="29.25" customHeight="1" x14ac:dyDescent="0.6">
      <c r="A405" s="68"/>
      <c r="B405" s="68" t="s">
        <v>63</v>
      </c>
      <c r="C405" s="68"/>
      <c r="K405" s="81">
        <v>-5110</v>
      </c>
      <c r="L405" s="14"/>
      <c r="M405" s="81">
        <v>8396</v>
      </c>
      <c r="N405" s="14"/>
      <c r="O405" s="81">
        <v>-3686</v>
      </c>
      <c r="P405" s="14"/>
      <c r="Q405" s="81">
        <v>3048</v>
      </c>
    </row>
    <row r="406" spans="1:17" ht="29.25" customHeight="1" x14ac:dyDescent="0.6">
      <c r="A406" s="68"/>
      <c r="B406" s="68" t="s">
        <v>205</v>
      </c>
      <c r="C406" s="68"/>
      <c r="K406" s="81">
        <v>2288</v>
      </c>
      <c r="L406" s="14"/>
      <c r="M406" s="82">
        <v>43053</v>
      </c>
      <c r="N406" s="14"/>
      <c r="O406" s="58">
        <v>0</v>
      </c>
      <c r="P406" s="14"/>
      <c r="Q406" s="58">
        <v>0</v>
      </c>
    </row>
    <row r="407" spans="1:17" ht="29.25" customHeight="1" x14ac:dyDescent="0.6">
      <c r="A407" s="68"/>
      <c r="B407" s="68" t="s">
        <v>204</v>
      </c>
      <c r="C407" s="68"/>
      <c r="K407" s="81">
        <v>3432</v>
      </c>
      <c r="L407" s="14"/>
      <c r="M407" s="81">
        <v>64579</v>
      </c>
      <c r="N407" s="14"/>
      <c r="O407" s="58">
        <v>0</v>
      </c>
      <c r="P407" s="14"/>
      <c r="Q407" s="58">
        <v>0</v>
      </c>
    </row>
    <row r="408" spans="1:17" ht="29.25" customHeight="1" x14ac:dyDescent="0.6">
      <c r="A408" s="67" t="s">
        <v>133</v>
      </c>
      <c r="B408" s="67"/>
      <c r="C408" s="67"/>
      <c r="D408" s="67"/>
      <c r="E408" s="67"/>
      <c r="F408" s="67"/>
      <c r="G408" s="67"/>
      <c r="H408" s="12"/>
      <c r="I408" s="12"/>
      <c r="J408" s="12"/>
      <c r="K408" s="93">
        <f>SUM(K401:K407,K374:K388)</f>
        <v>492604</v>
      </c>
      <c r="L408" s="8"/>
      <c r="M408" s="93">
        <f>SUM(M401:M407,M374:M388)</f>
        <v>251544</v>
      </c>
      <c r="N408" s="8"/>
      <c r="O408" s="93">
        <f>SUM(O401:O407,O374:O388)</f>
        <v>335175</v>
      </c>
      <c r="P408" s="8"/>
      <c r="Q408" s="93">
        <f>SUM(Q401:Q407,Q374:Q388)</f>
        <v>58848</v>
      </c>
    </row>
    <row r="409" spans="1:17" s="12" customFormat="1" ht="29.25" customHeight="1" x14ac:dyDescent="0.6">
      <c r="A409" s="67" t="s">
        <v>225</v>
      </c>
      <c r="B409" s="44"/>
      <c r="C409" s="44"/>
      <c r="D409" s="44"/>
      <c r="E409" s="44"/>
      <c r="F409" s="44"/>
      <c r="G409" s="44"/>
      <c r="H409" s="44"/>
      <c r="I409" s="44"/>
      <c r="J409" s="44"/>
      <c r="K409" s="45"/>
      <c r="L409" s="4"/>
      <c r="M409" s="45"/>
      <c r="N409" s="4"/>
      <c r="O409" s="45"/>
      <c r="P409" s="4"/>
      <c r="Q409" s="45"/>
    </row>
    <row r="410" spans="1:17" s="12" customFormat="1" ht="29.25" customHeight="1" x14ac:dyDescent="0.6">
      <c r="A410" s="67"/>
      <c r="B410" s="68" t="s">
        <v>240</v>
      </c>
      <c r="C410" s="44"/>
      <c r="D410" s="44"/>
      <c r="E410" s="44"/>
      <c r="F410" s="44"/>
      <c r="G410" s="44"/>
      <c r="H410" s="44"/>
      <c r="I410" s="44"/>
      <c r="J410" s="44"/>
      <c r="K410" s="81">
        <v>-95760</v>
      </c>
      <c r="L410" s="4"/>
      <c r="M410" s="58">
        <v>0</v>
      </c>
      <c r="N410" s="4"/>
      <c r="O410" s="81">
        <v>-95760</v>
      </c>
      <c r="P410" s="4"/>
      <c r="Q410" s="58">
        <v>0</v>
      </c>
    </row>
    <row r="411" spans="1:17" s="12" customFormat="1" ht="29.25" customHeight="1" x14ac:dyDescent="0.6">
      <c r="A411" s="67"/>
      <c r="B411" s="50" t="s">
        <v>263</v>
      </c>
      <c r="C411" s="44"/>
      <c r="D411" s="44"/>
      <c r="E411" s="44"/>
      <c r="F411" s="44"/>
      <c r="G411" s="44"/>
      <c r="H411" s="44"/>
      <c r="I411" s="44"/>
      <c r="J411" s="44"/>
      <c r="K411" s="58">
        <v>0</v>
      </c>
      <c r="L411" s="4"/>
      <c r="M411" s="81">
        <v>1363</v>
      </c>
      <c r="N411" s="4"/>
      <c r="O411" s="58">
        <v>0</v>
      </c>
      <c r="P411" s="14"/>
      <c r="Q411" s="81">
        <v>-1223</v>
      </c>
    </row>
    <row r="412" spans="1:17" s="12" customFormat="1" ht="29.25" customHeight="1" x14ac:dyDescent="0.6">
      <c r="A412" s="68"/>
      <c r="B412" s="68" t="s">
        <v>253</v>
      </c>
      <c r="C412" s="68"/>
      <c r="D412" s="3"/>
      <c r="E412" s="3"/>
      <c r="F412" s="3"/>
      <c r="G412" s="3"/>
      <c r="H412" s="3"/>
      <c r="I412" s="3"/>
      <c r="J412" s="3"/>
      <c r="K412" s="84">
        <v>-157091</v>
      </c>
      <c r="L412" s="14"/>
      <c r="M412" s="58">
        <v>0</v>
      </c>
      <c r="N412" s="14"/>
      <c r="O412" s="84">
        <v>-157091</v>
      </c>
      <c r="P412" s="14"/>
      <c r="Q412" s="58">
        <v>0</v>
      </c>
    </row>
    <row r="413" spans="1:17" s="12" customFormat="1" ht="29.25" customHeight="1" x14ac:dyDescent="0.6">
      <c r="A413" s="68"/>
      <c r="B413" s="68" t="s">
        <v>264</v>
      </c>
      <c r="C413" s="68"/>
      <c r="D413" s="3"/>
      <c r="E413" s="3"/>
      <c r="F413" s="3"/>
      <c r="G413" s="3"/>
      <c r="H413" s="3"/>
      <c r="I413" s="3"/>
      <c r="J413" s="3"/>
      <c r="K413" s="84">
        <v>-47511</v>
      </c>
      <c r="L413" s="14"/>
      <c r="M413" s="58">
        <v>0</v>
      </c>
      <c r="N413" s="14"/>
      <c r="O413" s="84">
        <v>-47511</v>
      </c>
      <c r="P413" s="14"/>
      <c r="Q413" s="58">
        <v>0</v>
      </c>
    </row>
    <row r="414" spans="1:17" s="12" customFormat="1" ht="29.25" customHeight="1" x14ac:dyDescent="0.6">
      <c r="A414" s="68"/>
      <c r="B414" s="68" t="s">
        <v>273</v>
      </c>
      <c r="C414" s="68"/>
      <c r="D414" s="3"/>
      <c r="E414" s="3"/>
      <c r="F414" s="3"/>
      <c r="G414" s="3"/>
      <c r="H414" s="3"/>
      <c r="I414" s="3"/>
      <c r="J414" s="3"/>
      <c r="K414" s="58">
        <v>0</v>
      </c>
      <c r="L414" s="14"/>
      <c r="M414" s="58">
        <v>0</v>
      </c>
      <c r="N414" s="14"/>
      <c r="O414" s="84">
        <v>33334</v>
      </c>
      <c r="P414" s="14"/>
      <c r="Q414" s="58">
        <v>0</v>
      </c>
    </row>
    <row r="415" spans="1:17" s="12" customFormat="1" ht="29.25" customHeight="1" x14ac:dyDescent="0.6">
      <c r="A415" s="68"/>
      <c r="B415" s="68" t="s">
        <v>254</v>
      </c>
      <c r="C415" s="68"/>
      <c r="D415" s="3"/>
      <c r="E415" s="3"/>
      <c r="F415" s="3"/>
      <c r="G415" s="3"/>
      <c r="H415" s="3"/>
      <c r="I415" s="3"/>
      <c r="J415" s="3"/>
      <c r="K415" s="58">
        <v>0</v>
      </c>
      <c r="L415" s="14"/>
      <c r="M415" s="81">
        <v>2000</v>
      </c>
      <c r="N415" s="14"/>
      <c r="O415" s="81">
        <v>1809</v>
      </c>
      <c r="P415" s="14"/>
      <c r="Q415" s="81">
        <v>-78521</v>
      </c>
    </row>
    <row r="416" spans="1:17" s="12" customFormat="1" ht="29.25" customHeight="1" x14ac:dyDescent="0.6">
      <c r="A416" s="68"/>
      <c r="B416" s="68" t="s">
        <v>117</v>
      </c>
      <c r="C416" s="68"/>
      <c r="D416" s="3"/>
      <c r="E416" s="3"/>
      <c r="F416" s="3"/>
      <c r="G416" s="3"/>
      <c r="H416" s="3"/>
      <c r="I416" s="3"/>
      <c r="J416" s="3"/>
      <c r="K416" s="81">
        <v>-1721</v>
      </c>
      <c r="L416" s="14"/>
      <c r="M416" s="81">
        <v>-3386</v>
      </c>
      <c r="N416" s="14"/>
      <c r="O416" s="81">
        <v>-1323</v>
      </c>
      <c r="P416" s="14"/>
      <c r="Q416" s="81">
        <v>-540</v>
      </c>
    </row>
    <row r="417" spans="1:17" ht="29.25" customHeight="1" x14ac:dyDescent="0.6">
      <c r="A417" s="68"/>
      <c r="B417" s="68" t="s">
        <v>52</v>
      </c>
      <c r="C417" s="68"/>
      <c r="K417" s="82">
        <v>-298326</v>
      </c>
      <c r="L417" s="14"/>
      <c r="M417" s="82">
        <v>-616944</v>
      </c>
      <c r="N417" s="14"/>
      <c r="O417" s="81">
        <v>-271130</v>
      </c>
      <c r="P417" s="14"/>
      <c r="Q417" s="81">
        <v>-492487</v>
      </c>
    </row>
    <row r="418" spans="1:17" ht="29.25" customHeight="1" x14ac:dyDescent="0.6">
      <c r="A418" s="68"/>
      <c r="B418" s="68" t="s">
        <v>200</v>
      </c>
      <c r="C418" s="68"/>
      <c r="K418" s="58">
        <v>0</v>
      </c>
      <c r="L418" s="14"/>
      <c r="M418" s="58">
        <v>0</v>
      </c>
      <c r="N418" s="14"/>
      <c r="O418" s="81">
        <v>-716</v>
      </c>
      <c r="P418" s="14"/>
      <c r="Q418" s="58">
        <v>0</v>
      </c>
    </row>
    <row r="419" spans="1:17" ht="29.25" customHeight="1" x14ac:dyDescent="0.6">
      <c r="A419" s="68"/>
      <c r="B419" s="68" t="s">
        <v>201</v>
      </c>
      <c r="C419" s="68"/>
      <c r="K419" s="82">
        <v>-103138</v>
      </c>
      <c r="L419" s="14"/>
      <c r="M419" s="58">
        <v>0</v>
      </c>
      <c r="N419" s="14"/>
      <c r="O419" s="81">
        <v>-99421</v>
      </c>
      <c r="P419" s="14"/>
      <c r="Q419" s="58">
        <v>0</v>
      </c>
    </row>
    <row r="420" spans="1:17" ht="29.25" customHeight="1" x14ac:dyDescent="0.6">
      <c r="A420" s="68"/>
      <c r="B420" s="68" t="s">
        <v>34</v>
      </c>
      <c r="C420" s="68"/>
      <c r="K420" s="83">
        <v>202698</v>
      </c>
      <c r="L420" s="14"/>
      <c r="M420" s="84">
        <v>19</v>
      </c>
      <c r="N420" s="14"/>
      <c r="O420" s="84">
        <v>201934</v>
      </c>
      <c r="P420" s="14"/>
      <c r="Q420" s="84">
        <v>19</v>
      </c>
    </row>
    <row r="421" spans="1:17" ht="29.25" customHeight="1" x14ac:dyDescent="0.6">
      <c r="A421" s="68"/>
      <c r="B421" s="68" t="s">
        <v>202</v>
      </c>
      <c r="C421" s="68"/>
      <c r="K421" s="82">
        <v>-64200</v>
      </c>
      <c r="L421" s="14"/>
      <c r="M421" s="82">
        <v>-10990</v>
      </c>
      <c r="N421" s="14"/>
      <c r="O421" s="81">
        <v>-64200</v>
      </c>
      <c r="P421" s="14"/>
      <c r="Q421" s="81">
        <v>-12140</v>
      </c>
    </row>
    <row r="422" spans="1:17" ht="29.25" customHeight="1" x14ac:dyDescent="0.6">
      <c r="A422" s="68"/>
      <c r="B422" s="68" t="s">
        <v>203</v>
      </c>
      <c r="C422" s="68"/>
      <c r="K422" s="82">
        <v>6864</v>
      </c>
      <c r="L422" s="14"/>
      <c r="M422" s="82">
        <v>1466</v>
      </c>
      <c r="N422" s="14"/>
      <c r="O422" s="58">
        <v>0</v>
      </c>
      <c r="P422" s="14"/>
      <c r="Q422" s="58">
        <v>0</v>
      </c>
    </row>
    <row r="423" spans="1:17" ht="29.25" customHeight="1" x14ac:dyDescent="0.6">
      <c r="A423" s="68"/>
      <c r="B423" s="68" t="s">
        <v>134</v>
      </c>
      <c r="C423" s="68"/>
      <c r="K423" s="82">
        <v>4643</v>
      </c>
      <c r="L423" s="14"/>
      <c r="M423" s="82">
        <v>23129</v>
      </c>
      <c r="N423" s="14"/>
      <c r="O423" s="58">
        <v>0</v>
      </c>
      <c r="P423" s="14"/>
      <c r="Q423" s="58">
        <v>0</v>
      </c>
    </row>
    <row r="424" spans="1:17" ht="29.25" customHeight="1" x14ac:dyDescent="0.6">
      <c r="A424" s="12"/>
      <c r="B424" s="68" t="s">
        <v>187</v>
      </c>
      <c r="C424" s="67"/>
      <c r="D424" s="67"/>
      <c r="E424" s="67"/>
      <c r="F424" s="67"/>
      <c r="G424" s="67"/>
      <c r="H424" s="12"/>
      <c r="I424" s="12"/>
      <c r="J424" s="12"/>
      <c r="K424" s="85">
        <v>-12772</v>
      </c>
      <c r="L424" s="28"/>
      <c r="M424" s="85">
        <v>-8861</v>
      </c>
      <c r="N424" s="14"/>
      <c r="O424" s="85">
        <v>-877</v>
      </c>
      <c r="P424" s="14"/>
      <c r="Q424" s="85">
        <v>-39</v>
      </c>
    </row>
    <row r="425" spans="1:17" ht="29.25" customHeight="1" x14ac:dyDescent="0.6">
      <c r="A425" s="67" t="s">
        <v>265</v>
      </c>
      <c r="B425" s="67"/>
      <c r="C425" s="67"/>
      <c r="D425" s="67"/>
      <c r="E425" s="67"/>
      <c r="F425" s="67"/>
      <c r="G425" s="67"/>
      <c r="H425" s="12"/>
      <c r="I425" s="12"/>
      <c r="J425" s="12"/>
      <c r="K425" s="93">
        <f>SUM(K410:K424)</f>
        <v>-566314</v>
      </c>
      <c r="L425" s="8"/>
      <c r="M425" s="93">
        <f>SUM(M410:M424)</f>
        <v>-612204</v>
      </c>
      <c r="N425" s="8"/>
      <c r="O425" s="93">
        <f>SUM(O410:O424)</f>
        <v>-500952</v>
      </c>
      <c r="P425" s="8"/>
      <c r="Q425" s="93">
        <f>SUM(Q410:Q424)</f>
        <v>-584931</v>
      </c>
    </row>
    <row r="426" spans="1:17" ht="29.25" customHeight="1" x14ac:dyDescent="0.6">
      <c r="A426" s="67" t="s">
        <v>37</v>
      </c>
      <c r="B426" s="67"/>
      <c r="C426" s="67"/>
      <c r="D426" s="67"/>
      <c r="E426" s="67"/>
      <c r="F426" s="67"/>
      <c r="G426" s="67"/>
      <c r="H426" s="12"/>
      <c r="I426" s="12"/>
      <c r="J426" s="12"/>
      <c r="L426" s="12"/>
      <c r="M426" s="69"/>
      <c r="N426" s="69"/>
      <c r="O426" s="69"/>
      <c r="P426" s="52"/>
      <c r="Q426" s="52"/>
    </row>
    <row r="427" spans="1:17" ht="29.25" customHeight="1" x14ac:dyDescent="0.6">
      <c r="A427" s="68"/>
      <c r="B427" s="68" t="s">
        <v>135</v>
      </c>
      <c r="C427" s="68"/>
      <c r="K427" s="81">
        <v>20402</v>
      </c>
      <c r="L427" s="14"/>
      <c r="M427" s="14">
        <v>-27229</v>
      </c>
      <c r="N427" s="14"/>
      <c r="O427" s="31">
        <v>15327</v>
      </c>
      <c r="P427" s="14"/>
      <c r="Q427" s="81">
        <v>-10573</v>
      </c>
    </row>
    <row r="428" spans="1:17" ht="29.25" customHeight="1" x14ac:dyDescent="0.6">
      <c r="A428" s="68"/>
      <c r="B428" s="68" t="s">
        <v>266</v>
      </c>
      <c r="C428" s="68"/>
      <c r="K428" s="84">
        <v>430000</v>
      </c>
      <c r="L428" s="14"/>
      <c r="M428" s="14">
        <v>-10000</v>
      </c>
      <c r="N428" s="14"/>
      <c r="O428" s="31">
        <v>430000</v>
      </c>
      <c r="P428" s="14"/>
      <c r="Q428" s="81">
        <v>-10000</v>
      </c>
    </row>
    <row r="429" spans="1:17" ht="29.25" customHeight="1" x14ac:dyDescent="0.6">
      <c r="A429" s="68"/>
      <c r="B429" s="68" t="s">
        <v>81</v>
      </c>
      <c r="C429" s="68"/>
      <c r="K429" s="81">
        <v>-30000</v>
      </c>
      <c r="L429" s="14"/>
      <c r="M429" s="31">
        <v>-123368</v>
      </c>
      <c r="N429" s="14"/>
      <c r="O429" s="31" t="s">
        <v>157</v>
      </c>
      <c r="P429" s="14"/>
      <c r="Q429" s="84">
        <v>-81200</v>
      </c>
    </row>
    <row r="430" spans="1:17" ht="29.25" customHeight="1" x14ac:dyDescent="0.6">
      <c r="A430" s="68"/>
      <c r="B430" s="68" t="s">
        <v>91</v>
      </c>
      <c r="C430" s="68"/>
      <c r="K430" s="83">
        <v>-18000</v>
      </c>
      <c r="L430" s="14"/>
      <c r="M430" s="58">
        <v>0</v>
      </c>
      <c r="N430" s="14"/>
      <c r="O430" s="31" t="s">
        <v>157</v>
      </c>
      <c r="P430" s="14"/>
      <c r="Q430" s="58">
        <v>0</v>
      </c>
    </row>
    <row r="431" spans="1:17" ht="29.25" customHeight="1" x14ac:dyDescent="0.6">
      <c r="A431" s="68"/>
      <c r="B431" s="68" t="s">
        <v>92</v>
      </c>
      <c r="C431" s="68"/>
      <c r="K431" s="81">
        <v>-2164</v>
      </c>
      <c r="L431" s="14"/>
      <c r="M431" s="14">
        <v>-262</v>
      </c>
      <c r="N431" s="14"/>
      <c r="O431" s="31">
        <v>75</v>
      </c>
      <c r="P431" s="14"/>
      <c r="Q431" s="58">
        <v>0</v>
      </c>
    </row>
    <row r="432" spans="1:17" ht="29.25" customHeight="1" x14ac:dyDescent="0.6">
      <c r="A432" s="68"/>
      <c r="B432" s="68" t="s">
        <v>208</v>
      </c>
      <c r="C432" s="68"/>
      <c r="K432" s="58">
        <v>0</v>
      </c>
      <c r="L432" s="14"/>
      <c r="M432" s="14">
        <v>-18000</v>
      </c>
      <c r="N432" s="14"/>
      <c r="O432" s="31" t="s">
        <v>157</v>
      </c>
      <c r="P432" s="14"/>
      <c r="Q432" s="58">
        <v>0</v>
      </c>
    </row>
    <row r="433" spans="1:17" ht="29.25" customHeight="1" x14ac:dyDescent="0.6">
      <c r="A433" s="68"/>
      <c r="B433" s="68" t="s">
        <v>199</v>
      </c>
      <c r="C433" s="68"/>
      <c r="K433" s="84">
        <v>-5923</v>
      </c>
      <c r="L433" s="14"/>
      <c r="M433" s="14">
        <v>-5897</v>
      </c>
      <c r="N433" s="14"/>
      <c r="O433" s="31">
        <v>-90</v>
      </c>
      <c r="P433" s="14"/>
      <c r="Q433" s="58">
        <v>0</v>
      </c>
    </row>
    <row r="434" spans="1:17" ht="29.25" customHeight="1" x14ac:dyDescent="0.6">
      <c r="A434" s="68"/>
      <c r="B434" s="68" t="s">
        <v>40</v>
      </c>
      <c r="C434" s="68"/>
      <c r="K434" s="84">
        <v>-5600</v>
      </c>
      <c r="L434" s="14"/>
      <c r="M434" s="14">
        <v>-24010</v>
      </c>
      <c r="N434" s="14"/>
      <c r="O434" s="31" t="s">
        <v>157</v>
      </c>
      <c r="P434" s="14"/>
      <c r="Q434" s="58">
        <v>0</v>
      </c>
    </row>
    <row r="435" spans="1:17" ht="29.25" customHeight="1" x14ac:dyDescent="0.6">
      <c r="A435" s="68"/>
      <c r="B435" s="68" t="s">
        <v>267</v>
      </c>
      <c r="C435" s="68"/>
      <c r="K435" s="58">
        <v>0</v>
      </c>
      <c r="L435" s="14"/>
      <c r="M435" s="14">
        <v>-13859</v>
      </c>
      <c r="N435" s="14"/>
      <c r="O435" s="23">
        <v>-7900</v>
      </c>
      <c r="P435" s="14"/>
      <c r="Q435" s="84">
        <v>26470</v>
      </c>
    </row>
    <row r="436" spans="1:17" ht="29.25" customHeight="1" x14ac:dyDescent="0.6">
      <c r="A436" s="68"/>
      <c r="B436" s="68"/>
      <c r="C436" s="68"/>
      <c r="K436" s="58"/>
      <c r="L436" s="14"/>
      <c r="M436" s="14"/>
      <c r="N436" s="14"/>
      <c r="O436" s="23"/>
      <c r="P436" s="14"/>
      <c r="Q436" s="84"/>
    </row>
    <row r="437" spans="1:17" ht="29.25" customHeight="1" x14ac:dyDescent="0.6">
      <c r="A437" s="3" t="s">
        <v>44</v>
      </c>
      <c r="B437" s="67"/>
      <c r="C437" s="67"/>
      <c r="D437" s="67"/>
      <c r="E437" s="67"/>
      <c r="F437" s="67"/>
      <c r="G437" s="67"/>
      <c r="H437" s="12"/>
      <c r="I437" s="12"/>
      <c r="J437" s="12"/>
      <c r="K437" s="69"/>
      <c r="L437" s="49"/>
      <c r="M437" s="69"/>
      <c r="N437" s="49"/>
      <c r="O437" s="69"/>
      <c r="P437" s="49"/>
      <c r="Q437" s="69"/>
    </row>
    <row r="438" spans="1:17" ht="29.25" customHeight="1" x14ac:dyDescent="0.6">
      <c r="A438" s="110" t="s">
        <v>107</v>
      </c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</row>
    <row r="439" spans="1:17" ht="29.25" customHeight="1" x14ac:dyDescent="0.6">
      <c r="A439" s="119" t="s">
        <v>94</v>
      </c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</row>
    <row r="440" spans="1:17" ht="29.25" customHeight="1" x14ac:dyDescent="0.6">
      <c r="A440" s="119" t="s">
        <v>235</v>
      </c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</row>
    <row r="441" spans="1:17" ht="29.25" customHeight="1" x14ac:dyDescent="0.6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39" t="s">
        <v>146</v>
      </c>
    </row>
    <row r="442" spans="1:17" ht="29.25" customHeight="1" x14ac:dyDescent="0.6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118" t="s">
        <v>147</v>
      </c>
      <c r="P442" s="118"/>
      <c r="Q442" s="118"/>
    </row>
    <row r="443" spans="1:17" ht="29.25" customHeight="1" x14ac:dyDescent="0.6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111" t="s">
        <v>41</v>
      </c>
      <c r="L443" s="111"/>
      <c r="M443" s="111"/>
      <c r="N443" s="41"/>
      <c r="O443" s="111" t="s">
        <v>1</v>
      </c>
      <c r="P443" s="111"/>
      <c r="Q443" s="111"/>
    </row>
    <row r="444" spans="1:17" s="12" customFormat="1" ht="29.25" customHeight="1" x14ac:dyDescent="0.6">
      <c r="K444" s="39">
        <v>2003</v>
      </c>
      <c r="L444" s="48"/>
      <c r="M444" s="39">
        <v>2002</v>
      </c>
      <c r="N444" s="48"/>
      <c r="O444" s="39">
        <v>2003</v>
      </c>
      <c r="P444" s="48"/>
      <c r="Q444" s="39">
        <v>2002</v>
      </c>
    </row>
    <row r="445" spans="1:17" s="12" customFormat="1" ht="29.25" customHeight="1" x14ac:dyDescent="0.6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2" t="s">
        <v>143</v>
      </c>
      <c r="L445" s="4"/>
      <c r="M445" s="42" t="s">
        <v>143</v>
      </c>
      <c r="N445" s="4"/>
      <c r="O445" s="42" t="s">
        <v>143</v>
      </c>
      <c r="P445" s="4"/>
      <c r="Q445" s="42" t="s">
        <v>143</v>
      </c>
    </row>
    <row r="446" spans="1:17" ht="29.25" customHeight="1" x14ac:dyDescent="0.6">
      <c r="A446" s="67" t="s">
        <v>37</v>
      </c>
      <c r="B446" s="67"/>
      <c r="C446" s="67"/>
      <c r="D446" s="67"/>
      <c r="E446" s="67"/>
      <c r="F446" s="67"/>
      <c r="G446" s="67"/>
      <c r="H446" s="12"/>
      <c r="I446" s="12"/>
      <c r="J446" s="12"/>
      <c r="K446" s="12"/>
      <c r="L446" s="12"/>
      <c r="M446" s="69"/>
      <c r="N446" s="69"/>
      <c r="O446" s="69"/>
      <c r="P446" s="52"/>
      <c r="Q446" s="52"/>
    </row>
    <row r="447" spans="1:17" ht="29.25" customHeight="1" x14ac:dyDescent="0.6">
      <c r="A447" s="68"/>
      <c r="B447" s="68" t="s">
        <v>209</v>
      </c>
      <c r="C447" s="68"/>
      <c r="K447" s="84">
        <v>-359</v>
      </c>
      <c r="L447" s="14"/>
      <c r="M447" s="81">
        <v>359</v>
      </c>
      <c r="N447" s="14"/>
      <c r="O447" s="58">
        <v>0</v>
      </c>
      <c r="P447" s="14"/>
      <c r="Q447" s="58">
        <v>0</v>
      </c>
    </row>
    <row r="448" spans="1:17" ht="29.25" customHeight="1" x14ac:dyDescent="0.6">
      <c r="A448" s="68"/>
      <c r="B448" s="68" t="s">
        <v>82</v>
      </c>
      <c r="C448" s="68"/>
      <c r="K448" s="58">
        <v>0</v>
      </c>
      <c r="L448" s="14"/>
      <c r="M448" s="81">
        <v>-207054</v>
      </c>
      <c r="N448" s="14"/>
      <c r="O448" s="58">
        <v>0</v>
      </c>
      <c r="P448" s="14"/>
      <c r="Q448" s="84">
        <v>-174502</v>
      </c>
    </row>
    <row r="449" spans="1:17" ht="29.25" customHeight="1" x14ac:dyDescent="0.6">
      <c r="A449" s="68"/>
      <c r="B449" s="68" t="s">
        <v>83</v>
      </c>
      <c r="C449" s="68"/>
      <c r="K449" s="58">
        <v>0</v>
      </c>
      <c r="L449" s="14"/>
      <c r="M449" s="81">
        <v>-2308</v>
      </c>
      <c r="N449" s="14"/>
      <c r="O449" s="58">
        <v>0</v>
      </c>
      <c r="P449" s="14"/>
      <c r="Q449" s="81">
        <v>-2308</v>
      </c>
    </row>
    <row r="450" spans="1:17" ht="29.25" customHeight="1" x14ac:dyDescent="0.6">
      <c r="A450" s="68"/>
      <c r="B450" s="68" t="s">
        <v>64</v>
      </c>
      <c r="C450" s="68"/>
      <c r="K450" s="81">
        <v>3681</v>
      </c>
      <c r="L450" s="14"/>
      <c r="M450" s="84">
        <v>7648</v>
      </c>
      <c r="N450" s="14"/>
      <c r="O450" s="81">
        <v>1793</v>
      </c>
      <c r="P450" s="14"/>
      <c r="Q450" s="81">
        <v>347</v>
      </c>
    </row>
    <row r="451" spans="1:17" ht="29.25" customHeight="1" x14ac:dyDescent="0.6">
      <c r="A451" s="68"/>
      <c r="B451" s="68" t="s">
        <v>188</v>
      </c>
      <c r="C451" s="68"/>
      <c r="K451" s="83">
        <v>-678</v>
      </c>
      <c r="L451" s="14"/>
      <c r="M451" s="84">
        <v>4233</v>
      </c>
      <c r="N451" s="14"/>
      <c r="O451" s="81">
        <v>4444</v>
      </c>
      <c r="P451" s="14"/>
      <c r="Q451" s="81">
        <v>1441</v>
      </c>
    </row>
    <row r="452" spans="1:17" ht="29.25" customHeight="1" x14ac:dyDescent="0.6">
      <c r="A452" s="68"/>
      <c r="B452" s="68" t="s">
        <v>210</v>
      </c>
      <c r="C452" s="68"/>
      <c r="K452" s="58">
        <v>0</v>
      </c>
      <c r="L452" s="14"/>
      <c r="M452" s="84">
        <v>-863</v>
      </c>
      <c r="N452" s="14"/>
      <c r="O452" s="58">
        <v>0</v>
      </c>
      <c r="P452" s="14"/>
      <c r="Q452" s="58">
        <v>0</v>
      </c>
    </row>
    <row r="453" spans="1:17" ht="29.25" customHeight="1" x14ac:dyDescent="0.6">
      <c r="A453" s="68"/>
      <c r="B453" s="68" t="s">
        <v>136</v>
      </c>
      <c r="C453" s="68"/>
      <c r="K453" s="58">
        <v>0</v>
      </c>
      <c r="L453" s="14"/>
      <c r="M453" s="81">
        <v>146000</v>
      </c>
      <c r="N453" s="14"/>
      <c r="O453" s="58">
        <v>0</v>
      </c>
      <c r="P453" s="14"/>
      <c r="Q453" s="81">
        <v>146000</v>
      </c>
    </row>
    <row r="454" spans="1:17" ht="29.25" customHeight="1" x14ac:dyDescent="0.6">
      <c r="A454" s="68"/>
      <c r="B454" s="68" t="s">
        <v>268</v>
      </c>
      <c r="C454" s="68"/>
      <c r="K454" s="84">
        <v>-251466</v>
      </c>
      <c r="L454" s="14"/>
      <c r="M454" s="58">
        <v>0</v>
      </c>
      <c r="N454" s="14"/>
      <c r="O454" s="84">
        <v>-234800</v>
      </c>
      <c r="P454" s="14"/>
      <c r="Q454" s="58">
        <v>0</v>
      </c>
    </row>
    <row r="455" spans="1:17" ht="29.25" customHeight="1" x14ac:dyDescent="0.6">
      <c r="A455" s="68"/>
      <c r="B455" s="68" t="s">
        <v>269</v>
      </c>
      <c r="C455" s="68"/>
      <c r="K455" s="58">
        <v>0</v>
      </c>
      <c r="L455" s="14"/>
      <c r="M455" s="81">
        <v>653227</v>
      </c>
      <c r="N455" s="14"/>
      <c r="O455" s="58">
        <v>0</v>
      </c>
      <c r="P455" s="14"/>
      <c r="Q455" s="81">
        <v>653227</v>
      </c>
    </row>
    <row r="456" spans="1:17" ht="29.25" customHeight="1" x14ac:dyDescent="0.6">
      <c r="A456" s="67" t="s">
        <v>138</v>
      </c>
      <c r="C456" s="68"/>
      <c r="K456" s="93">
        <f>SUM(K447:K455,K427:K435)</f>
        <v>139893</v>
      </c>
      <c r="L456" s="21"/>
      <c r="M456" s="93">
        <f>SUM(M447:M455,M427:M435)</f>
        <v>378617</v>
      </c>
      <c r="N456" s="21"/>
      <c r="O456" s="93">
        <f>SUM(O447:O455,O427:O435)</f>
        <v>208849</v>
      </c>
      <c r="P456" s="21"/>
      <c r="Q456" s="93">
        <f>SUM(Q447:Q455,Q427:Q435)</f>
        <v>548902</v>
      </c>
    </row>
    <row r="457" spans="1:17" ht="29.25" customHeight="1" x14ac:dyDescent="0.6">
      <c r="C457" s="68"/>
      <c r="K457" s="14"/>
      <c r="L457" s="14"/>
      <c r="M457" s="14"/>
      <c r="N457" s="14"/>
      <c r="O457" s="14"/>
      <c r="P457" s="14"/>
      <c r="Q457" s="14"/>
    </row>
    <row r="458" spans="1:17" ht="29.25" customHeight="1" x14ac:dyDescent="0.6">
      <c r="A458" s="67" t="s">
        <v>53</v>
      </c>
      <c r="B458" s="68"/>
      <c r="C458" s="68"/>
      <c r="K458" s="94">
        <f t="shared" ref="K458:Q458" si="2">K408+K425+K456</f>
        <v>66183</v>
      </c>
      <c r="L458" s="21">
        <f t="shared" si="2"/>
        <v>0</v>
      </c>
      <c r="M458" s="94">
        <f t="shared" si="2"/>
        <v>17957</v>
      </c>
      <c r="N458" s="21">
        <f t="shared" si="2"/>
        <v>0</v>
      </c>
      <c r="O458" s="94">
        <f t="shared" si="2"/>
        <v>43072</v>
      </c>
      <c r="P458" s="96">
        <f t="shared" si="2"/>
        <v>0</v>
      </c>
      <c r="Q458" s="94">
        <f t="shared" si="2"/>
        <v>22819</v>
      </c>
    </row>
    <row r="459" spans="1:17" ht="29.25" customHeight="1" x14ac:dyDescent="0.6">
      <c r="A459" s="67" t="s">
        <v>54</v>
      </c>
      <c r="B459" s="68"/>
      <c r="C459" s="68"/>
      <c r="K459" s="94">
        <v>108256</v>
      </c>
      <c r="L459" s="21"/>
      <c r="M459" s="94">
        <v>49077</v>
      </c>
      <c r="N459" s="21"/>
      <c r="O459" s="96">
        <v>64324</v>
      </c>
      <c r="P459" s="96"/>
      <c r="Q459" s="96">
        <v>12221</v>
      </c>
    </row>
    <row r="460" spans="1:17" ht="29.25" customHeight="1" thickBot="1" x14ac:dyDescent="0.65">
      <c r="A460" s="67" t="s">
        <v>38</v>
      </c>
      <c r="C460" s="68"/>
      <c r="K460" s="95">
        <f>SUM(K458:K459)</f>
        <v>174439</v>
      </c>
      <c r="L460" s="21"/>
      <c r="M460" s="95">
        <f>SUM(M458:M459)</f>
        <v>67034</v>
      </c>
      <c r="N460" s="96"/>
      <c r="O460" s="95">
        <f>SUM(O458:O459)</f>
        <v>107396</v>
      </c>
      <c r="P460" s="96"/>
      <c r="Q460" s="95">
        <f>SUM(Q458:Q459)</f>
        <v>35040</v>
      </c>
    </row>
    <row r="461" spans="1:17" s="12" customFormat="1" ht="29.25" customHeight="1" thickTop="1" x14ac:dyDescent="0.6">
      <c r="A461" s="68" t="s">
        <v>84</v>
      </c>
      <c r="B461" s="68"/>
      <c r="C461" s="68"/>
      <c r="D461" s="68"/>
      <c r="E461" s="68"/>
      <c r="F461" s="68"/>
      <c r="G461" s="68"/>
      <c r="H461" s="3"/>
      <c r="I461" s="3"/>
      <c r="J461" s="3"/>
      <c r="K461" s="4"/>
      <c r="L461" s="4"/>
      <c r="M461" s="4"/>
      <c r="N461" s="70"/>
      <c r="O461" s="4"/>
      <c r="P461" s="4"/>
      <c r="Q461" s="4"/>
    </row>
    <row r="462" spans="1:17" s="12" customFormat="1" ht="29.25" customHeight="1" x14ac:dyDescent="0.6">
      <c r="A462" s="68"/>
      <c r="B462" s="68" t="s">
        <v>39</v>
      </c>
      <c r="C462" s="68"/>
      <c r="D462" s="68"/>
      <c r="E462" s="68"/>
      <c r="F462" s="68"/>
      <c r="G462" s="68"/>
      <c r="K462" s="4"/>
      <c r="L462" s="4"/>
      <c r="M462" s="4"/>
      <c r="N462" s="70"/>
      <c r="O462" s="4"/>
      <c r="P462" s="4"/>
      <c r="Q462" s="4"/>
    </row>
    <row r="463" spans="1:17" ht="29.25" customHeight="1" x14ac:dyDescent="0.6">
      <c r="A463" s="68"/>
      <c r="B463" s="71">
        <v>1</v>
      </c>
      <c r="C463" s="68" t="s">
        <v>35</v>
      </c>
      <c r="D463" s="68"/>
      <c r="E463" s="68"/>
      <c r="F463" s="68"/>
      <c r="G463" s="68"/>
      <c r="H463" s="12"/>
      <c r="I463" s="12"/>
      <c r="J463" s="12"/>
      <c r="K463" s="81">
        <v>3986</v>
      </c>
      <c r="L463" s="81"/>
      <c r="M463" s="81">
        <v>21412</v>
      </c>
      <c r="N463" s="81"/>
      <c r="O463" s="81">
        <v>3201</v>
      </c>
      <c r="P463" s="81"/>
      <c r="Q463" s="81">
        <v>8896</v>
      </c>
    </row>
    <row r="464" spans="1:17" ht="29.25" customHeight="1" x14ac:dyDescent="0.6">
      <c r="A464" s="68"/>
      <c r="B464" s="71">
        <v>2</v>
      </c>
      <c r="C464" s="68" t="s">
        <v>36</v>
      </c>
      <c r="D464" s="68"/>
      <c r="E464" s="68"/>
      <c r="F464" s="68"/>
      <c r="G464" s="68"/>
      <c r="H464" s="12"/>
      <c r="I464" s="12"/>
      <c r="J464" s="12"/>
      <c r="K464" s="81">
        <v>134522</v>
      </c>
      <c r="L464" s="81"/>
      <c r="M464" s="81">
        <v>109390</v>
      </c>
      <c r="N464" s="81"/>
      <c r="O464" s="81">
        <v>78789</v>
      </c>
      <c r="P464" s="81"/>
      <c r="Q464" s="81">
        <v>44443</v>
      </c>
    </row>
    <row r="465" spans="1:18" ht="29.25" customHeight="1" x14ac:dyDescent="0.6">
      <c r="A465" s="68"/>
      <c r="B465" s="71">
        <v>3</v>
      </c>
      <c r="C465" s="68" t="s">
        <v>75</v>
      </c>
      <c r="D465" s="68"/>
      <c r="E465" s="68"/>
      <c r="F465" s="68"/>
      <c r="G465" s="68"/>
      <c r="K465" s="97"/>
      <c r="L465" s="97"/>
      <c r="M465" s="97"/>
      <c r="N465" s="97"/>
      <c r="O465" s="97"/>
      <c r="P465" s="97"/>
      <c r="Q465" s="97"/>
      <c r="R465" s="14"/>
    </row>
    <row r="466" spans="1:18" s="12" customFormat="1" ht="29.25" customHeight="1" x14ac:dyDescent="0.6">
      <c r="A466" s="68"/>
      <c r="B466" s="68"/>
      <c r="C466" s="68"/>
      <c r="D466" s="68" t="s">
        <v>93</v>
      </c>
      <c r="E466" s="68"/>
      <c r="F466" s="68"/>
      <c r="G466" s="68"/>
      <c r="H466" s="3"/>
      <c r="I466" s="3"/>
      <c r="J466" s="3"/>
      <c r="K466" s="98"/>
      <c r="L466" s="97"/>
      <c r="M466" s="97"/>
      <c r="N466" s="97"/>
      <c r="O466" s="97"/>
      <c r="P466" s="97"/>
      <c r="Q466" s="97"/>
    </row>
    <row r="467" spans="1:18" s="12" customFormat="1" ht="29.25" customHeight="1" x14ac:dyDescent="0.6">
      <c r="A467" s="68"/>
      <c r="B467" s="68"/>
      <c r="C467" s="68"/>
      <c r="D467" s="68" t="s">
        <v>70</v>
      </c>
      <c r="E467" s="68"/>
      <c r="F467" s="68"/>
      <c r="G467" s="68"/>
      <c r="H467" s="3"/>
      <c r="I467" s="3"/>
      <c r="J467" s="3"/>
      <c r="K467" s="84" t="s">
        <v>157</v>
      </c>
      <c r="L467" s="81"/>
      <c r="M467" s="81">
        <v>2069</v>
      </c>
      <c r="N467" s="81"/>
      <c r="O467" s="99">
        <v>0</v>
      </c>
      <c r="P467" s="81"/>
      <c r="Q467" s="81">
        <v>2069</v>
      </c>
    </row>
    <row r="468" spans="1:18" s="12" customFormat="1" ht="29.25" customHeight="1" x14ac:dyDescent="0.6">
      <c r="A468" s="68"/>
      <c r="B468" s="68"/>
      <c r="C468" s="68"/>
      <c r="D468" s="68" t="s">
        <v>65</v>
      </c>
      <c r="E468" s="68"/>
      <c r="F468" s="68"/>
      <c r="G468" s="68"/>
      <c r="H468" s="3"/>
      <c r="I468" s="3"/>
      <c r="J468" s="3"/>
      <c r="K468" s="84" t="s">
        <v>157</v>
      </c>
      <c r="L468" s="81"/>
      <c r="M468" s="84">
        <v>190</v>
      </c>
      <c r="N468" s="81"/>
      <c r="O468" s="99">
        <v>0</v>
      </c>
      <c r="P468" s="81"/>
      <c r="Q468" s="85">
        <v>190</v>
      </c>
    </row>
    <row r="469" spans="1:18" s="12" customFormat="1" ht="29.25" customHeight="1" x14ac:dyDescent="0.6">
      <c r="A469" s="68"/>
      <c r="B469" s="68"/>
      <c r="C469" s="68"/>
      <c r="D469" s="68" t="s">
        <v>72</v>
      </c>
      <c r="E469" s="68"/>
      <c r="F469" s="68"/>
      <c r="G469" s="68"/>
      <c r="H469" s="3"/>
      <c r="I469" s="3"/>
      <c r="J469" s="3"/>
      <c r="K469" s="84" t="s">
        <v>157</v>
      </c>
      <c r="L469" s="81"/>
      <c r="M469" s="100">
        <v>-1036</v>
      </c>
      <c r="N469" s="81"/>
      <c r="O469" s="101">
        <v>0</v>
      </c>
      <c r="P469" s="81"/>
      <c r="Q469" s="100">
        <v>-1036</v>
      </c>
    </row>
    <row r="470" spans="1:18" ht="29.25" customHeight="1" x14ac:dyDescent="0.6">
      <c r="A470" s="68"/>
      <c r="B470" s="68"/>
      <c r="C470" s="68"/>
      <c r="D470" s="68" t="s">
        <v>55</v>
      </c>
      <c r="E470" s="68"/>
      <c r="F470" s="68"/>
      <c r="G470" s="68"/>
      <c r="K470" s="102" t="s">
        <v>157</v>
      </c>
      <c r="L470" s="87"/>
      <c r="M470" s="85">
        <f>SUM(M467:M469)</f>
        <v>1223</v>
      </c>
      <c r="N470" s="87"/>
      <c r="O470" s="103">
        <f>SUM(O467:O469)</f>
        <v>0</v>
      </c>
      <c r="P470" s="87"/>
      <c r="Q470" s="85">
        <f>SUM(Q467:Q469)</f>
        <v>1223</v>
      </c>
    </row>
    <row r="471" spans="1:18" ht="29.25" customHeight="1" x14ac:dyDescent="0.6">
      <c r="A471" s="68"/>
      <c r="B471" s="68"/>
      <c r="C471" s="68"/>
      <c r="D471" s="72" t="s">
        <v>244</v>
      </c>
      <c r="E471" s="72"/>
      <c r="F471" s="72"/>
      <c r="G471" s="72"/>
      <c r="K471" s="84" t="s">
        <v>157</v>
      </c>
      <c r="L471" s="81"/>
      <c r="M471" s="81">
        <v>-2586</v>
      </c>
      <c r="N471" s="81"/>
      <c r="O471" s="103">
        <v>0</v>
      </c>
      <c r="P471" s="81"/>
      <c r="Q471" s="84" t="s">
        <v>157</v>
      </c>
    </row>
    <row r="472" spans="1:18" ht="29.25" customHeight="1" thickBot="1" x14ac:dyDescent="0.65">
      <c r="A472" s="68"/>
      <c r="B472" s="68"/>
      <c r="C472" s="68"/>
      <c r="D472" s="68" t="s">
        <v>85</v>
      </c>
      <c r="E472" s="68"/>
      <c r="F472" s="68"/>
      <c r="G472" s="68"/>
      <c r="K472" s="104" t="s">
        <v>157</v>
      </c>
      <c r="L472" s="105"/>
      <c r="M472" s="105">
        <f>SUM(M470:M471)</f>
        <v>-1363</v>
      </c>
      <c r="N472" s="105"/>
      <c r="O472" s="106">
        <f>SUM(O470:O471)</f>
        <v>0</v>
      </c>
      <c r="P472" s="105"/>
      <c r="Q472" s="105">
        <f>SUM(Q470:Q471)</f>
        <v>1223</v>
      </c>
      <c r="R472" s="57"/>
    </row>
    <row r="473" spans="1:18" ht="21" customHeight="1" thickTop="1" x14ac:dyDescent="0.6">
      <c r="A473" s="68"/>
      <c r="D473" s="68"/>
      <c r="E473" s="68"/>
      <c r="F473" s="68"/>
      <c r="G473" s="68"/>
      <c r="K473" s="107"/>
      <c r="L473" s="97"/>
      <c r="M473" s="107"/>
      <c r="N473" s="97"/>
      <c r="O473" s="99"/>
      <c r="P473" s="97"/>
      <c r="Q473" s="99"/>
    </row>
    <row r="474" spans="1:18" ht="29.25" customHeight="1" x14ac:dyDescent="0.6">
      <c r="A474" s="68"/>
      <c r="B474" s="71">
        <v>4</v>
      </c>
      <c r="C474" s="68" t="s">
        <v>217</v>
      </c>
      <c r="D474" s="68"/>
      <c r="E474" s="68"/>
      <c r="F474" s="68"/>
      <c r="G474" s="68"/>
      <c r="K474" s="107"/>
      <c r="L474" s="107"/>
      <c r="M474" s="107"/>
      <c r="N474" s="97"/>
      <c r="O474" s="99"/>
      <c r="P474" s="108"/>
      <c r="Q474" s="99"/>
      <c r="R474" s="14"/>
    </row>
    <row r="475" spans="1:18" ht="29.25" customHeight="1" x14ac:dyDescent="0.6">
      <c r="A475" s="68"/>
      <c r="B475" s="71"/>
      <c r="D475" s="68" t="s">
        <v>218</v>
      </c>
      <c r="E475" s="68"/>
      <c r="F475" s="68"/>
      <c r="G475" s="68"/>
      <c r="K475" s="81">
        <v>506645</v>
      </c>
      <c r="L475" s="81"/>
      <c r="M475" s="84">
        <v>661962</v>
      </c>
      <c r="N475" s="81"/>
      <c r="O475" s="109">
        <v>479271</v>
      </c>
      <c r="P475" s="81"/>
      <c r="Q475" s="84">
        <v>546360</v>
      </c>
    </row>
    <row r="476" spans="1:18" ht="29.25" customHeight="1" x14ac:dyDescent="0.6">
      <c r="A476" s="68"/>
      <c r="B476" s="68"/>
      <c r="D476" s="68" t="s">
        <v>270</v>
      </c>
      <c r="E476" s="68"/>
      <c r="F476" s="68"/>
      <c r="G476" s="68"/>
      <c r="K476" s="81"/>
      <c r="L476" s="81"/>
      <c r="M476" s="81"/>
      <c r="N476" s="81"/>
      <c r="O476" s="81"/>
      <c r="P476" s="81"/>
      <c r="Q476" s="81"/>
    </row>
    <row r="477" spans="1:18" ht="29.25" customHeight="1" x14ac:dyDescent="0.6">
      <c r="A477" s="68"/>
      <c r="B477" s="68"/>
      <c r="D477" s="68" t="s">
        <v>241</v>
      </c>
      <c r="E477" s="68"/>
      <c r="F477" s="68"/>
      <c r="G477" s="68"/>
      <c r="K477" s="81"/>
      <c r="L477" s="81"/>
      <c r="M477" s="81"/>
      <c r="N477" s="81"/>
      <c r="O477" s="81"/>
      <c r="P477" s="81"/>
      <c r="Q477" s="81"/>
    </row>
    <row r="478" spans="1:18" ht="29.25" customHeight="1" x14ac:dyDescent="0.6">
      <c r="A478" s="68"/>
      <c r="B478" s="68"/>
      <c r="C478" s="68"/>
      <c r="D478" s="68" t="s">
        <v>242</v>
      </c>
      <c r="E478" s="68"/>
      <c r="F478" s="68"/>
      <c r="G478" s="68"/>
      <c r="K478" s="81">
        <v>8319</v>
      </c>
      <c r="L478" s="81"/>
      <c r="M478" s="84">
        <v>50374</v>
      </c>
      <c r="N478" s="81"/>
      <c r="O478" s="109">
        <v>8141</v>
      </c>
      <c r="P478" s="81"/>
      <c r="Q478" s="84">
        <v>59228</v>
      </c>
      <c r="R478" s="57"/>
    </row>
    <row r="479" spans="1:18" ht="29.25" customHeight="1" x14ac:dyDescent="0.6">
      <c r="A479" s="68"/>
      <c r="B479" s="68"/>
      <c r="C479" s="68"/>
      <c r="D479" s="68" t="s">
        <v>274</v>
      </c>
      <c r="E479" s="68"/>
      <c r="F479" s="68"/>
      <c r="G479" s="68"/>
      <c r="K479" s="81">
        <v>200000</v>
      </c>
      <c r="L479" s="81"/>
      <c r="M479" s="99">
        <v>0</v>
      </c>
      <c r="N479" s="81"/>
      <c r="O479" s="109">
        <v>200000</v>
      </c>
      <c r="P479" s="81"/>
      <c r="Q479" s="99">
        <v>0</v>
      </c>
    </row>
    <row r="480" spans="1:18" ht="29.25" customHeight="1" x14ac:dyDescent="0.6">
      <c r="A480" s="68"/>
      <c r="B480" s="71">
        <v>5</v>
      </c>
      <c r="C480" s="68" t="s">
        <v>220</v>
      </c>
      <c r="D480" s="68"/>
      <c r="E480" s="68"/>
      <c r="F480" s="68"/>
      <c r="G480" s="68"/>
      <c r="K480" s="99">
        <v>0</v>
      </c>
      <c r="L480" s="81"/>
      <c r="M480" s="99">
        <v>0</v>
      </c>
      <c r="N480" s="81"/>
      <c r="O480" s="109">
        <v>63062</v>
      </c>
      <c r="P480" s="81"/>
      <c r="Q480" s="99">
        <v>0</v>
      </c>
    </row>
    <row r="481" spans="1:17" ht="29.25" customHeight="1" x14ac:dyDescent="0.6">
      <c r="B481" s="68"/>
      <c r="C481" s="68"/>
      <c r="D481" s="68"/>
      <c r="E481" s="68"/>
      <c r="F481" s="68"/>
      <c r="G481" s="68"/>
      <c r="K481" s="7"/>
      <c r="L481" s="7"/>
      <c r="M481" s="7"/>
      <c r="N481" s="57"/>
      <c r="O481" s="58"/>
      <c r="P481" s="73"/>
      <c r="Q481" s="58"/>
    </row>
    <row r="482" spans="1:17" ht="29.25" customHeight="1" x14ac:dyDescent="0.6">
      <c r="A482" s="3" t="s">
        <v>44</v>
      </c>
      <c r="B482" s="68"/>
      <c r="C482" s="68"/>
      <c r="D482" s="68"/>
      <c r="E482" s="68"/>
      <c r="F482" s="68"/>
      <c r="G482" s="68"/>
      <c r="K482" s="7"/>
      <c r="L482" s="7"/>
      <c r="M482" s="7"/>
      <c r="N482" s="57"/>
      <c r="O482" s="58"/>
      <c r="P482" s="73"/>
      <c r="Q482" s="58"/>
    </row>
    <row r="483" spans="1:17" ht="29.25" customHeight="1" x14ac:dyDescent="0.6">
      <c r="A483" s="68"/>
      <c r="B483" s="68"/>
      <c r="C483" s="68"/>
      <c r="D483" s="68"/>
      <c r="E483" s="68"/>
      <c r="F483" s="68"/>
      <c r="G483" s="68"/>
      <c r="K483" s="7"/>
      <c r="L483" s="7"/>
      <c r="M483" s="7"/>
      <c r="N483" s="57"/>
      <c r="O483" s="58"/>
      <c r="P483" s="73"/>
      <c r="Q483" s="58"/>
    </row>
    <row r="484" spans="1:17" ht="29.25" customHeight="1" x14ac:dyDescent="0.6">
      <c r="A484" s="68"/>
      <c r="B484" s="68"/>
      <c r="C484" s="68"/>
      <c r="D484" s="68"/>
      <c r="E484" s="68"/>
      <c r="F484" s="68"/>
      <c r="G484" s="68"/>
      <c r="K484" s="7"/>
      <c r="L484" s="7"/>
      <c r="M484" s="7"/>
      <c r="N484" s="57"/>
      <c r="O484" s="58"/>
      <c r="P484" s="73"/>
      <c r="Q484" s="58"/>
    </row>
    <row r="485" spans="1:17" ht="29.25" customHeight="1" x14ac:dyDescent="0.6">
      <c r="A485" s="68"/>
      <c r="B485" s="68"/>
      <c r="C485" s="68"/>
      <c r="D485" s="68"/>
      <c r="E485" s="68"/>
      <c r="F485" s="68"/>
      <c r="G485" s="68"/>
      <c r="K485" s="7"/>
      <c r="L485" s="7"/>
      <c r="M485" s="7"/>
      <c r="N485" s="57"/>
      <c r="O485" s="58"/>
      <c r="P485" s="73"/>
      <c r="Q485" s="58"/>
    </row>
    <row r="486" spans="1:17" ht="29.25" customHeight="1" x14ac:dyDescent="0.6">
      <c r="A486" s="68"/>
      <c r="B486" s="68"/>
      <c r="C486" s="68"/>
      <c r="D486" s="68"/>
      <c r="E486" s="68"/>
      <c r="F486" s="68"/>
      <c r="G486" s="68"/>
      <c r="K486" s="7"/>
      <c r="L486" s="7"/>
      <c r="M486" s="7"/>
      <c r="N486" s="57"/>
      <c r="O486" s="58"/>
      <c r="P486" s="73"/>
      <c r="Q486" s="58"/>
    </row>
    <row r="487" spans="1:17" ht="29.25" customHeight="1" x14ac:dyDescent="0.6">
      <c r="B487" s="68"/>
      <c r="C487" s="68"/>
      <c r="D487" s="68"/>
      <c r="E487" s="68"/>
      <c r="F487" s="68"/>
      <c r="G487" s="68"/>
      <c r="K487" s="7"/>
      <c r="L487" s="7"/>
      <c r="M487" s="7"/>
      <c r="N487" s="57"/>
      <c r="O487" s="58"/>
      <c r="P487" s="73"/>
      <c r="Q487" s="58"/>
    </row>
    <row r="488" spans="1:17" ht="29.1" customHeight="1" x14ac:dyDescent="0.6">
      <c r="K488" s="73"/>
      <c r="L488" s="57"/>
      <c r="M488" s="73"/>
      <c r="N488" s="57"/>
      <c r="O488" s="73"/>
      <c r="P488" s="57"/>
      <c r="Q488" s="73"/>
    </row>
    <row r="489" spans="1:17" ht="29.1" customHeight="1" x14ac:dyDescent="0.6">
      <c r="K489" s="57"/>
      <c r="L489" s="57"/>
      <c r="M489" s="57"/>
      <c r="N489" s="57"/>
      <c r="O489" s="57"/>
      <c r="P489" s="57"/>
      <c r="Q489" s="57"/>
    </row>
    <row r="490" spans="1:17" ht="29.1" customHeight="1" x14ac:dyDescent="0.6">
      <c r="K490" s="57"/>
      <c r="L490" s="57"/>
      <c r="M490" s="57"/>
      <c r="N490" s="57"/>
      <c r="O490" s="57"/>
      <c r="P490" s="57"/>
      <c r="Q490" s="57"/>
    </row>
    <row r="491" spans="1:17" ht="29.1" customHeight="1" x14ac:dyDescent="0.6">
      <c r="K491" s="57"/>
      <c r="L491" s="57"/>
      <c r="M491" s="57"/>
      <c r="N491" s="57"/>
      <c r="O491" s="57"/>
      <c r="P491" s="57"/>
      <c r="Q491" s="74"/>
    </row>
    <row r="492" spans="1:17" ht="29.1" customHeight="1" x14ac:dyDescent="0.6">
      <c r="K492" s="57"/>
      <c r="L492" s="57"/>
      <c r="M492" s="57"/>
      <c r="N492" s="57"/>
      <c r="O492" s="57"/>
      <c r="P492" s="57"/>
      <c r="Q492" s="74"/>
    </row>
    <row r="493" spans="1:17" ht="29.1" customHeight="1" x14ac:dyDescent="0.6">
      <c r="B493" s="68"/>
      <c r="C493" s="68"/>
      <c r="D493" s="68"/>
      <c r="E493" s="68"/>
      <c r="F493" s="68"/>
      <c r="G493" s="68"/>
      <c r="K493" s="57"/>
      <c r="L493" s="57"/>
      <c r="M493" s="57"/>
      <c r="N493" s="57"/>
      <c r="O493" s="57"/>
      <c r="P493" s="57"/>
      <c r="Q493" s="74"/>
    </row>
    <row r="494" spans="1:17" ht="29.1" customHeight="1" x14ac:dyDescent="0.6">
      <c r="A494" s="68"/>
      <c r="B494" s="68"/>
      <c r="C494" s="68"/>
      <c r="D494" s="68"/>
      <c r="E494" s="68"/>
      <c r="F494" s="68"/>
      <c r="G494" s="68"/>
      <c r="K494" s="57"/>
      <c r="L494" s="57"/>
      <c r="M494" s="57"/>
      <c r="N494" s="57"/>
      <c r="O494" s="57"/>
      <c r="P494" s="57"/>
      <c r="Q494" s="74"/>
    </row>
    <row r="495" spans="1:17" ht="29.1" customHeight="1" x14ac:dyDescent="0.6">
      <c r="A495" s="68"/>
      <c r="B495" s="68"/>
      <c r="C495" s="68"/>
      <c r="D495" s="68"/>
      <c r="E495" s="68"/>
      <c r="F495" s="68"/>
      <c r="G495" s="68"/>
      <c r="K495" s="57"/>
      <c r="L495" s="57"/>
      <c r="M495" s="57"/>
      <c r="N495" s="57"/>
      <c r="O495" s="57"/>
      <c r="P495" s="57"/>
      <c r="Q495" s="74"/>
    </row>
    <row r="496" spans="1:17" ht="29.1" customHeight="1" x14ac:dyDescent="0.6">
      <c r="A496" s="68"/>
      <c r="B496" s="68"/>
      <c r="C496" s="68"/>
      <c r="D496" s="68"/>
      <c r="E496" s="68"/>
      <c r="F496" s="68"/>
      <c r="G496" s="68"/>
      <c r="K496" s="57"/>
      <c r="M496" s="57"/>
      <c r="O496" s="57"/>
      <c r="Q496" s="74"/>
    </row>
    <row r="497" spans="1:17" ht="29.1" customHeight="1" x14ac:dyDescent="0.6">
      <c r="K497" s="57"/>
      <c r="M497" s="57"/>
      <c r="O497" s="57"/>
      <c r="Q497" s="74"/>
    </row>
    <row r="498" spans="1:17" ht="29.1" customHeight="1" x14ac:dyDescent="0.6"/>
    <row r="499" spans="1:17" ht="29.1" customHeight="1" x14ac:dyDescent="0.6"/>
    <row r="500" spans="1:17" ht="29.1" customHeight="1" x14ac:dyDescent="0.6"/>
    <row r="501" spans="1:17" ht="29.1" customHeight="1" x14ac:dyDescent="0.6"/>
    <row r="502" spans="1:17" ht="29.1" customHeight="1" x14ac:dyDescent="0.6"/>
    <row r="503" spans="1:17" ht="29.1" customHeight="1" x14ac:dyDescent="0.6"/>
    <row r="504" spans="1:17" ht="29.1" customHeight="1" x14ac:dyDescent="0.6"/>
    <row r="505" spans="1:17" s="12" customFormat="1" ht="29.1" customHeight="1" x14ac:dyDescent="0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s="12" customFormat="1" ht="29.1" customHeight="1" x14ac:dyDescent="0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s="12" customFormat="1" ht="29.1" customHeight="1" x14ac:dyDescent="0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s="12" customFormat="1" ht="29.1" customHeight="1" x14ac:dyDescent="0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s="12" customFormat="1" ht="29.1" customHeight="1" x14ac:dyDescent="0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s="12" customFormat="1" ht="29.1" customHeight="1" x14ac:dyDescent="0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s="12" customFormat="1" ht="29.1" customHeight="1" x14ac:dyDescent="0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s="12" customFormat="1" ht="29.1" customHeight="1" x14ac:dyDescent="0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s="12" customFormat="1" ht="27" customHeight="1" x14ac:dyDescent="0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s="12" customFormat="1" ht="27" customHeight="1" x14ac:dyDescent="0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s="12" customFormat="1" ht="27" customHeight="1" x14ac:dyDescent="0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7" spans="1:17" s="12" customFormat="1" ht="27.9" customHeight="1" x14ac:dyDescent="0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s="12" customFormat="1" ht="27.9" customHeight="1" x14ac:dyDescent="0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s="12" customFormat="1" ht="27.9" customHeight="1" x14ac:dyDescent="0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29.1" customHeight="1" x14ac:dyDescent="0.6"/>
    <row r="521" spans="1:17" s="12" customFormat="1" ht="29.1" customHeight="1" x14ac:dyDescent="0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s="12" customFormat="1" ht="29.1" customHeight="1" x14ac:dyDescent="0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s="12" customFormat="1" ht="29.1" customHeight="1" x14ac:dyDescent="0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29.1" customHeight="1" x14ac:dyDescent="0.6"/>
    <row r="525" spans="1:17" ht="29.1" customHeight="1" x14ac:dyDescent="0.6"/>
    <row r="526" spans="1:17" ht="29.1" customHeight="1" x14ac:dyDescent="0.6"/>
    <row r="527" spans="1:17" ht="29.1" customHeight="1" x14ac:dyDescent="0.6"/>
    <row r="528" spans="1:17" ht="29.1" customHeight="1" x14ac:dyDescent="0.6"/>
    <row r="529" ht="29.1" customHeight="1" x14ac:dyDescent="0.6"/>
    <row r="530" ht="29.1" customHeight="1" x14ac:dyDescent="0.6"/>
    <row r="531" ht="29.1" customHeight="1" x14ac:dyDescent="0.6"/>
    <row r="532" ht="29.1" customHeight="1" x14ac:dyDescent="0.6"/>
    <row r="533" ht="29.1" customHeight="1" x14ac:dyDescent="0.6"/>
    <row r="534" ht="29.1" customHeight="1" x14ac:dyDescent="0.6"/>
    <row r="535" ht="29.1" customHeight="1" x14ac:dyDescent="0.6"/>
    <row r="536" ht="29.1" customHeight="1" x14ac:dyDescent="0.6"/>
    <row r="537" ht="29.1" customHeight="1" x14ac:dyDescent="0.6"/>
    <row r="538" ht="29.1" customHeight="1" x14ac:dyDescent="0.6"/>
    <row r="539" ht="29.1" customHeight="1" x14ac:dyDescent="0.6"/>
    <row r="540" ht="29.1" customHeight="1" x14ac:dyDescent="0.6"/>
    <row r="541" ht="29.1" customHeight="1" x14ac:dyDescent="0.6"/>
    <row r="542" ht="29.1" customHeight="1" x14ac:dyDescent="0.6"/>
    <row r="543" ht="29.1" customHeight="1" x14ac:dyDescent="0.6"/>
    <row r="544" ht="29.1" customHeight="1" x14ac:dyDescent="0.6"/>
    <row r="545" ht="29.1" customHeight="1" x14ac:dyDescent="0.6"/>
    <row r="546" ht="29.1" customHeight="1" x14ac:dyDescent="0.6"/>
    <row r="547" ht="29.1" customHeight="1" x14ac:dyDescent="0.6"/>
    <row r="548" ht="29.1" customHeight="1" x14ac:dyDescent="0.6"/>
    <row r="549" ht="29.1" customHeight="1" x14ac:dyDescent="0.6"/>
    <row r="550" ht="29.1" customHeight="1" x14ac:dyDescent="0.6"/>
  </sheetData>
  <mergeCells count="57">
    <mergeCell ref="K234:M234"/>
    <mergeCell ref="O234:Q234"/>
    <mergeCell ref="O396:Q396"/>
    <mergeCell ref="O347:Q347"/>
    <mergeCell ref="A394:Q394"/>
    <mergeCell ref="A344:Q344"/>
    <mergeCell ref="A345:Q345"/>
    <mergeCell ref="A392:Q392"/>
    <mergeCell ref="A393:Q393"/>
    <mergeCell ref="K443:M443"/>
    <mergeCell ref="O443:Q443"/>
    <mergeCell ref="K397:M397"/>
    <mergeCell ref="O397:Q397"/>
    <mergeCell ref="A438:Q438"/>
    <mergeCell ref="A439:Q439"/>
    <mergeCell ref="O442:Q442"/>
    <mergeCell ref="A440:Q440"/>
    <mergeCell ref="O177:Q177"/>
    <mergeCell ref="O290:Q290"/>
    <mergeCell ref="A287:Q287"/>
    <mergeCell ref="A288:Q288"/>
    <mergeCell ref="A230:Q230"/>
    <mergeCell ref="A231:Q231"/>
    <mergeCell ref="A286:Q286"/>
    <mergeCell ref="A229:Q229"/>
    <mergeCell ref="O232:Q232"/>
    <mergeCell ref="O233:Q233"/>
    <mergeCell ref="A343:Q343"/>
    <mergeCell ref="K348:M348"/>
    <mergeCell ref="O348:Q348"/>
    <mergeCell ref="O61:Q61"/>
    <mergeCell ref="K118:M118"/>
    <mergeCell ref="O175:Q175"/>
    <mergeCell ref="O176:Q176"/>
    <mergeCell ref="A172:Q172"/>
    <mergeCell ref="O118:Q118"/>
    <mergeCell ref="A116:Q116"/>
    <mergeCell ref="A1:Q1"/>
    <mergeCell ref="A2:Q2"/>
    <mergeCell ref="A3:Q3"/>
    <mergeCell ref="A115:Q115"/>
    <mergeCell ref="K4:M4"/>
    <mergeCell ref="O4:Q4"/>
    <mergeCell ref="A58:Q58"/>
    <mergeCell ref="A59:Q59"/>
    <mergeCell ref="A60:Q60"/>
    <mergeCell ref="K61:M61"/>
    <mergeCell ref="A117:Q117"/>
    <mergeCell ref="A173:Q173"/>
    <mergeCell ref="A174:Q174"/>
    <mergeCell ref="K177:M177"/>
    <mergeCell ref="A342:Q342"/>
    <mergeCell ref="K292:M292"/>
    <mergeCell ref="E291:Q291"/>
    <mergeCell ref="E316:Q316"/>
    <mergeCell ref="K317:M317"/>
    <mergeCell ref="O289:Q289"/>
  </mergeCells>
  <phoneticPr fontId="0" type="noConversion"/>
  <pageMargins left="0.43" right="0.11811023622047245" top="0.59055118110236227" bottom="0.31496062992125984" header="0.39370078740157483" footer="0.23622047244094491"/>
  <pageSetup paperSize="9" scale="62" firstPageNumber="3" orientation="portrait" useFirstPageNumber="1" r:id="rId1"/>
  <headerFooter alignWithMargins="0">
    <oddHeader>&amp;C&amp;"Angsana New,ตัวหนา"&amp;18&amp;P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Aniket Gupta</cp:lastModifiedBy>
  <cp:lastPrinted>2003-11-11T10:44:13Z</cp:lastPrinted>
  <dcterms:created xsi:type="dcterms:W3CDTF">2002-03-08T02:28:48Z</dcterms:created>
  <dcterms:modified xsi:type="dcterms:W3CDTF">2024-02-03T22:12:25Z</dcterms:modified>
</cp:coreProperties>
</file>