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033915A-34ED-4A3E-B842-F95255F05333}" xr6:coauthVersionLast="47" xr6:coauthVersionMax="47" xr10:uidLastSave="{00000000-0000-0000-0000-000000000000}"/>
  <bookViews>
    <workbookView xWindow="3348" yWindow="3348" windowWidth="17280" windowHeight="8880"/>
  </bookViews>
  <sheets>
    <sheet name="Group Financial Summary" sheetId="1" r:id="rId1"/>
  </sheets>
  <definedNames>
    <definedName name="_xlnm.Print_Area" localSheetId="0">'Group Financial Summary'!$A$2:$O$55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N11" i="1"/>
  <c r="D14" i="1"/>
  <c r="E14" i="1"/>
  <c r="E18" i="1" s="1"/>
  <c r="E21" i="1" s="1"/>
  <c r="F14" i="1"/>
  <c r="G14" i="1"/>
  <c r="G18" i="1" s="1"/>
  <c r="G21" i="1" s="1"/>
  <c r="H14" i="1"/>
  <c r="I14" i="1"/>
  <c r="I18" i="1" s="1"/>
  <c r="I21" i="1" s="1"/>
  <c r="J14" i="1"/>
  <c r="K14" i="1"/>
  <c r="L14" i="1"/>
  <c r="M14" i="1"/>
  <c r="M18" i="1" s="1"/>
  <c r="M21" i="1" s="1"/>
  <c r="N14" i="1"/>
  <c r="D18" i="1"/>
  <c r="D21" i="1" s="1"/>
  <c r="F18" i="1"/>
  <c r="F21" i="1" s="1"/>
  <c r="H18" i="1"/>
  <c r="J18" i="1"/>
  <c r="J21" i="1" s="1"/>
  <c r="K18" i="1"/>
  <c r="L18" i="1"/>
  <c r="L21" i="1" s="1"/>
  <c r="N18" i="1"/>
  <c r="N21" i="1" s="1"/>
  <c r="H21" i="1"/>
  <c r="K21" i="1"/>
  <c r="D28" i="1"/>
  <c r="E28" i="1"/>
  <c r="F28" i="1"/>
  <c r="G28" i="1"/>
  <c r="H28" i="1"/>
  <c r="I28" i="1"/>
  <c r="J28" i="1"/>
  <c r="K28" i="1"/>
  <c r="L28" i="1"/>
  <c r="M28" i="1"/>
  <c r="N28" i="1"/>
  <c r="D38" i="1"/>
  <c r="E38" i="1"/>
  <c r="F38" i="1"/>
  <c r="G38" i="1"/>
  <c r="H38" i="1"/>
  <c r="I38" i="1"/>
  <c r="J38" i="1"/>
  <c r="K38" i="1"/>
  <c r="L38" i="1"/>
  <c r="M38" i="1"/>
  <c r="N38" i="1"/>
  <c r="N41" i="1"/>
  <c r="D42" i="1"/>
  <c r="E42" i="1"/>
  <c r="F42" i="1"/>
  <c r="G42" i="1"/>
  <c r="H42" i="1"/>
  <c r="I42" i="1"/>
  <c r="J42" i="1"/>
  <c r="K42" i="1"/>
  <c r="L42" i="1"/>
  <c r="M42" i="1"/>
  <c r="N42" i="1"/>
  <c r="N44" i="1"/>
</calcChain>
</file>

<file path=xl/sharedStrings.xml><?xml version="1.0" encoding="utf-8"?>
<sst xmlns="http://schemas.openxmlformats.org/spreadsheetml/2006/main" count="90" uniqueCount="46">
  <si>
    <t>Group financial summary</t>
  </si>
  <si>
    <t/>
  </si>
  <si>
    <t>1992</t>
  </si>
  <si>
    <t>1993</t>
  </si>
  <si>
    <t>Profit before taxation</t>
  </si>
  <si>
    <t>Taxation</t>
  </si>
  <si>
    <t>Profit after taxation</t>
  </si>
  <si>
    <t xml:space="preserve">Employment of capital </t>
  </si>
  <si>
    <t>Tangible fixed assets</t>
  </si>
  <si>
    <t>Financial fixed assets</t>
  </si>
  <si>
    <t>Net current assets                   (a)</t>
  </si>
  <si>
    <t xml:space="preserve">Financed as follows </t>
  </si>
  <si>
    <t>Ordinary shareholders' funds</t>
  </si>
  <si>
    <t>Preference capital</t>
  </si>
  <si>
    <t>Minority shareholders' interest</t>
  </si>
  <si>
    <t>Capital grants</t>
  </si>
  <si>
    <t xml:space="preserve">                -</t>
  </si>
  <si>
    <t xml:space="preserve">                 -</t>
  </si>
  <si>
    <t>Purchase of tangible fixed assets</t>
  </si>
  <si>
    <t>Acquisitions and investments</t>
  </si>
  <si>
    <t>Total capital expenditure</t>
  </si>
  <si>
    <t>(a) Excluding bank advances and bank balances which are included under debt.</t>
  </si>
  <si>
    <t>Turnover, including share of joint ventures</t>
  </si>
  <si>
    <t>€ m</t>
  </si>
  <si>
    <t>Group trading profit</t>
  </si>
  <si>
    <t>Share of trading profit in joint ventures</t>
  </si>
  <si>
    <t>Interest payable and similar charges (net)</t>
  </si>
  <si>
    <t>- Group</t>
  </si>
  <si>
    <t>- share of joint ventures</t>
  </si>
  <si>
    <t>Intangible assets - goodwill</t>
  </si>
  <si>
    <t>Depreciation and goodwill amortisation</t>
  </si>
  <si>
    <t>Less: share of joint ventures</t>
  </si>
  <si>
    <t>Earnings per share (cents)</t>
  </si>
  <si>
    <t>Dividend per share (cents)</t>
  </si>
  <si>
    <t>Cash flow per share (cents)</t>
  </si>
  <si>
    <t>Exceptional items</t>
  </si>
  <si>
    <t>Total trading profit, including share of joint ventures</t>
  </si>
  <si>
    <t>Taxation on exceptional items</t>
  </si>
  <si>
    <t>Other liabilities                       (b)</t>
  </si>
  <si>
    <t>Debt / (cash)                           (c)</t>
  </si>
  <si>
    <t>Convertible capital bonds       (d)</t>
  </si>
  <si>
    <t>Dividend cover (times)          (e)</t>
  </si>
  <si>
    <t>(e) Excluding exceptional items</t>
  </si>
  <si>
    <t>(b) Includes deferred and future taxation, deferred acquisition consideration due after one year and provisions for liabilities and charges.</t>
  </si>
  <si>
    <t>(c) Debt/(cash) = loans + bank advances - bank balances.</t>
  </si>
  <si>
    <t>(d) Including supplemental interest.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</si>
</sst>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_)"/>
    <numFmt numFmtId="180" formatCode="#,##0.0_);\(#,##0.0\)"/>
    <numFmt numFmtId="184" formatCode="#,##0.000000_);\(#,##0.000000\)"/>
  </numFmts>
  <fonts count="8" x14ac:knownFonts="1">
    <font>
      <sz val="10"/>
      <name val="Courier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/>
  </cellStyleXfs>
  <cellXfs count="78">
    <xf numFmtId="37" fontId="0" fillId="0" borderId="0" xfId="0"/>
    <xf numFmtId="37" fontId="1" fillId="0" borderId="0" xfId="0" applyFont="1"/>
    <xf numFmtId="37" fontId="1" fillId="0" borderId="0" xfId="0" applyFont="1" applyAlignment="1" applyProtection="1">
      <alignment horizontal="right"/>
    </xf>
    <xf numFmtId="37" fontId="1" fillId="0" borderId="1" xfId="0" applyFont="1" applyBorder="1"/>
    <xf numFmtId="37" fontId="1" fillId="0" borderId="2" xfId="0" applyFont="1" applyBorder="1"/>
    <xf numFmtId="37" fontId="1" fillId="0" borderId="3" xfId="0" applyFont="1" applyBorder="1"/>
    <xf numFmtId="37" fontId="1" fillId="0" borderId="4" xfId="0" applyFont="1" applyBorder="1"/>
    <xf numFmtId="37" fontId="1" fillId="0" borderId="5" xfId="0" applyFont="1" applyBorder="1"/>
    <xf numFmtId="37" fontId="1" fillId="0" borderId="0" xfId="0" applyFont="1" applyBorder="1"/>
    <xf numFmtId="37" fontId="1" fillId="0" borderId="6" xfId="0" applyFont="1" applyBorder="1"/>
    <xf numFmtId="37" fontId="1" fillId="0" borderId="0" xfId="0" applyFont="1" applyBorder="1" applyAlignment="1" applyProtection="1">
      <alignment horizontal="fill"/>
    </xf>
    <xf numFmtId="37" fontId="1" fillId="0" borderId="0" xfId="0" applyFont="1" applyBorder="1" applyAlignment="1" applyProtection="1">
      <alignment horizontal="right"/>
    </xf>
    <xf numFmtId="37" fontId="1" fillId="0" borderId="0" xfId="0" applyFont="1" applyBorder="1" applyAlignment="1" applyProtection="1">
      <alignment horizontal="left"/>
    </xf>
    <xf numFmtId="37" fontId="1" fillId="0" borderId="0" xfId="0" quotePrefix="1" applyFont="1" applyBorder="1" applyAlignment="1" applyProtection="1">
      <alignment horizontal="left"/>
    </xf>
    <xf numFmtId="178" fontId="1" fillId="0" borderId="0" xfId="0" applyNumberFormat="1" applyFont="1" applyBorder="1" applyAlignment="1" applyProtection="1">
      <alignment horizontal="left"/>
    </xf>
    <xf numFmtId="178" fontId="1" fillId="0" borderId="0" xfId="0" applyNumberFormat="1" applyFont="1" applyBorder="1" applyProtection="1">
      <protection locked="0"/>
    </xf>
    <xf numFmtId="37" fontId="1" fillId="0" borderId="0" xfId="0" applyFont="1" applyBorder="1" applyAlignment="1" applyProtection="1">
      <alignment horizontal="fill"/>
      <protection locked="0"/>
    </xf>
    <xf numFmtId="37" fontId="1" fillId="0" borderId="7" xfId="0" applyFont="1" applyBorder="1"/>
    <xf numFmtId="37" fontId="1" fillId="0" borderId="1" xfId="0" applyFont="1" applyBorder="1" applyAlignment="1" applyProtection="1">
      <alignment horizontal="left"/>
    </xf>
    <xf numFmtId="37" fontId="1" fillId="0" borderId="8" xfId="0" applyFont="1" applyBorder="1"/>
    <xf numFmtId="37" fontId="1" fillId="0" borderId="0" xfId="0" applyFont="1" applyBorder="1" applyAlignment="1">
      <alignment horizontal="centerContinuous"/>
    </xf>
    <xf numFmtId="1" fontId="1" fillId="0" borderId="0" xfId="0" applyNumberFormat="1" applyFont="1" applyBorder="1"/>
    <xf numFmtId="1" fontId="1" fillId="0" borderId="0" xfId="0" applyNumberFormat="1" applyFont="1" applyBorder="1" applyAlignment="1" applyProtection="1">
      <alignment horizontal="right"/>
    </xf>
    <xf numFmtId="37" fontId="1" fillId="0" borderId="0" xfId="0" applyFont="1" applyBorder="1" applyAlignment="1"/>
    <xf numFmtId="178" fontId="1" fillId="0" borderId="0" xfId="0" applyNumberFormat="1" applyFont="1" applyBorder="1" applyAlignment="1" applyProtection="1"/>
    <xf numFmtId="1" fontId="2" fillId="0" borderId="0" xfId="0" applyNumberFormat="1" applyFont="1"/>
    <xf numFmtId="37" fontId="2" fillId="0" borderId="0" xfId="0" applyFont="1"/>
    <xf numFmtId="39" fontId="2" fillId="0" borderId="0" xfId="0" applyNumberFormat="1" applyFont="1"/>
    <xf numFmtId="37" fontId="3" fillId="0" borderId="0" xfId="0" applyFont="1" applyBorder="1" applyAlignment="1" applyProtection="1">
      <alignment horizontal="centerContinuous"/>
    </xf>
    <xf numFmtId="1" fontId="4" fillId="0" borderId="0" xfId="0" applyNumberFormat="1" applyFont="1"/>
    <xf numFmtId="37" fontId="5" fillId="0" borderId="0" xfId="0" applyFont="1"/>
    <xf numFmtId="37" fontId="5" fillId="0" borderId="5" xfId="0" applyFont="1" applyBorder="1"/>
    <xf numFmtId="37" fontId="5" fillId="0" borderId="0" xfId="0" applyFont="1" applyBorder="1"/>
    <xf numFmtId="37" fontId="5" fillId="0" borderId="0" xfId="0" applyFont="1" applyBorder="1" applyAlignment="1"/>
    <xf numFmtId="37" fontId="5" fillId="0" borderId="6" xfId="0" applyFont="1" applyBorder="1"/>
    <xf numFmtId="37" fontId="3" fillId="0" borderId="0" xfId="0" quotePrefix="1" applyFont="1" applyBorder="1" applyAlignment="1" applyProtection="1">
      <alignment horizontal="left"/>
    </xf>
    <xf numFmtId="37" fontId="3" fillId="0" borderId="0" xfId="0" quotePrefix="1" applyFont="1" applyBorder="1" applyAlignment="1" applyProtection="1"/>
    <xf numFmtId="39" fontId="1" fillId="0" borderId="0" xfId="0" applyNumberFormat="1" applyFont="1" applyBorder="1"/>
    <xf numFmtId="184" fontId="1" fillId="0" borderId="0" xfId="0" applyNumberFormat="1" applyFont="1"/>
    <xf numFmtId="180" fontId="1" fillId="0" borderId="0" xfId="0" applyNumberFormat="1" applyFont="1" applyBorder="1" applyAlignment="1" applyProtection="1"/>
    <xf numFmtId="180" fontId="5" fillId="0" borderId="1" xfId="0" applyNumberFormat="1" applyFont="1" applyBorder="1" applyAlignment="1"/>
    <xf numFmtId="180" fontId="1" fillId="0" borderId="0" xfId="0" applyNumberFormat="1" applyFont="1" applyBorder="1" applyProtection="1">
      <protection locked="0"/>
    </xf>
    <xf numFmtId="180" fontId="1" fillId="0" borderId="0" xfId="0" applyNumberFormat="1" applyFont="1" applyBorder="1"/>
    <xf numFmtId="180" fontId="2" fillId="0" borderId="0" xfId="0" applyNumberFormat="1" applyFont="1" applyBorder="1"/>
    <xf numFmtId="180" fontId="4" fillId="0" borderId="0" xfId="0" applyNumberFormat="1" applyFont="1" applyBorder="1"/>
    <xf numFmtId="180" fontId="5" fillId="0" borderId="1" xfId="0" applyNumberFormat="1" applyFont="1" applyBorder="1"/>
    <xf numFmtId="180" fontId="2" fillId="0" borderId="1" xfId="0" applyNumberFormat="1" applyFont="1" applyBorder="1"/>
    <xf numFmtId="180" fontId="2" fillId="0" borderId="0" xfId="0" applyNumberFormat="1" applyFont="1"/>
    <xf numFmtId="180" fontId="5" fillId="0" borderId="9" xfId="0" applyNumberFormat="1" applyFont="1" applyBorder="1" applyAlignment="1"/>
    <xf numFmtId="180" fontId="4" fillId="0" borderId="1" xfId="0" applyNumberFormat="1" applyFont="1" applyBorder="1"/>
    <xf numFmtId="180" fontId="1" fillId="0" borderId="0" xfId="0" quotePrefix="1" applyNumberFormat="1" applyFont="1" applyBorder="1" applyAlignment="1" applyProtection="1"/>
    <xf numFmtId="180" fontId="1" fillId="0" borderId="1" xfId="0" applyNumberFormat="1" applyFont="1" applyBorder="1" applyAlignment="1" applyProtection="1"/>
    <xf numFmtId="180" fontId="1" fillId="0" borderId="1" xfId="0" applyNumberFormat="1" applyFont="1" applyBorder="1" applyProtection="1">
      <protection locked="0"/>
    </xf>
    <xf numFmtId="180" fontId="1" fillId="0" borderId="1" xfId="0" applyNumberFormat="1" applyFont="1" applyBorder="1"/>
    <xf numFmtId="180" fontId="1" fillId="0" borderId="0" xfId="0" applyNumberFormat="1" applyFont="1" applyBorder="1" applyProtection="1"/>
    <xf numFmtId="180" fontId="1" fillId="0" borderId="9" xfId="0" applyNumberFormat="1" applyFont="1" applyBorder="1" applyProtection="1"/>
    <xf numFmtId="180" fontId="1" fillId="0" borderId="1" xfId="0" quotePrefix="1" applyNumberFormat="1" applyFont="1" applyBorder="1" applyAlignment="1" applyProtection="1"/>
    <xf numFmtId="37" fontId="3" fillId="0" borderId="0" xfId="0" applyFont="1" applyBorder="1" applyAlignment="1" applyProtection="1">
      <alignment horizontal="right"/>
    </xf>
    <xf numFmtId="37" fontId="5" fillId="0" borderId="0" xfId="0" applyFont="1" applyFill="1" applyBorder="1"/>
    <xf numFmtId="37" fontId="6" fillId="0" borderId="0" xfId="0" quotePrefix="1" applyFont="1" applyFill="1" applyBorder="1"/>
    <xf numFmtId="37" fontId="3" fillId="0" borderId="0" xfId="0" applyFont="1" applyBorder="1" applyAlignment="1" applyProtection="1">
      <alignment horizontal="left"/>
    </xf>
    <xf numFmtId="180" fontId="1" fillId="0" borderId="6" xfId="0" applyNumberFormat="1" applyFont="1" applyBorder="1" applyProtection="1">
      <protection locked="0"/>
    </xf>
    <xf numFmtId="180" fontId="7" fillId="0" borderId="9" xfId="0" applyNumberFormat="1" applyFont="1" applyBorder="1" applyAlignment="1"/>
    <xf numFmtId="37" fontId="3" fillId="0" borderId="0" xfId="0" applyFont="1"/>
    <xf numFmtId="37" fontId="3" fillId="0" borderId="3" xfId="0" applyFont="1" applyBorder="1"/>
    <xf numFmtId="37" fontId="3" fillId="0" borderId="0" xfId="0" applyFont="1" applyBorder="1" applyAlignment="1">
      <alignment horizontal="centerContinuous"/>
    </xf>
    <xf numFmtId="37" fontId="3" fillId="0" borderId="0" xfId="0" applyFont="1" applyBorder="1" applyAlignment="1" applyProtection="1">
      <alignment horizontal="fill"/>
    </xf>
    <xf numFmtId="37" fontId="3" fillId="0" borderId="0" xfId="0" applyFont="1" applyBorder="1"/>
    <xf numFmtId="37" fontId="3" fillId="0" borderId="1" xfId="0" applyFont="1" applyBorder="1"/>
    <xf numFmtId="39" fontId="1" fillId="0" borderId="0" xfId="0" applyNumberFormat="1" applyFont="1" applyBorder="1" applyAlignment="1" applyProtection="1"/>
    <xf numFmtId="180" fontId="4" fillId="0" borderId="0" xfId="0" applyNumberFormat="1" applyFont="1"/>
    <xf numFmtId="180" fontId="3" fillId="0" borderId="0" xfId="0" quotePrefix="1" applyNumberFormat="1" applyFont="1" applyBorder="1" applyAlignment="1" applyProtection="1"/>
    <xf numFmtId="180" fontId="3" fillId="0" borderId="0" xfId="0" applyNumberFormat="1" applyFont="1" applyBorder="1" applyProtection="1"/>
    <xf numFmtId="180" fontId="3" fillId="0" borderId="9" xfId="0" applyNumberFormat="1" applyFont="1" applyBorder="1" applyProtection="1"/>
    <xf numFmtId="37" fontId="4" fillId="0" borderId="0" xfId="0" applyFont="1"/>
    <xf numFmtId="180" fontId="3" fillId="0" borderId="0" xfId="0" applyNumberFormat="1" applyFont="1" applyBorder="1" applyProtection="1">
      <protection locked="0"/>
    </xf>
    <xf numFmtId="39" fontId="3" fillId="0" borderId="0" xfId="0" applyNumberFormat="1" applyFont="1" applyBorder="1" applyAlignment="1" applyProtection="1"/>
    <xf numFmtId="3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abSelected="1" zoomScaleNormal="100" workbookViewId="0">
      <selection activeCell="C20" sqref="C20"/>
    </sheetView>
  </sheetViews>
  <sheetFormatPr defaultColWidth="9" defaultRowHeight="12" x14ac:dyDescent="0.25"/>
  <cols>
    <col min="1" max="2" width="2.6640625" style="1" customWidth="1"/>
    <col min="3" max="3" width="35.6640625" style="1" customWidth="1"/>
    <col min="4" max="12" width="8.6640625" style="1" customWidth="1"/>
    <col min="13" max="13" width="8.6640625" style="63" customWidth="1"/>
    <col min="14" max="14" width="8.6640625" style="1" customWidth="1"/>
    <col min="15" max="15" width="2.6640625" style="1" customWidth="1"/>
    <col min="16" max="16384" width="9" style="1"/>
  </cols>
  <sheetData>
    <row r="1" spans="2:15" x14ac:dyDescent="0.25">
      <c r="C1" s="38">
        <v>0.78756400000000004</v>
      </c>
    </row>
    <row r="2" spans="2:15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4"/>
      <c r="N2" s="5"/>
      <c r="O2" s="6"/>
    </row>
    <row r="3" spans="2:15" x14ac:dyDescent="0.25">
      <c r="B3" s="7"/>
      <c r="C3" s="28" t="s">
        <v>0</v>
      </c>
      <c r="D3" s="28"/>
      <c r="E3" s="28"/>
      <c r="F3" s="28"/>
      <c r="G3" s="28"/>
      <c r="H3" s="20"/>
      <c r="I3" s="20"/>
      <c r="J3" s="20"/>
      <c r="K3" s="20"/>
      <c r="L3" s="20"/>
      <c r="M3" s="65"/>
      <c r="N3" s="20"/>
      <c r="O3" s="9"/>
    </row>
    <row r="4" spans="2:15" ht="10.5" customHeight="1" x14ac:dyDescent="0.25">
      <c r="B4" s="7"/>
      <c r="C4" s="10"/>
      <c r="D4" s="10"/>
      <c r="E4" s="10"/>
      <c r="F4" s="10"/>
      <c r="G4" s="10"/>
      <c r="H4" s="8"/>
      <c r="I4" s="8"/>
      <c r="J4" s="8"/>
      <c r="K4" s="10" t="s">
        <v>1</v>
      </c>
      <c r="L4" s="10"/>
      <c r="M4" s="66"/>
      <c r="N4" s="10"/>
      <c r="O4" s="9"/>
    </row>
    <row r="5" spans="2:15" ht="11.25" customHeight="1" x14ac:dyDescent="0.25">
      <c r="B5" s="7"/>
      <c r="C5" s="8"/>
      <c r="D5" s="22">
        <v>1989</v>
      </c>
      <c r="E5" s="22">
        <v>1990</v>
      </c>
      <c r="F5" s="22">
        <v>1991</v>
      </c>
      <c r="G5" s="11" t="s">
        <v>2</v>
      </c>
      <c r="H5" s="11" t="s">
        <v>3</v>
      </c>
      <c r="I5" s="21">
        <v>1994</v>
      </c>
      <c r="J5" s="25">
        <v>1995</v>
      </c>
      <c r="K5" s="25">
        <v>1996</v>
      </c>
      <c r="L5" s="25">
        <v>1997</v>
      </c>
      <c r="M5" s="25">
        <v>1998</v>
      </c>
      <c r="N5" s="29">
        <v>1999</v>
      </c>
      <c r="O5" s="9"/>
    </row>
    <row r="6" spans="2:15" ht="11.25" customHeight="1" x14ac:dyDescent="0.25">
      <c r="B6" s="7"/>
      <c r="C6" s="8"/>
      <c r="D6" s="11" t="s">
        <v>23</v>
      </c>
      <c r="E6" s="11" t="s">
        <v>23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23</v>
      </c>
      <c r="K6" s="11" t="s">
        <v>23</v>
      </c>
      <c r="L6" s="11" t="s">
        <v>23</v>
      </c>
      <c r="M6" s="11" t="s">
        <v>23</v>
      </c>
      <c r="N6" s="57" t="s">
        <v>23</v>
      </c>
      <c r="O6" s="9"/>
    </row>
    <row r="7" spans="2:15" x14ac:dyDescent="0.25">
      <c r="B7" s="7"/>
      <c r="C7" s="12" t="s">
        <v>22</v>
      </c>
      <c r="D7" s="39">
        <v>1443.5</v>
      </c>
      <c r="E7" s="39">
        <v>1663.1</v>
      </c>
      <c r="F7" s="39">
        <v>1608.5</v>
      </c>
      <c r="G7" s="41">
        <v>1576.4</v>
      </c>
      <c r="H7" s="41">
        <v>1904.8</v>
      </c>
      <c r="I7" s="42">
        <v>2193.3000000000002</v>
      </c>
      <c r="J7" s="43">
        <v>2520</v>
      </c>
      <c r="K7" s="43">
        <v>3354.1</v>
      </c>
      <c r="L7" s="43">
        <v>4234.3</v>
      </c>
      <c r="M7" s="43">
        <v>5210.8999999999996</v>
      </c>
      <c r="N7" s="44">
        <v>6733.8</v>
      </c>
      <c r="O7" s="9"/>
    </row>
    <row r="8" spans="2:15" s="30" customFormat="1" ht="13.2" x14ac:dyDescent="0.25">
      <c r="B8" s="31"/>
      <c r="C8" s="32" t="s">
        <v>31</v>
      </c>
      <c r="D8" s="40">
        <v>80</v>
      </c>
      <c r="E8" s="40">
        <v>108.9</v>
      </c>
      <c r="F8" s="45">
        <v>124.8</v>
      </c>
      <c r="G8" s="45">
        <v>132.69999999999999</v>
      </c>
      <c r="H8" s="45">
        <v>110.5</v>
      </c>
      <c r="I8" s="45">
        <v>128.5</v>
      </c>
      <c r="J8" s="46">
        <v>92.9</v>
      </c>
      <c r="K8" s="46">
        <v>152</v>
      </c>
      <c r="L8" s="46">
        <v>154.69999999999999</v>
      </c>
      <c r="M8" s="46">
        <v>176.6</v>
      </c>
      <c r="N8" s="49">
        <v>134.4</v>
      </c>
      <c r="O8" s="34"/>
    </row>
    <row r="9" spans="2:15" s="30" customFormat="1" ht="13.8" thickBot="1" x14ac:dyDescent="0.3">
      <c r="B9" s="31"/>
      <c r="C9" s="32"/>
      <c r="D9" s="48">
        <f t="shared" ref="D9:N9" si="0">D7-D8</f>
        <v>1363.5</v>
      </c>
      <c r="E9" s="48">
        <f t="shared" si="0"/>
        <v>1554.1999999999998</v>
      </c>
      <c r="F9" s="48">
        <f t="shared" si="0"/>
        <v>1483.7</v>
      </c>
      <c r="G9" s="48">
        <f t="shared" si="0"/>
        <v>1443.7</v>
      </c>
      <c r="H9" s="48">
        <f t="shared" si="0"/>
        <v>1794.3</v>
      </c>
      <c r="I9" s="48">
        <f t="shared" si="0"/>
        <v>2064.8000000000002</v>
      </c>
      <c r="J9" s="48">
        <f t="shared" si="0"/>
        <v>2427.1</v>
      </c>
      <c r="K9" s="48">
        <f>K7-K8</f>
        <v>3202.1</v>
      </c>
      <c r="L9" s="48">
        <f t="shared" si="0"/>
        <v>4079.6000000000004</v>
      </c>
      <c r="M9" s="48">
        <f t="shared" si="0"/>
        <v>5034.2999999999993</v>
      </c>
      <c r="N9" s="62">
        <f t="shared" si="0"/>
        <v>6599.4000000000005</v>
      </c>
      <c r="O9" s="34"/>
    </row>
    <row r="10" spans="2:15" s="30" customFormat="1" ht="13.8" thickTop="1" x14ac:dyDescent="0.25">
      <c r="B10" s="31"/>
      <c r="C10" s="32"/>
      <c r="D10" s="33"/>
      <c r="E10" s="33"/>
      <c r="F10" s="32"/>
      <c r="G10" s="32"/>
      <c r="H10" s="32"/>
      <c r="I10" s="32"/>
      <c r="J10" s="26"/>
      <c r="K10" s="26"/>
      <c r="L10" s="26"/>
      <c r="M10" s="26"/>
      <c r="N10" s="26"/>
      <c r="O10" s="34"/>
    </row>
    <row r="11" spans="2:15" x14ac:dyDescent="0.25">
      <c r="B11" s="7"/>
      <c r="C11" s="12" t="s">
        <v>24</v>
      </c>
      <c r="D11" s="39">
        <v>128</v>
      </c>
      <c r="E11" s="39">
        <v>139.1</v>
      </c>
      <c r="F11" s="39">
        <v>108.4</v>
      </c>
      <c r="G11" s="41">
        <v>90.9</v>
      </c>
      <c r="H11" s="39">
        <v>118.5</v>
      </c>
      <c r="I11" s="42">
        <v>156.30000000000001</v>
      </c>
      <c r="J11" s="47">
        <v>216.5</v>
      </c>
      <c r="K11" s="47">
        <v>272.7</v>
      </c>
      <c r="L11" s="47">
        <v>343.5</v>
      </c>
      <c r="M11" s="47">
        <v>436.4</v>
      </c>
      <c r="N11" s="70">
        <f>651.6</f>
        <v>651.6</v>
      </c>
      <c r="O11" s="9"/>
    </row>
    <row r="12" spans="2:15" x14ac:dyDescent="0.25">
      <c r="B12" s="7"/>
      <c r="C12" s="12" t="s">
        <v>25</v>
      </c>
      <c r="D12" s="50">
        <v>3.8</v>
      </c>
      <c r="E12" s="50">
        <v>8.8000000000000007</v>
      </c>
      <c r="F12" s="50">
        <v>7.2</v>
      </c>
      <c r="G12" s="41">
        <v>9.6999999999999993</v>
      </c>
      <c r="H12" s="50">
        <v>7.2</v>
      </c>
      <c r="I12" s="42">
        <v>16.899999999999999</v>
      </c>
      <c r="J12" s="43">
        <v>8.1</v>
      </c>
      <c r="K12" s="43">
        <v>10.8</v>
      </c>
      <c r="L12" s="43">
        <v>14.2</v>
      </c>
      <c r="M12" s="43">
        <v>15.4</v>
      </c>
      <c r="N12" s="44">
        <v>11.8</v>
      </c>
      <c r="O12" s="9"/>
    </row>
    <row r="13" spans="2:15" x14ac:dyDescent="0.25">
      <c r="B13" s="7"/>
      <c r="C13" s="12" t="s">
        <v>35</v>
      </c>
      <c r="D13" s="56" t="s">
        <v>17</v>
      </c>
      <c r="E13" s="56" t="s">
        <v>17</v>
      </c>
      <c r="F13" s="56" t="s">
        <v>17</v>
      </c>
      <c r="G13" s="52" t="s">
        <v>17</v>
      </c>
      <c r="H13" s="56" t="s">
        <v>17</v>
      </c>
      <c r="I13" s="53" t="s">
        <v>17</v>
      </c>
      <c r="J13" s="46" t="s">
        <v>17</v>
      </c>
      <c r="K13" s="46" t="s">
        <v>17</v>
      </c>
      <c r="L13" s="46" t="s">
        <v>17</v>
      </c>
      <c r="M13" s="46" t="s">
        <v>17</v>
      </c>
      <c r="N13" s="49">
        <v>64.2</v>
      </c>
      <c r="O13" s="9"/>
    </row>
    <row r="14" spans="2:15" x14ac:dyDescent="0.25">
      <c r="B14" s="7"/>
      <c r="C14" s="12" t="s">
        <v>36</v>
      </c>
      <c r="D14" s="50">
        <f t="shared" ref="D14:M14" si="1">SUM(D11:D12)</f>
        <v>131.80000000000001</v>
      </c>
      <c r="E14" s="50">
        <f t="shared" si="1"/>
        <v>147.9</v>
      </c>
      <c r="F14" s="50">
        <f t="shared" si="1"/>
        <v>115.60000000000001</v>
      </c>
      <c r="G14" s="50">
        <f t="shared" si="1"/>
        <v>100.60000000000001</v>
      </c>
      <c r="H14" s="50">
        <f t="shared" si="1"/>
        <v>125.7</v>
      </c>
      <c r="I14" s="50">
        <f t="shared" si="1"/>
        <v>173.20000000000002</v>
      </c>
      <c r="J14" s="50">
        <f t="shared" si="1"/>
        <v>224.6</v>
      </c>
      <c r="K14" s="50">
        <f>SUM(K11:K12)</f>
        <v>283.5</v>
      </c>
      <c r="L14" s="50">
        <f t="shared" si="1"/>
        <v>357.7</v>
      </c>
      <c r="M14" s="50">
        <f t="shared" si="1"/>
        <v>451.79999999999995</v>
      </c>
      <c r="N14" s="71">
        <f>SUM(N11:N13)</f>
        <v>727.6</v>
      </c>
      <c r="O14" s="9"/>
    </row>
    <row r="15" spans="2:15" ht="13.2" x14ac:dyDescent="0.25">
      <c r="B15" s="7"/>
      <c r="C15" s="58" t="s">
        <v>26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71"/>
      <c r="O15" s="9"/>
    </row>
    <row r="16" spans="2:15" ht="13.2" x14ac:dyDescent="0.25">
      <c r="B16" s="7"/>
      <c r="C16" s="59" t="s">
        <v>27</v>
      </c>
      <c r="D16" s="50">
        <v>-20</v>
      </c>
      <c r="E16" s="50">
        <v>-33.299999999999997</v>
      </c>
      <c r="F16" s="50">
        <v>-28.9</v>
      </c>
      <c r="G16" s="50">
        <v>-23.7</v>
      </c>
      <c r="H16" s="50">
        <v>-28.1</v>
      </c>
      <c r="I16" s="50">
        <v>-23.4</v>
      </c>
      <c r="J16" s="50">
        <v>-19.100000000000001</v>
      </c>
      <c r="K16" s="50">
        <v>-24.3</v>
      </c>
      <c r="L16" s="50">
        <v>-32.1</v>
      </c>
      <c r="M16" s="50">
        <v>-37.5</v>
      </c>
      <c r="N16" s="71">
        <v>-91.8</v>
      </c>
      <c r="O16" s="9"/>
    </row>
    <row r="17" spans="2:15" ht="13.2" x14ac:dyDescent="0.25">
      <c r="B17" s="7"/>
      <c r="C17" s="59" t="s">
        <v>28</v>
      </c>
      <c r="D17" s="51">
        <v>-5.2</v>
      </c>
      <c r="E17" s="51">
        <v>-7.2</v>
      </c>
      <c r="F17" s="51">
        <v>-6.3</v>
      </c>
      <c r="G17" s="52">
        <v>-3.7</v>
      </c>
      <c r="H17" s="52">
        <v>-2.2999999999999998</v>
      </c>
      <c r="I17" s="53">
        <v>-1.6</v>
      </c>
      <c r="J17" s="46">
        <v>-1.6</v>
      </c>
      <c r="K17" s="46">
        <v>-3.3</v>
      </c>
      <c r="L17" s="46">
        <v>-4.0999999999999996</v>
      </c>
      <c r="M17" s="46">
        <v>-5.4</v>
      </c>
      <c r="N17" s="49">
        <v>-0.9</v>
      </c>
      <c r="O17" s="9"/>
    </row>
    <row r="18" spans="2:15" x14ac:dyDescent="0.25">
      <c r="B18" s="7"/>
      <c r="C18" s="12" t="s">
        <v>4</v>
      </c>
      <c r="D18" s="54">
        <f t="shared" ref="D18:N18" si="2">SUM(D14:D17)</f>
        <v>106.60000000000001</v>
      </c>
      <c r="E18" s="54">
        <f t="shared" si="2"/>
        <v>107.4</v>
      </c>
      <c r="F18" s="54">
        <f t="shared" si="2"/>
        <v>80.40000000000002</v>
      </c>
      <c r="G18" s="54">
        <f>SUM(G14:G17)+0.1</f>
        <v>73.3</v>
      </c>
      <c r="H18" s="54">
        <f t="shared" si="2"/>
        <v>95.3</v>
      </c>
      <c r="I18" s="54">
        <f t="shared" si="2"/>
        <v>148.20000000000002</v>
      </c>
      <c r="J18" s="54">
        <f>SUM(J14:J17)</f>
        <v>203.9</v>
      </c>
      <c r="K18" s="54">
        <f>SUM(K14:K17)</f>
        <v>255.89999999999998</v>
      </c>
      <c r="L18" s="54">
        <f t="shared" si="2"/>
        <v>321.49999999999994</v>
      </c>
      <c r="M18" s="54">
        <f t="shared" si="2"/>
        <v>408.9</v>
      </c>
      <c r="N18" s="72">
        <f t="shared" si="2"/>
        <v>634.90000000000009</v>
      </c>
      <c r="O18" s="9"/>
    </row>
    <row r="19" spans="2:15" x14ac:dyDescent="0.25">
      <c r="B19" s="7"/>
      <c r="C19" s="12" t="s">
        <v>5</v>
      </c>
      <c r="D19" s="39">
        <v>-22.1</v>
      </c>
      <c r="E19" s="39">
        <v>-21</v>
      </c>
      <c r="F19" s="39">
        <v>-14.7</v>
      </c>
      <c r="G19" s="41">
        <v>-13.2</v>
      </c>
      <c r="H19" s="41">
        <v>-17.600000000000001</v>
      </c>
      <c r="I19" s="42">
        <v>-27.7</v>
      </c>
      <c r="J19" s="43">
        <v>-41.8</v>
      </c>
      <c r="K19" s="43">
        <v>-58.3</v>
      </c>
      <c r="L19" s="43">
        <v>-75.7</v>
      </c>
      <c r="M19" s="43">
        <v>-99.9</v>
      </c>
      <c r="N19" s="44">
        <v>-152</v>
      </c>
      <c r="O19" s="9"/>
    </row>
    <row r="20" spans="2:15" x14ac:dyDescent="0.25">
      <c r="B20" s="7"/>
      <c r="C20" s="12" t="s">
        <v>37</v>
      </c>
      <c r="D20" s="51" t="s">
        <v>17</v>
      </c>
      <c r="E20" s="51" t="s">
        <v>17</v>
      </c>
      <c r="F20" s="51" t="s">
        <v>17</v>
      </c>
      <c r="G20" s="52" t="s">
        <v>17</v>
      </c>
      <c r="H20" s="52" t="s">
        <v>17</v>
      </c>
      <c r="I20" s="53" t="s">
        <v>17</v>
      </c>
      <c r="J20" s="46" t="s">
        <v>17</v>
      </c>
      <c r="K20" s="46" t="s">
        <v>17</v>
      </c>
      <c r="L20" s="46" t="s">
        <v>17</v>
      </c>
      <c r="M20" s="46" t="s">
        <v>17</v>
      </c>
      <c r="N20" s="49">
        <v>-25.7</v>
      </c>
      <c r="O20" s="9"/>
    </row>
    <row r="21" spans="2:15" ht="12.6" thickBot="1" x14ac:dyDescent="0.3">
      <c r="B21" s="7"/>
      <c r="C21" s="12" t="s">
        <v>6</v>
      </c>
      <c r="D21" s="55">
        <f>SUM(D18:D19)</f>
        <v>84.5</v>
      </c>
      <c r="E21" s="55">
        <f>SUM(E18:E19)</f>
        <v>86.4</v>
      </c>
      <c r="F21" s="55">
        <f>SUM(F18:F19)</f>
        <v>65.700000000000017</v>
      </c>
      <c r="G21" s="55">
        <f>SUM(G18:G19)-0.1</f>
        <v>59.999999999999993</v>
      </c>
      <c r="H21" s="55">
        <f t="shared" ref="H21:M21" si="3">SUM(H18:H19)</f>
        <v>77.699999999999989</v>
      </c>
      <c r="I21" s="55">
        <f t="shared" si="3"/>
        <v>120.50000000000001</v>
      </c>
      <c r="J21" s="55">
        <f>SUM(J18:J19)</f>
        <v>162.10000000000002</v>
      </c>
      <c r="K21" s="55">
        <f t="shared" si="3"/>
        <v>197.59999999999997</v>
      </c>
      <c r="L21" s="55">
        <f t="shared" si="3"/>
        <v>245.79999999999995</v>
      </c>
      <c r="M21" s="55">
        <f t="shared" si="3"/>
        <v>309</v>
      </c>
      <c r="N21" s="73">
        <f>SUM(N18:N20)</f>
        <v>457.2000000000001</v>
      </c>
      <c r="O21" s="9"/>
    </row>
    <row r="22" spans="2:15" ht="12.6" thickTop="1" x14ac:dyDescent="0.25">
      <c r="B22" s="7"/>
      <c r="C22" s="8"/>
      <c r="D22" s="23"/>
      <c r="E22" s="23"/>
      <c r="F22" s="23"/>
      <c r="G22" s="8"/>
      <c r="H22" s="8"/>
      <c r="I22" s="8"/>
      <c r="J22" s="26"/>
      <c r="K22" s="26"/>
      <c r="L22" s="26"/>
      <c r="M22" s="26"/>
      <c r="N22" s="74"/>
      <c r="O22" s="9"/>
    </row>
    <row r="23" spans="2:15" x14ac:dyDescent="0.25">
      <c r="B23" s="7"/>
      <c r="C23" s="35" t="s">
        <v>7</v>
      </c>
      <c r="D23" s="36"/>
      <c r="E23" s="36"/>
      <c r="F23" s="36"/>
      <c r="G23" s="8"/>
      <c r="H23" s="8"/>
      <c r="I23" s="8"/>
      <c r="J23" s="26"/>
      <c r="K23" s="26"/>
      <c r="L23" s="26"/>
      <c r="M23" s="26"/>
      <c r="N23" s="74"/>
      <c r="O23" s="9"/>
    </row>
    <row r="24" spans="2:15" x14ac:dyDescent="0.25">
      <c r="B24" s="7"/>
      <c r="C24" s="12" t="s">
        <v>29</v>
      </c>
      <c r="D24" s="60" t="s">
        <v>17</v>
      </c>
      <c r="E24" s="60" t="s">
        <v>17</v>
      </c>
      <c r="F24" s="60" t="s">
        <v>17</v>
      </c>
      <c r="G24" s="60" t="s">
        <v>17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47">
        <v>138.19999999999999</v>
      </c>
      <c r="N24" s="70">
        <v>629.20000000000005</v>
      </c>
      <c r="O24" s="9"/>
    </row>
    <row r="25" spans="2:15" x14ac:dyDescent="0.25">
      <c r="B25" s="7"/>
      <c r="C25" s="12" t="s">
        <v>8</v>
      </c>
      <c r="D25" s="39">
        <v>518.5</v>
      </c>
      <c r="E25" s="39">
        <v>560.4</v>
      </c>
      <c r="F25" s="39">
        <v>539.6</v>
      </c>
      <c r="G25" s="41">
        <v>570.20000000000005</v>
      </c>
      <c r="H25" s="41">
        <v>718</v>
      </c>
      <c r="I25" s="42">
        <v>806.5</v>
      </c>
      <c r="J25" s="47">
        <v>895.2</v>
      </c>
      <c r="K25" s="47">
        <v>1235.5</v>
      </c>
      <c r="L25" s="47">
        <v>1518.8</v>
      </c>
      <c r="M25" s="47">
        <v>2287.6</v>
      </c>
      <c r="N25" s="70">
        <v>3225.8</v>
      </c>
      <c r="O25" s="9"/>
    </row>
    <row r="26" spans="2:15" x14ac:dyDescent="0.25">
      <c r="B26" s="7"/>
      <c r="C26" s="12" t="s">
        <v>9</v>
      </c>
      <c r="D26" s="39">
        <v>38.4</v>
      </c>
      <c r="E26" s="39">
        <v>34.1</v>
      </c>
      <c r="F26" s="39">
        <v>57.8</v>
      </c>
      <c r="G26" s="41">
        <v>66.8</v>
      </c>
      <c r="H26" s="41">
        <v>57.3</v>
      </c>
      <c r="I26" s="42">
        <v>73</v>
      </c>
      <c r="J26" s="47">
        <v>118.2</v>
      </c>
      <c r="K26" s="47">
        <v>127.3</v>
      </c>
      <c r="L26" s="47">
        <v>131.5</v>
      </c>
      <c r="M26" s="47">
        <v>52.6</v>
      </c>
      <c r="N26" s="70">
        <v>66.599999999999994</v>
      </c>
      <c r="O26" s="9"/>
    </row>
    <row r="27" spans="2:15" x14ac:dyDescent="0.25">
      <c r="B27" s="7"/>
      <c r="C27" s="13" t="s">
        <v>10</v>
      </c>
      <c r="D27" s="56">
        <v>95.7</v>
      </c>
      <c r="E27" s="56">
        <v>127.1</v>
      </c>
      <c r="F27" s="56">
        <v>120.2</v>
      </c>
      <c r="G27" s="52">
        <v>111.8</v>
      </c>
      <c r="H27" s="52">
        <v>106.2</v>
      </c>
      <c r="I27" s="53">
        <v>114.4</v>
      </c>
      <c r="J27" s="46">
        <v>132.9</v>
      </c>
      <c r="K27" s="46">
        <v>255.3</v>
      </c>
      <c r="L27" s="46">
        <v>313.39999999999998</v>
      </c>
      <c r="M27" s="46">
        <v>512.5</v>
      </c>
      <c r="N27" s="49">
        <v>607.9</v>
      </c>
      <c r="O27" s="9"/>
    </row>
    <row r="28" spans="2:15" ht="12.6" thickBot="1" x14ac:dyDescent="0.3">
      <c r="B28" s="7"/>
      <c r="C28" s="8"/>
      <c r="D28" s="55">
        <f>SUM(D25:D27)</f>
        <v>652.6</v>
      </c>
      <c r="E28" s="55">
        <f>SUM(E25:E27)</f>
        <v>721.6</v>
      </c>
      <c r="F28" s="55">
        <f>SUM(F25:F27)</f>
        <v>717.6</v>
      </c>
      <c r="G28" s="55">
        <f t="shared" ref="G28:L28" si="4">SUM(G25:G27)</f>
        <v>748.8</v>
      </c>
      <c r="H28" s="55">
        <f t="shared" si="4"/>
        <v>881.5</v>
      </c>
      <c r="I28" s="55">
        <f t="shared" si="4"/>
        <v>993.9</v>
      </c>
      <c r="J28" s="55">
        <f t="shared" si="4"/>
        <v>1146.3000000000002</v>
      </c>
      <c r="K28" s="55">
        <f>SUM(K25:K27)</f>
        <v>1618.1</v>
      </c>
      <c r="L28" s="55">
        <f t="shared" si="4"/>
        <v>1963.6999999999998</v>
      </c>
      <c r="M28" s="55">
        <f>SUM(M24:M27)</f>
        <v>2990.8999999999996</v>
      </c>
      <c r="N28" s="73">
        <f>SUM(N24:N27)</f>
        <v>4529.5</v>
      </c>
      <c r="O28" s="9"/>
    </row>
    <row r="29" spans="2:15" ht="12.6" thickTop="1" x14ac:dyDescent="0.25">
      <c r="B29" s="7"/>
      <c r="C29" s="8"/>
      <c r="D29" s="23"/>
      <c r="E29" s="23"/>
      <c r="F29" s="23"/>
      <c r="G29" s="8"/>
      <c r="H29" s="8"/>
      <c r="I29" s="8"/>
      <c r="J29" s="26"/>
      <c r="K29" s="26"/>
      <c r="L29" s="26"/>
      <c r="M29" s="26"/>
      <c r="N29" s="74"/>
      <c r="O29" s="9"/>
    </row>
    <row r="30" spans="2:15" x14ac:dyDescent="0.25">
      <c r="B30" s="7"/>
      <c r="C30" s="35" t="s">
        <v>11</v>
      </c>
      <c r="D30" s="36"/>
      <c r="E30" s="36"/>
      <c r="F30" s="36"/>
      <c r="G30" s="8"/>
      <c r="H30" s="8"/>
      <c r="I30" s="8"/>
      <c r="J30" s="26"/>
      <c r="K30" s="26"/>
      <c r="L30" s="26"/>
      <c r="M30" s="26"/>
      <c r="N30" s="74"/>
      <c r="O30" s="9"/>
    </row>
    <row r="31" spans="2:15" x14ac:dyDescent="0.25">
      <c r="B31" s="7"/>
      <c r="C31" s="12" t="s">
        <v>12</v>
      </c>
      <c r="D31" s="39">
        <v>455.2</v>
      </c>
      <c r="E31" s="39">
        <v>436.4</v>
      </c>
      <c r="F31" s="39">
        <v>472.6</v>
      </c>
      <c r="G31" s="41">
        <v>468.9</v>
      </c>
      <c r="H31" s="41">
        <v>733.9</v>
      </c>
      <c r="I31" s="42">
        <v>756.4</v>
      </c>
      <c r="J31" s="47">
        <v>868.2</v>
      </c>
      <c r="K31" s="47">
        <v>1055.8</v>
      </c>
      <c r="L31" s="47">
        <v>1308.4000000000001</v>
      </c>
      <c r="M31" s="47">
        <v>1552.8</v>
      </c>
      <c r="N31" s="70">
        <v>2200.5</v>
      </c>
      <c r="O31" s="9"/>
    </row>
    <row r="32" spans="2:15" x14ac:dyDescent="0.25">
      <c r="B32" s="7"/>
      <c r="C32" s="12" t="s">
        <v>13</v>
      </c>
      <c r="D32" s="41">
        <v>1.2</v>
      </c>
      <c r="E32" s="41">
        <v>1.2</v>
      </c>
      <c r="F32" s="41">
        <v>1.2</v>
      </c>
      <c r="G32" s="41">
        <v>1.2</v>
      </c>
      <c r="H32" s="41">
        <v>1.2</v>
      </c>
      <c r="I32" s="41">
        <v>1.2</v>
      </c>
      <c r="J32" s="41">
        <v>1.2</v>
      </c>
      <c r="K32" s="41">
        <v>1.2</v>
      </c>
      <c r="L32" s="41">
        <v>1.2</v>
      </c>
      <c r="M32" s="41">
        <v>1.2</v>
      </c>
      <c r="N32" s="75">
        <v>1.2</v>
      </c>
      <c r="O32" s="61"/>
    </row>
    <row r="33" spans="2:15" x14ac:dyDescent="0.25">
      <c r="B33" s="7"/>
      <c r="C33" s="12" t="s">
        <v>14</v>
      </c>
      <c r="D33" s="39">
        <v>3.3</v>
      </c>
      <c r="E33" s="39">
        <v>3.8</v>
      </c>
      <c r="F33" s="39">
        <v>3.6</v>
      </c>
      <c r="G33" s="41">
        <v>3.1</v>
      </c>
      <c r="H33" s="41">
        <v>4.4000000000000004</v>
      </c>
      <c r="I33" s="42">
        <v>13</v>
      </c>
      <c r="J33" s="47">
        <v>11.7</v>
      </c>
      <c r="K33" s="47">
        <v>12.5</v>
      </c>
      <c r="L33" s="47">
        <v>13.7</v>
      </c>
      <c r="M33" s="47">
        <v>285.3</v>
      </c>
      <c r="N33" s="70">
        <v>37</v>
      </c>
      <c r="O33" s="9"/>
    </row>
    <row r="34" spans="2:15" x14ac:dyDescent="0.25">
      <c r="B34" s="7"/>
      <c r="C34" s="12" t="s">
        <v>15</v>
      </c>
      <c r="D34" s="39">
        <v>17.8</v>
      </c>
      <c r="E34" s="39">
        <v>16.7</v>
      </c>
      <c r="F34" s="39">
        <v>15.5</v>
      </c>
      <c r="G34" s="41">
        <v>14.2</v>
      </c>
      <c r="H34" s="41">
        <v>13.4</v>
      </c>
      <c r="I34" s="42">
        <v>12.7</v>
      </c>
      <c r="J34" s="47">
        <v>12.1</v>
      </c>
      <c r="K34" s="47">
        <v>11.1</v>
      </c>
      <c r="L34" s="47">
        <v>10.4</v>
      </c>
      <c r="M34" s="47">
        <v>19.899999999999999</v>
      </c>
      <c r="N34" s="70">
        <v>18.8</v>
      </c>
      <c r="O34" s="9"/>
    </row>
    <row r="35" spans="2:15" x14ac:dyDescent="0.25">
      <c r="B35" s="7"/>
      <c r="C35" s="12" t="s">
        <v>38</v>
      </c>
      <c r="D35" s="39">
        <v>18.2</v>
      </c>
      <c r="E35" s="39">
        <v>24.6</v>
      </c>
      <c r="F35" s="39">
        <v>29.6</v>
      </c>
      <c r="G35" s="41">
        <v>33.799999999999997</v>
      </c>
      <c r="H35" s="41">
        <v>44</v>
      </c>
      <c r="I35" s="42">
        <v>43.7</v>
      </c>
      <c r="J35" s="47">
        <v>61.9</v>
      </c>
      <c r="K35" s="47">
        <v>95.3</v>
      </c>
      <c r="L35" s="47">
        <v>164.8</v>
      </c>
      <c r="M35" s="47">
        <v>402.2</v>
      </c>
      <c r="N35" s="70">
        <v>602.70000000000005</v>
      </c>
      <c r="O35" s="9"/>
    </row>
    <row r="36" spans="2:15" x14ac:dyDescent="0.25">
      <c r="B36" s="7"/>
      <c r="C36" s="13" t="s">
        <v>39</v>
      </c>
      <c r="D36" s="50">
        <v>156.9</v>
      </c>
      <c r="E36" s="50">
        <v>86.9</v>
      </c>
      <c r="F36" s="50">
        <v>34.6</v>
      </c>
      <c r="G36" s="41">
        <v>54.2</v>
      </c>
      <c r="H36" s="41">
        <v>-108.6</v>
      </c>
      <c r="I36" s="42">
        <v>-30.4</v>
      </c>
      <c r="J36" s="47">
        <v>189.3</v>
      </c>
      <c r="K36" s="47">
        <v>442.2</v>
      </c>
      <c r="L36" s="47">
        <v>465.2</v>
      </c>
      <c r="M36" s="47">
        <v>729.5</v>
      </c>
      <c r="N36" s="70">
        <v>1669.3</v>
      </c>
      <c r="O36" s="9"/>
    </row>
    <row r="37" spans="2:15" x14ac:dyDescent="0.25">
      <c r="B37" s="7"/>
      <c r="C37" s="13" t="s">
        <v>40</v>
      </c>
      <c r="D37" s="53" t="s">
        <v>16</v>
      </c>
      <c r="E37" s="56">
        <v>152</v>
      </c>
      <c r="F37" s="56">
        <v>160.5</v>
      </c>
      <c r="G37" s="52">
        <v>173.4</v>
      </c>
      <c r="H37" s="52">
        <v>193.2</v>
      </c>
      <c r="I37" s="53">
        <v>197.3</v>
      </c>
      <c r="J37" s="46">
        <v>1.9</v>
      </c>
      <c r="K37" s="46" t="s">
        <v>16</v>
      </c>
      <c r="L37" s="46" t="s">
        <v>16</v>
      </c>
      <c r="M37" s="46" t="s">
        <v>16</v>
      </c>
      <c r="N37" s="49" t="s">
        <v>16</v>
      </c>
      <c r="O37" s="9"/>
    </row>
    <row r="38" spans="2:15" ht="12.6" thickBot="1" x14ac:dyDescent="0.3">
      <c r="B38" s="7"/>
      <c r="C38" s="8"/>
      <c r="D38" s="55">
        <f t="shared" ref="D38:N38" si="5">SUM(D31:D37)</f>
        <v>652.6</v>
      </c>
      <c r="E38" s="55">
        <f t="shared" si="5"/>
        <v>721.6</v>
      </c>
      <c r="F38" s="55">
        <f t="shared" si="5"/>
        <v>717.6</v>
      </c>
      <c r="G38" s="55">
        <f t="shared" si="5"/>
        <v>748.8</v>
      </c>
      <c r="H38" s="55">
        <f t="shared" si="5"/>
        <v>881.5</v>
      </c>
      <c r="I38" s="55">
        <f t="shared" si="5"/>
        <v>993.90000000000009</v>
      </c>
      <c r="J38" s="55">
        <f t="shared" si="5"/>
        <v>1146.3000000000002</v>
      </c>
      <c r="K38" s="55">
        <f t="shared" si="5"/>
        <v>1618.1</v>
      </c>
      <c r="L38" s="55">
        <f t="shared" si="5"/>
        <v>1963.7000000000003</v>
      </c>
      <c r="M38" s="55">
        <f t="shared" si="5"/>
        <v>2990.9</v>
      </c>
      <c r="N38" s="73">
        <f t="shared" si="5"/>
        <v>4529.5</v>
      </c>
      <c r="O38" s="9"/>
    </row>
    <row r="39" spans="2:15" ht="12.6" thickTop="1" x14ac:dyDescent="0.25">
      <c r="B39" s="7"/>
      <c r="C39" s="8"/>
      <c r="D39" s="23"/>
      <c r="E39" s="23"/>
      <c r="F39" s="23"/>
      <c r="G39" s="8"/>
      <c r="H39" s="8"/>
      <c r="I39" s="8"/>
      <c r="J39" s="26"/>
      <c r="K39" s="26"/>
      <c r="L39" s="26"/>
      <c r="M39" s="26"/>
      <c r="N39" s="74"/>
      <c r="O39" s="9"/>
    </row>
    <row r="40" spans="2:15" x14ac:dyDescent="0.25">
      <c r="B40" s="7"/>
      <c r="C40" s="12" t="s">
        <v>18</v>
      </c>
      <c r="D40" s="39">
        <v>65</v>
      </c>
      <c r="E40" s="39">
        <v>64.2</v>
      </c>
      <c r="F40" s="39">
        <v>36.4</v>
      </c>
      <c r="G40" s="41">
        <v>43.5</v>
      </c>
      <c r="H40" s="41">
        <v>61.2</v>
      </c>
      <c r="I40" s="42">
        <v>65.599999999999994</v>
      </c>
      <c r="J40" s="47">
        <v>109.2</v>
      </c>
      <c r="K40" s="47">
        <v>150</v>
      </c>
      <c r="L40" s="47">
        <v>147.30000000000001</v>
      </c>
      <c r="M40" s="47">
        <v>232.1</v>
      </c>
      <c r="N40" s="70">
        <v>360.1</v>
      </c>
      <c r="O40" s="9"/>
    </row>
    <row r="41" spans="2:15" x14ac:dyDescent="0.25">
      <c r="B41" s="7"/>
      <c r="C41" s="12" t="s">
        <v>19</v>
      </c>
      <c r="D41" s="51">
        <v>88.9</v>
      </c>
      <c r="E41" s="51">
        <v>135.5</v>
      </c>
      <c r="F41" s="51">
        <v>43.7</v>
      </c>
      <c r="G41" s="52">
        <v>85.2</v>
      </c>
      <c r="H41" s="52">
        <v>98.5</v>
      </c>
      <c r="I41" s="53">
        <v>202.7</v>
      </c>
      <c r="J41" s="46">
        <v>164.3</v>
      </c>
      <c r="K41" s="46">
        <v>532.20000000000005</v>
      </c>
      <c r="L41" s="46">
        <v>240.5</v>
      </c>
      <c r="M41" s="46">
        <v>603.79999999999995</v>
      </c>
      <c r="N41" s="49">
        <f>1236.8-193.4+73.7+13.2</f>
        <v>1130.3</v>
      </c>
      <c r="O41" s="9"/>
    </row>
    <row r="42" spans="2:15" ht="12.6" thickBot="1" x14ac:dyDescent="0.3">
      <c r="B42" s="7"/>
      <c r="C42" s="12" t="s">
        <v>20</v>
      </c>
      <c r="D42" s="55">
        <f>SUM(D40:D41)</f>
        <v>153.9</v>
      </c>
      <c r="E42" s="55">
        <f>SUM(E40:E41)</f>
        <v>199.7</v>
      </c>
      <c r="F42" s="55">
        <f>SUM(F40:F41)</f>
        <v>80.099999999999994</v>
      </c>
      <c r="G42" s="55">
        <f t="shared" ref="G42:N42" si="6">SUM(G40:G41)</f>
        <v>128.69999999999999</v>
      </c>
      <c r="H42" s="55">
        <f t="shared" si="6"/>
        <v>159.69999999999999</v>
      </c>
      <c r="I42" s="55">
        <f t="shared" si="6"/>
        <v>268.29999999999995</v>
      </c>
      <c r="J42" s="55">
        <f t="shared" si="6"/>
        <v>273.5</v>
      </c>
      <c r="K42" s="55">
        <f>SUM(K40:K41)</f>
        <v>682.2</v>
      </c>
      <c r="L42" s="55">
        <f t="shared" si="6"/>
        <v>387.8</v>
      </c>
      <c r="M42" s="55">
        <f t="shared" si="6"/>
        <v>835.9</v>
      </c>
      <c r="N42" s="73">
        <f t="shared" si="6"/>
        <v>1490.4</v>
      </c>
      <c r="O42" s="9"/>
    </row>
    <row r="43" spans="2:15" s="30" customFormat="1" ht="13.8" thickTop="1" x14ac:dyDescent="0.25">
      <c r="B43" s="31"/>
      <c r="C43" s="32"/>
      <c r="D43" s="33"/>
      <c r="E43" s="33"/>
      <c r="F43" s="33"/>
      <c r="G43" s="32"/>
      <c r="H43" s="32"/>
      <c r="I43" s="32"/>
      <c r="J43" s="26"/>
      <c r="K43" s="26"/>
      <c r="L43" s="26"/>
      <c r="M43" s="26"/>
      <c r="N43" s="74"/>
      <c r="O43" s="34"/>
    </row>
    <row r="44" spans="2:15" x14ac:dyDescent="0.25">
      <c r="B44" s="7"/>
      <c r="C44" s="12" t="s">
        <v>30</v>
      </c>
      <c r="D44" s="39">
        <v>41.9</v>
      </c>
      <c r="E44" s="39">
        <v>48.6</v>
      </c>
      <c r="F44" s="39">
        <v>52.5</v>
      </c>
      <c r="G44" s="41">
        <v>49.1</v>
      </c>
      <c r="H44" s="41">
        <v>61.1</v>
      </c>
      <c r="I44" s="42">
        <v>71</v>
      </c>
      <c r="J44" s="47">
        <v>81.099999999999994</v>
      </c>
      <c r="K44" s="47">
        <v>103.6</v>
      </c>
      <c r="L44" s="47">
        <v>129.1</v>
      </c>
      <c r="M44" s="47">
        <v>165.9</v>
      </c>
      <c r="N44" s="70">
        <f>225.4+19.6</f>
        <v>245</v>
      </c>
      <c r="O44" s="9"/>
    </row>
    <row r="45" spans="2:15" x14ac:dyDescent="0.25">
      <c r="B45" s="7"/>
      <c r="C45" s="13" t="s">
        <v>32</v>
      </c>
      <c r="D45" s="69">
        <v>28.53</v>
      </c>
      <c r="E45" s="69">
        <v>28.94</v>
      </c>
      <c r="F45" s="69">
        <v>21.78</v>
      </c>
      <c r="G45" s="69">
        <v>19.809999999999999</v>
      </c>
      <c r="H45" s="69">
        <v>24.53</v>
      </c>
      <c r="I45" s="69">
        <v>33.72</v>
      </c>
      <c r="J45" s="69">
        <v>45.16</v>
      </c>
      <c r="K45" s="69">
        <v>53.41</v>
      </c>
      <c r="L45" s="69">
        <v>63.79</v>
      </c>
      <c r="M45" s="69">
        <v>79.13</v>
      </c>
      <c r="N45" s="76">
        <v>116.38</v>
      </c>
      <c r="O45" s="9"/>
    </row>
    <row r="46" spans="2:15" x14ac:dyDescent="0.25">
      <c r="B46" s="7"/>
      <c r="C46" s="13" t="s">
        <v>33</v>
      </c>
      <c r="D46" s="69">
        <v>6.46</v>
      </c>
      <c r="E46" s="69">
        <v>7.39</v>
      </c>
      <c r="F46" s="69">
        <v>7.94</v>
      </c>
      <c r="G46" s="69">
        <v>8.3000000000000007</v>
      </c>
      <c r="H46" s="69">
        <v>9.18</v>
      </c>
      <c r="I46" s="69">
        <v>10.28</v>
      </c>
      <c r="J46" s="69">
        <v>11.55</v>
      </c>
      <c r="K46" s="69">
        <v>12.95</v>
      </c>
      <c r="L46" s="69">
        <v>14.86</v>
      </c>
      <c r="M46" s="69">
        <v>17.14</v>
      </c>
      <c r="N46" s="76">
        <v>20</v>
      </c>
      <c r="O46" s="9"/>
    </row>
    <row r="47" spans="2:15" x14ac:dyDescent="0.25">
      <c r="B47" s="7"/>
      <c r="C47" s="13" t="s">
        <v>34</v>
      </c>
      <c r="D47" s="69">
        <v>42.83</v>
      </c>
      <c r="E47" s="69">
        <v>45.39</v>
      </c>
      <c r="F47" s="69">
        <v>39.43</v>
      </c>
      <c r="G47" s="69">
        <v>36.21</v>
      </c>
      <c r="H47" s="69">
        <v>44.01</v>
      </c>
      <c r="I47" s="69">
        <v>53.91</v>
      </c>
      <c r="J47" s="69">
        <v>68.03</v>
      </c>
      <c r="K47" s="69">
        <v>81.709999999999994</v>
      </c>
      <c r="L47" s="69">
        <v>97.64</v>
      </c>
      <c r="M47" s="69">
        <v>122.09</v>
      </c>
      <c r="N47" s="76">
        <v>177</v>
      </c>
      <c r="O47" s="9"/>
    </row>
    <row r="48" spans="2:15" x14ac:dyDescent="0.25">
      <c r="B48" s="7"/>
      <c r="C48" s="14" t="s">
        <v>41</v>
      </c>
      <c r="D48" s="24">
        <v>4.4000000000000004</v>
      </c>
      <c r="E48" s="24">
        <v>3.91</v>
      </c>
      <c r="F48" s="24">
        <v>2.73</v>
      </c>
      <c r="G48" s="15">
        <v>2.38</v>
      </c>
      <c r="H48" s="15">
        <v>2.5</v>
      </c>
      <c r="I48" s="37">
        <v>3.27</v>
      </c>
      <c r="J48" s="27">
        <v>3.87</v>
      </c>
      <c r="K48" s="27">
        <v>4.0199999999999996</v>
      </c>
      <c r="L48" s="27">
        <v>4.2699999999999996</v>
      </c>
      <c r="M48" s="27">
        <v>4.59</v>
      </c>
      <c r="N48" s="77">
        <v>5.29</v>
      </c>
      <c r="O48" s="9"/>
    </row>
    <row r="49" spans="2:15" x14ac:dyDescent="0.25">
      <c r="B49" s="7"/>
      <c r="C49" s="8"/>
      <c r="D49" s="8"/>
      <c r="E49" s="8"/>
      <c r="F49" s="8"/>
      <c r="G49" s="8"/>
      <c r="H49" s="8"/>
      <c r="I49" s="16" t="s">
        <v>1</v>
      </c>
      <c r="J49" s="16" t="s">
        <v>1</v>
      </c>
      <c r="K49" s="8"/>
      <c r="L49" s="8"/>
      <c r="M49" s="8"/>
      <c r="N49" s="8"/>
      <c r="O49" s="9"/>
    </row>
    <row r="50" spans="2:15" x14ac:dyDescent="0.25">
      <c r="B50" s="7"/>
      <c r="C50" s="12" t="s">
        <v>21</v>
      </c>
      <c r="D50" s="12"/>
      <c r="E50" s="12"/>
      <c r="F50" s="12"/>
      <c r="G50" s="12"/>
      <c r="H50" s="8"/>
      <c r="I50" s="8"/>
      <c r="J50" s="8"/>
      <c r="K50" s="8"/>
      <c r="L50" s="8"/>
      <c r="M50" s="67"/>
      <c r="N50" s="8"/>
      <c r="O50" s="9"/>
    </row>
    <row r="51" spans="2:15" x14ac:dyDescent="0.25">
      <c r="B51" s="7"/>
      <c r="C51" s="12" t="s">
        <v>43</v>
      </c>
      <c r="D51" s="12"/>
      <c r="E51" s="12"/>
      <c r="F51" s="12"/>
      <c r="G51" s="12"/>
      <c r="H51" s="8"/>
      <c r="I51" s="8"/>
      <c r="J51" s="8"/>
      <c r="K51" s="8"/>
      <c r="L51" s="8"/>
      <c r="M51" s="67"/>
      <c r="N51" s="8"/>
      <c r="O51" s="9"/>
    </row>
    <row r="52" spans="2:15" x14ac:dyDescent="0.25">
      <c r="B52" s="7"/>
      <c r="C52" s="13" t="s">
        <v>44</v>
      </c>
      <c r="D52" s="13"/>
      <c r="E52" s="13"/>
      <c r="F52" s="13"/>
      <c r="G52" s="13"/>
      <c r="H52" s="8"/>
      <c r="I52" s="8"/>
      <c r="J52" s="8"/>
      <c r="K52" s="8"/>
      <c r="L52" s="8"/>
      <c r="M52" s="67"/>
      <c r="N52" s="8"/>
      <c r="O52" s="9"/>
    </row>
    <row r="53" spans="2:15" x14ac:dyDescent="0.25">
      <c r="B53" s="7"/>
      <c r="C53" s="12" t="s">
        <v>45</v>
      </c>
      <c r="D53" s="12"/>
      <c r="E53" s="12"/>
      <c r="F53" s="12"/>
      <c r="G53" s="12"/>
      <c r="H53" s="8"/>
      <c r="I53" s="8"/>
      <c r="J53" s="8"/>
      <c r="K53" s="8"/>
      <c r="L53" s="8"/>
      <c r="M53" s="67"/>
      <c r="N53" s="8"/>
      <c r="O53" s="9"/>
    </row>
    <row r="54" spans="2:15" x14ac:dyDescent="0.25">
      <c r="B54" s="7"/>
      <c r="C54" s="12" t="s">
        <v>42</v>
      </c>
      <c r="D54" s="12"/>
      <c r="E54" s="12"/>
      <c r="F54" s="12"/>
      <c r="G54" s="12"/>
      <c r="H54" s="8"/>
      <c r="I54" s="8"/>
      <c r="J54" s="8"/>
      <c r="K54" s="8"/>
      <c r="L54" s="8"/>
      <c r="M54" s="67"/>
      <c r="N54" s="8"/>
      <c r="O54" s="9"/>
    </row>
    <row r="55" spans="2:15" x14ac:dyDescent="0.25">
      <c r="B55" s="17"/>
      <c r="C55" s="18"/>
      <c r="D55" s="18"/>
      <c r="E55" s="18"/>
      <c r="F55" s="18"/>
      <c r="G55" s="18"/>
      <c r="H55" s="3"/>
      <c r="I55" s="3"/>
      <c r="J55" s="3"/>
      <c r="K55" s="3"/>
      <c r="L55" s="3"/>
      <c r="M55" s="68"/>
      <c r="N55" s="3"/>
      <c r="O55" s="19"/>
    </row>
    <row r="58" spans="2:15" x14ac:dyDescent="0.25">
      <c r="C58" s="2"/>
      <c r="D58" s="2"/>
      <c r="E58" s="2"/>
      <c r="F58" s="2"/>
      <c r="G58" s="2"/>
    </row>
  </sheetData>
  <phoneticPr fontId="0" type="noConversion"/>
  <pageMargins left="0.19685039370078741" right="0.19685039370078741" top="0.19685039370078741" bottom="0.19685039370078741" header="0.19685039370078741" footer="0.19685039370078741"/>
  <pageSetup paperSize="9" scale="75" orientation="landscape" blackAndWhite="1" horizontalDpi="4294967292" r:id="rId1"/>
  <headerFooter alignWithMargins="0">
    <oddFooter>&amp;L&amp;"Times New Roman,Regular"&amp;9&amp;F&amp;C&amp;"Times New Roman,Regular"&amp;9&amp;D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Group Financial Summary</vt:lpstr>
      <vt:lpstr>'Group Financial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Gateway 2000 Preferred Customer</dc:creator>
  <cp:lastModifiedBy>Aniket Gupta</cp:lastModifiedBy>
  <cp:lastPrinted>2000-02-29T10:12:44Z</cp:lastPrinted>
  <dcterms:created xsi:type="dcterms:W3CDTF">1998-03-02T16:31:46Z</dcterms:created>
  <dcterms:modified xsi:type="dcterms:W3CDTF">2024-02-03T22:12:26Z</dcterms:modified>
</cp:coreProperties>
</file>