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CA1EA5F4-E964-44F6-B2CA-B6BA6A4A9938}" xr6:coauthVersionLast="47" xr6:coauthVersionMax="47" xr10:uidLastSave="{00000000-0000-0000-0000-000000000000}"/>
  <bookViews>
    <workbookView xWindow="3348" yWindow="3348" windowWidth="17280" windowHeight="8880"/>
  </bookViews>
  <sheets>
    <sheet name="Q3 FY04" sheetId="1" r:id="rId1"/>
  </sheets>
  <externalReferences>
    <externalReference r:id="rId2"/>
  </externalReferences>
  <definedNames>
    <definedName name="Fiscal_Year_1995" localSheetId="0">'Q3 FY04'!#REF!</definedName>
    <definedName name="Fiscal_Year_1996" localSheetId="0">'Q3 FY04'!#REF!</definedName>
    <definedName name="Fiscal_Year_1996">'[1]for web'!#REF!</definedName>
    <definedName name="Fiscal_Year_1997" localSheetId="0">'Q3 FY04'!#REF!</definedName>
    <definedName name="Fiscal_Year_1998" localSheetId="0">'Q3 FY04'!#REF!</definedName>
    <definedName name="_xlnm.Print_Area" localSheetId="0">'Q3 FY04'!$A$1:$F$256</definedName>
    <definedName name="_xlnm.Print_Titles" localSheetId="0">'Q3 FY04'!$1:$4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8" i="1" l="1"/>
  <c r="D66" i="1"/>
  <c r="D68" i="1"/>
  <c r="C66" i="1"/>
  <c r="C68" i="1" s="1"/>
  <c r="B68" i="1"/>
  <c r="B64" i="1"/>
  <c r="C62" i="1"/>
  <c r="C64" i="1" s="1"/>
  <c r="D62" i="1"/>
  <c r="D64" i="1"/>
  <c r="F63" i="1"/>
  <c r="F57" i="1"/>
  <c r="C49" i="1"/>
  <c r="D49" i="1" s="1"/>
  <c r="F49" i="1" s="1"/>
  <c r="F47" i="1"/>
  <c r="F46" i="1"/>
  <c r="F43" i="1"/>
  <c r="F42" i="1"/>
  <c r="F41" i="1"/>
  <c r="F38" i="1"/>
  <c r="F36" i="1"/>
  <c r="F35" i="1"/>
  <c r="F34" i="1"/>
  <c r="F33" i="1"/>
  <c r="D32" i="1"/>
  <c r="F32" i="1"/>
  <c r="F29" i="1"/>
  <c r="F28" i="1"/>
  <c r="F27" i="1"/>
  <c r="F24" i="1"/>
  <c r="F23" i="1"/>
  <c r="F22" i="1"/>
  <c r="D20" i="1"/>
  <c r="F18" i="1"/>
  <c r="F17" i="1"/>
  <c r="F15" i="1"/>
  <c r="F12" i="1"/>
  <c r="F10" i="1"/>
  <c r="F7" i="1"/>
  <c r="F243" i="1"/>
  <c r="F244" i="1"/>
  <c r="F245" i="1"/>
  <c r="F246" i="1"/>
  <c r="F232" i="1"/>
  <c r="F233" i="1"/>
  <c r="F234" i="1"/>
  <c r="F235" i="1"/>
  <c r="F215" i="1"/>
  <c r="F212" i="1"/>
  <c r="F218" i="1" s="1"/>
  <c r="F217" i="1"/>
  <c r="F214" i="1"/>
  <c r="F213" i="1"/>
  <c r="F242" i="1"/>
  <c r="F247" i="1"/>
  <c r="F248" i="1"/>
  <c r="F241" i="1"/>
  <c r="F231" i="1"/>
  <c r="F236" i="1"/>
  <c r="F237" i="1"/>
  <c r="F230" i="1"/>
  <c r="C240" i="1"/>
  <c r="C249" i="1" s="1"/>
  <c r="D240" i="1"/>
  <c r="D249" i="1"/>
  <c r="E240" i="1"/>
  <c r="E249" i="1"/>
  <c r="F162" i="1"/>
  <c r="F240" i="1"/>
  <c r="F249" i="1" s="1"/>
  <c r="B240" i="1"/>
  <c r="B249" i="1"/>
  <c r="B229" i="1"/>
  <c r="B220" i="1"/>
  <c r="B227" i="1" s="1"/>
  <c r="F161" i="1"/>
  <c r="F229" i="1"/>
  <c r="F238" i="1"/>
  <c r="E229" i="1"/>
  <c r="E238" i="1"/>
  <c r="D229" i="1"/>
  <c r="D238" i="1"/>
  <c r="C229" i="1"/>
  <c r="C238" i="1"/>
  <c r="B238" i="1"/>
  <c r="F160" i="1"/>
  <c r="F220" i="1" s="1"/>
  <c r="F227" i="1" s="1"/>
  <c r="E220" i="1"/>
  <c r="E227" i="1"/>
  <c r="D220" i="1"/>
  <c r="D227" i="1"/>
  <c r="C220" i="1"/>
  <c r="C227" i="1"/>
  <c r="F159" i="1"/>
  <c r="F211" i="1"/>
  <c r="E211" i="1"/>
  <c r="E218" i="1"/>
  <c r="D211" i="1"/>
  <c r="D218" i="1"/>
  <c r="C211" i="1"/>
  <c r="C218" i="1"/>
  <c r="B211" i="1"/>
  <c r="B218" i="1"/>
  <c r="F206" i="1"/>
  <c r="F201" i="1"/>
  <c r="F198" i="1"/>
  <c r="F196" i="1"/>
  <c r="F195" i="1"/>
  <c r="F192" i="1"/>
  <c r="F191" i="1"/>
  <c r="F190" i="1"/>
  <c r="F187" i="1"/>
  <c r="E185" i="1"/>
  <c r="F185" i="1"/>
  <c r="F184" i="1"/>
  <c r="F183" i="1"/>
  <c r="F182" i="1"/>
  <c r="F181" i="1"/>
  <c r="F178" i="1"/>
  <c r="F177" i="1"/>
  <c r="F176" i="1"/>
  <c r="F173" i="1"/>
  <c r="F172" i="1"/>
  <c r="F171" i="1"/>
  <c r="F169" i="1"/>
  <c r="F167" i="1"/>
  <c r="F166" i="1"/>
  <c r="F165" i="1"/>
  <c r="F164" i="1"/>
  <c r="F157" i="1"/>
  <c r="F156" i="1"/>
  <c r="F75" i="1"/>
  <c r="F127" i="1" s="1"/>
  <c r="F130" i="1" s="1"/>
  <c r="F144" i="1"/>
  <c r="F149" i="1"/>
  <c r="F77" i="1"/>
  <c r="F137" i="1"/>
  <c r="F142" i="1"/>
  <c r="F132" i="1"/>
  <c r="F135" i="1"/>
  <c r="E127" i="1"/>
  <c r="E130" i="1"/>
  <c r="E144" i="1"/>
  <c r="E149" i="1"/>
  <c r="E137" i="1"/>
  <c r="E142" i="1"/>
  <c r="E132" i="1"/>
  <c r="E135" i="1"/>
  <c r="D144" i="1"/>
  <c r="D149" i="1"/>
  <c r="D137" i="1"/>
  <c r="D142" i="1"/>
  <c r="D132" i="1"/>
  <c r="D135" i="1"/>
  <c r="D127" i="1"/>
  <c r="D130" i="1"/>
  <c r="C144" i="1"/>
  <c r="C137" i="1"/>
  <c r="C132" i="1"/>
  <c r="C149" i="1"/>
  <c r="C142" i="1"/>
  <c r="C135" i="1"/>
  <c r="C127" i="1"/>
  <c r="C130" i="1"/>
  <c r="B142" i="1"/>
  <c r="B149" i="1"/>
  <c r="B135" i="1"/>
  <c r="B127" i="1"/>
  <c r="B130" i="1"/>
  <c r="F88" i="1"/>
  <c r="F89" i="1"/>
  <c r="F87" i="1"/>
  <c r="F108" i="1"/>
  <c r="F107" i="1"/>
  <c r="F106" i="1"/>
  <c r="F122" i="1"/>
  <c r="E114" i="1"/>
  <c r="C114" i="1"/>
  <c r="F112" i="1"/>
  <c r="F111" i="1"/>
  <c r="F103" i="1"/>
  <c r="F101" i="1"/>
  <c r="F100" i="1"/>
  <c r="F99" i="1"/>
  <c r="F98" i="1"/>
  <c r="B97" i="1"/>
  <c r="F97" i="1" s="1"/>
  <c r="C97" i="1"/>
  <c r="F94" i="1"/>
  <c r="F93" i="1"/>
  <c r="F92" i="1"/>
  <c r="F82" i="1"/>
  <c r="F80" i="1"/>
  <c r="F72" i="1"/>
  <c r="F64" i="1" l="1"/>
  <c r="F62" i="1"/>
</calcChain>
</file>

<file path=xl/sharedStrings.xml><?xml version="1.0" encoding="utf-8"?>
<sst xmlns="http://schemas.openxmlformats.org/spreadsheetml/2006/main" count="218" uniqueCount="94">
  <si>
    <t>QTR 1</t>
  </si>
  <si>
    <t>QTR 2</t>
  </si>
  <si>
    <t>QTR 3</t>
  </si>
  <si>
    <t>QTR 4</t>
  </si>
  <si>
    <t>Gross Margin</t>
  </si>
  <si>
    <t>Pro Forma Operating Margin</t>
  </si>
  <si>
    <t>Days Sales Outstanding</t>
  </si>
  <si>
    <t>Revenue by Geography (in millions):</t>
  </si>
  <si>
    <t>Americas</t>
  </si>
  <si>
    <t>Europe</t>
  </si>
  <si>
    <t>Asia/Pacific</t>
  </si>
  <si>
    <t>Revenue by Division (in millions):</t>
  </si>
  <si>
    <t>Discreet</t>
  </si>
  <si>
    <t>AutoCAD Statistics:</t>
  </si>
  <si>
    <t>Installed Base</t>
  </si>
  <si>
    <t>Headcount:</t>
  </si>
  <si>
    <t>Headcount</t>
  </si>
  <si>
    <t>Common Stock Statistics:</t>
  </si>
  <si>
    <t>Stock Outstanding</t>
  </si>
  <si>
    <t>(Pro Forma EPS Calculation-diluted)</t>
  </si>
  <si>
    <t>Stock Repurchased</t>
  </si>
  <si>
    <t>Financial Statistics (in millions):</t>
  </si>
  <si>
    <t xml:space="preserve">Total Cash and Marketable Securities </t>
  </si>
  <si>
    <t>Net Revenues</t>
  </si>
  <si>
    <t>Pro Forma Operating Expenses</t>
  </si>
  <si>
    <t>Fiscal Year 2003</t>
  </si>
  <si>
    <t xml:space="preserve">          Platform Technology Group &amp; Other</t>
  </si>
  <si>
    <t xml:space="preserve">New Units of AutoCAD-based Products </t>
  </si>
  <si>
    <t>Upgrade Revenue of AutoCAD-based Products</t>
  </si>
  <si>
    <t>(in millions)</t>
  </si>
  <si>
    <t>YTD2003</t>
  </si>
  <si>
    <t>Design Solutions Group</t>
  </si>
  <si>
    <t xml:space="preserve">          Manufacturing Solutions Division</t>
  </si>
  <si>
    <t xml:space="preserve">          Building Solutions Group</t>
  </si>
  <si>
    <t xml:space="preserve">          Infrastructure Solutions Division (formerly GIS)</t>
  </si>
  <si>
    <t>Fiscal Year 2004</t>
  </si>
  <si>
    <t xml:space="preserve">Pro Forma Net Income </t>
  </si>
  <si>
    <t>Capital Expenditures</t>
  </si>
  <si>
    <t>Cash from Operations</t>
  </si>
  <si>
    <t>Design Solutions</t>
  </si>
  <si>
    <t>Unallocated amounts</t>
  </si>
  <si>
    <t>YTD2004</t>
  </si>
  <si>
    <t>GAAP Operating Margin</t>
  </si>
  <si>
    <t xml:space="preserve">GAAP Net Income </t>
  </si>
  <si>
    <t>GAAP Earnings Per Share (diluted)</t>
  </si>
  <si>
    <t>GAAP Depreciation and Amortization</t>
  </si>
  <si>
    <t xml:space="preserve">     Amortization of goodwill and purchased intangibles</t>
  </si>
  <si>
    <t xml:space="preserve">     Restructuring and other</t>
  </si>
  <si>
    <t xml:space="preserve">     Pro Forma Operating Expenses</t>
  </si>
  <si>
    <t xml:space="preserve">     Pro Forma Operating Margin</t>
  </si>
  <si>
    <t xml:space="preserve">     Non-recurring tax benefit</t>
  </si>
  <si>
    <t xml:space="preserve">     Income tax effect</t>
  </si>
  <si>
    <t xml:space="preserve">     Pro Forma Net Income</t>
  </si>
  <si>
    <t xml:space="preserve">     Pro Forma Earnings Per Share (diluted)</t>
  </si>
  <si>
    <t xml:space="preserve">     of fiscal 2004, the segment data has been restated to reflect the current segment reporting. </t>
  </si>
  <si>
    <t>Fiscal Year 2002</t>
  </si>
  <si>
    <t>YTD2002</t>
  </si>
  <si>
    <t xml:space="preserve">Pro Forma Earnings Per Share (diluted) </t>
  </si>
  <si>
    <t xml:space="preserve">     Gain on disposal of affiliate</t>
  </si>
  <si>
    <t xml:space="preserve">     Restructuring charges</t>
  </si>
  <si>
    <t xml:space="preserve">     Acquisition of software division of Media 100</t>
  </si>
  <si>
    <t xml:space="preserve">     Wind-down costs associated with the</t>
  </si>
  <si>
    <t xml:space="preserve">          dissolution of RedSpark</t>
  </si>
  <si>
    <t xml:space="preserve">     Goodwill write-off</t>
  </si>
  <si>
    <t xml:space="preserve">GAAP Operating Expenses </t>
  </si>
  <si>
    <t xml:space="preserve">GAAP Operating Margin </t>
  </si>
  <si>
    <t xml:space="preserve">GAAP Net Income (Loss) </t>
  </si>
  <si>
    <t xml:space="preserve">GAAP Earnings Per Share (diluted) </t>
  </si>
  <si>
    <t>(2) GAAP Operating Expenses</t>
  </si>
  <si>
    <t xml:space="preserve">(3) GAAP Operating Margin </t>
  </si>
  <si>
    <t>(4) GAAP Net Income</t>
  </si>
  <si>
    <t xml:space="preserve">(5) GAAP Earnings Per Share (diluted) </t>
  </si>
  <si>
    <t>(6) In the first quarter of fiscal 2004, Autodesk modified its segment disclosure.  For purposes of comparison with the first quarter</t>
  </si>
  <si>
    <t xml:space="preserve">(1) To supplement our consolidated financial statements presented on a GAAP basis, Autodesk uses pro forma measures of operating results, net income and income per share, which are adjusted to exclude certain costs, expenses, gains and losses we believe appropriate to enhance an overall understanding of our past financial performance and also our prospects for the future. These adjustments to our GAAP results are made with the intent of providing both management and investors a more complete understanding of Autodesk’s underlying operational results and trends and our marketplace performance. For example, the pro forma results are an indication of our baseline performance before gains, losses or other charges that are considered by management to be outside of our core operating results. </t>
  </si>
  <si>
    <t>In addition, these adjusted pro forma results are among the primary indicators management uses as a basis for our planning and forecasting of future periods. The presentation of this additional information is not meant to be considered in isolation or as a substitute for net income or diluted net income per share prepared in accordance with generally accepted accounting principles in the United States.</t>
  </si>
  <si>
    <t>Pro Forma Earnings Per Share (diluted) (1)(5)</t>
  </si>
  <si>
    <t>Pro Forma Net Income (1)(4)</t>
  </si>
  <si>
    <t>Pro Forma Operating Margin (1)(3)</t>
  </si>
  <si>
    <t>Pro Forma Operating Expenses (1)(2)</t>
  </si>
  <si>
    <t>GAAP Operating Expenses (1)(2)</t>
  </si>
  <si>
    <t>GAAP Operating Margin (1)(3)</t>
  </si>
  <si>
    <t>GAAP Net Income (1)(4)</t>
  </si>
  <si>
    <t>GAAP Earnings Per Share (diluted) (1)(5)</t>
  </si>
  <si>
    <t>Common Stock Statistics (7):</t>
  </si>
  <si>
    <t xml:space="preserve">(7) On March 14, 2002, the Board of Directors authorized a two-for-one stock split in the form of a stock dividend to stockholders of record </t>
  </si>
  <si>
    <t xml:space="preserve">     as of April 4, 2002. Historical common stock statistics and per share amounts have been restated to reflect the effect of the stock split.</t>
  </si>
  <si>
    <t>Operating Income (Loss) by Segment (6)</t>
  </si>
  <si>
    <t>Pro Forma Net Income (1) (2)</t>
  </si>
  <si>
    <t xml:space="preserve">Pro Forma Operating Expenses (1) </t>
  </si>
  <si>
    <t xml:space="preserve">Pro Forma Operating Margin (1) </t>
  </si>
  <si>
    <t>Pro Forma Earnings Per Share (diluted) (1) (3)</t>
  </si>
  <si>
    <t>(2) GAAP Net Income</t>
  </si>
  <si>
    <t xml:space="preserve">(3) GAAP Earnings Per Share (diluted) </t>
  </si>
  <si>
    <t xml:space="preserve">Operating Income (Loss) by Segment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</si>
</sst>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6" formatCode="_(&quot;$&quot;* #,##0.0_);_(&quot;$&quot;* \(#,##0.0\);_(&quot;$&quot;* &quot;-&quot;??_);_(@_)"/>
    <numFmt numFmtId="168" formatCode="_(* #,##0_);_(* \(#,##0\);_(* &quot;-&quot;??_);_(@_)"/>
    <numFmt numFmtId="172" formatCode="&quot;$&quot;#,##0.0"/>
    <numFmt numFmtId="174" formatCode="0.0"/>
  </numFmts>
  <fonts count="7" x14ac:knownFonts="1">
    <font>
      <sz val="10"/>
      <name val="Arial"/>
    </font>
    <font>
      <b/>
      <sz val="10"/>
      <name val="Arial"/>
    </font>
    <font>
      <sz val="10"/>
      <name val="Arial"/>
    </font>
    <font>
      <b/>
      <sz val="10"/>
      <color indexed="9"/>
      <name val="Arial"/>
      <family val="2"/>
    </font>
    <font>
      <sz val="10"/>
      <color indexed="63"/>
      <name val="Arial"/>
      <family val="2"/>
    </font>
    <font>
      <sz val="10"/>
      <color indexed="10"/>
      <name val="Arial"/>
      <family val="2"/>
    </font>
    <font>
      <sz val="10"/>
      <name val="Arial"/>
      <family val="2"/>
    </font>
  </fonts>
  <fills count="5">
    <fill>
      <patternFill patternType="none"/>
    </fill>
    <fill>
      <patternFill patternType="gray125"/>
    </fill>
    <fill>
      <patternFill patternType="solid">
        <fgColor indexed="63"/>
        <bgColor indexed="64"/>
      </patternFill>
    </fill>
    <fill>
      <patternFill patternType="solid">
        <fgColor indexed="22"/>
        <bgColor indexed="64"/>
      </patternFill>
    </fill>
    <fill>
      <patternFill patternType="solid">
        <fgColor indexed="9"/>
        <bgColor indexed="64"/>
      </patternFill>
    </fill>
  </fills>
  <borders count="4">
    <border>
      <left/>
      <right/>
      <top/>
      <bottom/>
      <diagonal/>
    </border>
    <border>
      <left/>
      <right/>
      <top/>
      <bottom style="thick">
        <color indexed="64"/>
      </bottom>
      <diagonal/>
    </border>
    <border>
      <left style="medium">
        <color indexed="9"/>
      </left>
      <right/>
      <top/>
      <bottom/>
      <diagonal/>
    </border>
    <border>
      <left/>
      <right/>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74">
    <xf numFmtId="0" fontId="0" fillId="0" borderId="0" xfId="0"/>
    <xf numFmtId="0" fontId="0" fillId="0" borderId="1" xfId="0" applyBorder="1"/>
    <xf numFmtId="0" fontId="0" fillId="0" borderId="0" xfId="0" applyBorder="1"/>
    <xf numFmtId="0" fontId="3" fillId="2" borderId="0" xfId="0" applyFont="1" applyFill="1"/>
    <xf numFmtId="0" fontId="3" fillId="2" borderId="2" xfId="0" applyFont="1" applyFill="1" applyBorder="1" applyAlignment="1">
      <alignment horizontal="center"/>
    </xf>
    <xf numFmtId="0" fontId="1" fillId="3" borderId="0" xfId="0" applyFont="1" applyFill="1"/>
    <xf numFmtId="0" fontId="0" fillId="3" borderId="0" xfId="0" applyFill="1"/>
    <xf numFmtId="166" fontId="4" fillId="0" borderId="0" xfId="2" applyNumberFormat="1" applyFont="1"/>
    <xf numFmtId="166" fontId="2" fillId="0" borderId="0" xfId="2" applyNumberFormat="1"/>
    <xf numFmtId="0" fontId="5" fillId="0" borderId="0" xfId="0" applyFont="1"/>
    <xf numFmtId="0" fontId="5" fillId="3" borderId="0" xfId="0" applyFont="1" applyFill="1"/>
    <xf numFmtId="166" fontId="2" fillId="4" borderId="0" xfId="2" applyNumberFormat="1" applyFill="1"/>
    <xf numFmtId="172" fontId="2" fillId="4" borderId="0" xfId="2" applyNumberFormat="1" applyFill="1"/>
    <xf numFmtId="166" fontId="5" fillId="0" borderId="0" xfId="0" applyNumberFormat="1" applyFont="1"/>
    <xf numFmtId="166" fontId="0" fillId="4" borderId="0" xfId="0" applyNumberFormat="1" applyFill="1"/>
    <xf numFmtId="0" fontId="0" fillId="4" borderId="0" xfId="0" applyFill="1"/>
    <xf numFmtId="168" fontId="4" fillId="0" borderId="0" xfId="1" applyNumberFormat="1" applyFont="1"/>
    <xf numFmtId="168" fontId="2" fillId="0" borderId="0" xfId="1" applyNumberFormat="1"/>
    <xf numFmtId="3" fontId="2" fillId="0" borderId="0" xfId="1" applyNumberFormat="1"/>
    <xf numFmtId="0" fontId="4" fillId="0" borderId="0" xfId="0" applyFont="1"/>
    <xf numFmtId="0" fontId="6" fillId="0" borderId="0" xfId="0" applyFont="1"/>
    <xf numFmtId="0" fontId="6" fillId="3" borderId="0" xfId="0" applyFont="1" applyFill="1"/>
    <xf numFmtId="168" fontId="5" fillId="0" borderId="0" xfId="1" applyNumberFormat="1" applyFont="1"/>
    <xf numFmtId="166" fontId="4" fillId="4" borderId="0" xfId="2" applyNumberFormat="1" applyFont="1" applyFill="1"/>
    <xf numFmtId="168" fontId="2" fillId="4" borderId="0" xfId="1" applyNumberFormat="1" applyFill="1"/>
    <xf numFmtId="168" fontId="4" fillId="4" borderId="0" xfId="1" applyNumberFormat="1" applyFont="1" applyFill="1"/>
    <xf numFmtId="0" fontId="4" fillId="4" borderId="0" xfId="0" applyFont="1" applyFill="1"/>
    <xf numFmtId="44" fontId="4" fillId="4" borderId="0" xfId="2" applyNumberFormat="1" applyFont="1" applyFill="1"/>
    <xf numFmtId="44" fontId="2" fillId="4" borderId="0" xfId="2" applyNumberFormat="1" applyFill="1"/>
    <xf numFmtId="9" fontId="4" fillId="4" borderId="0" xfId="3" applyFont="1" applyFill="1"/>
    <xf numFmtId="0" fontId="0" fillId="4" borderId="0" xfId="0" applyFill="1" applyBorder="1"/>
    <xf numFmtId="0" fontId="3" fillId="4" borderId="0" xfId="0" applyFont="1" applyFill="1" applyBorder="1" applyAlignment="1">
      <alignment horizontal="center"/>
    </xf>
    <xf numFmtId="168" fontId="2" fillId="0" borderId="0" xfId="1" applyNumberFormat="1" applyFill="1"/>
    <xf numFmtId="0" fontId="0" fillId="0" borderId="0" xfId="0" applyFill="1"/>
    <xf numFmtId="166" fontId="2" fillId="0" borderId="0" xfId="2" applyNumberFormat="1" applyFill="1"/>
    <xf numFmtId="0" fontId="0" fillId="0" borderId="0" xfId="0" applyFill="1" applyBorder="1"/>
    <xf numFmtId="166" fontId="4" fillId="0" borderId="0" xfId="2" applyNumberFormat="1" applyFont="1" applyFill="1"/>
    <xf numFmtId="0" fontId="4" fillId="0" borderId="0" xfId="0" applyFont="1" applyFill="1"/>
    <xf numFmtId="3" fontId="2" fillId="0" borderId="0" xfId="1" applyNumberFormat="1" applyFill="1"/>
    <xf numFmtId="168" fontId="4" fillId="0" borderId="0" xfId="1" applyNumberFormat="1" applyFont="1" applyFill="1"/>
    <xf numFmtId="0" fontId="0" fillId="0" borderId="0" xfId="0" applyAlignment="1"/>
    <xf numFmtId="9" fontId="4" fillId="0" borderId="0" xfId="3" applyFont="1"/>
    <xf numFmtId="9" fontId="4" fillId="0" borderId="3" xfId="3" applyFont="1" applyBorder="1"/>
    <xf numFmtId="166" fontId="4" fillId="0" borderId="3" xfId="2" applyNumberFormat="1" applyFont="1" applyBorder="1"/>
    <xf numFmtId="166" fontId="4" fillId="0" borderId="0" xfId="2" applyNumberFormat="1" applyFont="1" applyBorder="1"/>
    <xf numFmtId="44" fontId="4" fillId="0" borderId="0" xfId="2" applyNumberFormat="1" applyFont="1"/>
    <xf numFmtId="44" fontId="4" fillId="0" borderId="0" xfId="2" applyNumberFormat="1" applyFont="1" applyBorder="1"/>
    <xf numFmtId="44" fontId="4" fillId="0" borderId="3" xfId="2" applyNumberFormat="1" applyFont="1" applyBorder="1"/>
    <xf numFmtId="9" fontId="4" fillId="0" borderId="0" xfId="3" applyFont="1" applyFill="1"/>
    <xf numFmtId="44" fontId="4" fillId="0" borderId="0" xfId="2" applyNumberFormat="1" applyFont="1" applyFill="1"/>
    <xf numFmtId="166" fontId="2" fillId="0" borderId="0" xfId="2" applyNumberFormat="1" applyFill="1" applyBorder="1"/>
    <xf numFmtId="9" fontId="4" fillId="0" borderId="0" xfId="3" applyFont="1" applyFill="1" applyBorder="1"/>
    <xf numFmtId="44" fontId="2" fillId="0" borderId="0" xfId="2" applyNumberFormat="1" applyFill="1" applyBorder="1"/>
    <xf numFmtId="44" fontId="2" fillId="0" borderId="0" xfId="2" applyNumberFormat="1" applyFill="1"/>
    <xf numFmtId="0" fontId="0" fillId="0" borderId="0" xfId="0" applyAlignment="1">
      <alignment wrapText="1"/>
    </xf>
    <xf numFmtId="9" fontId="2" fillId="4" borderId="0" xfId="3" applyFill="1"/>
    <xf numFmtId="166" fontId="0" fillId="4" borderId="0" xfId="2" applyNumberFormat="1" applyFont="1" applyFill="1"/>
    <xf numFmtId="168" fontId="0" fillId="0" borderId="0" xfId="0" applyNumberFormat="1"/>
    <xf numFmtId="0" fontId="3" fillId="4" borderId="2" xfId="0" applyFont="1" applyFill="1" applyBorder="1" applyAlignment="1">
      <alignment horizontal="center"/>
    </xf>
    <xf numFmtId="9" fontId="2" fillId="0" borderId="0" xfId="3" applyFill="1"/>
    <xf numFmtId="166" fontId="4" fillId="0" borderId="3" xfId="2" applyNumberFormat="1" applyFont="1" applyFill="1" applyBorder="1"/>
    <xf numFmtId="0" fontId="0" fillId="0" borderId="3" xfId="0" applyBorder="1"/>
    <xf numFmtId="166" fontId="4" fillId="0" borderId="0" xfId="2" applyNumberFormat="1" applyFont="1" applyFill="1" applyBorder="1"/>
    <xf numFmtId="44" fontId="4" fillId="0" borderId="0" xfId="2" applyNumberFormat="1" applyFont="1" applyFill="1" applyBorder="1"/>
    <xf numFmtId="44" fontId="4" fillId="0" borderId="3" xfId="2" applyNumberFormat="1" applyFont="1" applyFill="1" applyBorder="1"/>
    <xf numFmtId="166" fontId="0" fillId="0" borderId="0" xfId="0" applyNumberFormat="1" applyBorder="1"/>
    <xf numFmtId="44" fontId="4" fillId="0" borderId="0" xfId="2" applyFont="1" applyBorder="1"/>
    <xf numFmtId="0" fontId="6" fillId="4" borderId="0" xfId="0" applyFont="1" applyFill="1"/>
    <xf numFmtId="174" fontId="0" fillId="4" borderId="0" xfId="0" applyNumberFormat="1" applyFill="1"/>
    <xf numFmtId="0" fontId="6" fillId="0" borderId="0" xfId="0" applyNumberFormat="1" applyFont="1" applyAlignment="1">
      <alignment vertical="top" wrapText="1"/>
    </xf>
    <xf numFmtId="0" fontId="6" fillId="0" borderId="0" xfId="0" applyFont="1" applyAlignment="1">
      <alignment vertical="top" wrapText="1"/>
    </xf>
    <xf numFmtId="0" fontId="0" fillId="0" borderId="0" xfId="0" applyAlignment="1">
      <alignment wrapText="1"/>
    </xf>
    <xf numFmtId="0" fontId="6" fillId="0" borderId="0" xfId="0" applyFont="1" applyAlignment="1">
      <alignment horizontal="left" wrapText="1"/>
    </xf>
    <xf numFmtId="0" fontId="6" fillId="0" borderId="0" xfId="0" applyFont="1"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53340</xdr:rowOff>
    </xdr:from>
    <xdr:to>
      <xdr:col>0</xdr:col>
      <xdr:colOff>2545080</xdr:colOff>
      <xdr:row>3</xdr:row>
      <xdr:rowOff>114300</xdr:rowOff>
    </xdr:to>
    <xdr:pic>
      <xdr:nvPicPr>
        <xdr:cNvPr id="1025" name="Picture 1">
          <a:extLst>
            <a:ext uri="{FF2B5EF4-FFF2-40B4-BE49-F238E27FC236}">
              <a16:creationId xmlns:a16="http://schemas.microsoft.com/office/drawing/2014/main" id="{5F6D82B4-107B-1A3E-F825-0F64A649A7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
          <a:ext cx="2545080" cy="563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53340</xdr:rowOff>
    </xdr:from>
    <xdr:to>
      <xdr:col>0</xdr:col>
      <xdr:colOff>2545080</xdr:colOff>
      <xdr:row>3</xdr:row>
      <xdr:rowOff>114300</xdr:rowOff>
    </xdr:to>
    <xdr:pic>
      <xdr:nvPicPr>
        <xdr:cNvPr id="1026" name="Picture 2">
          <a:extLst>
            <a:ext uri="{FF2B5EF4-FFF2-40B4-BE49-F238E27FC236}">
              <a16:creationId xmlns:a16="http://schemas.microsoft.com/office/drawing/2014/main" id="{758DC598-DC50-4348-A4BE-BDE017190B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
          <a:ext cx="2545080" cy="563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53340</xdr:rowOff>
    </xdr:from>
    <xdr:to>
      <xdr:col>0</xdr:col>
      <xdr:colOff>2545080</xdr:colOff>
      <xdr:row>3</xdr:row>
      <xdr:rowOff>114300</xdr:rowOff>
    </xdr:to>
    <xdr:pic>
      <xdr:nvPicPr>
        <xdr:cNvPr id="1027" name="Picture 3">
          <a:extLst>
            <a:ext uri="{FF2B5EF4-FFF2-40B4-BE49-F238E27FC236}">
              <a16:creationId xmlns:a16="http://schemas.microsoft.com/office/drawing/2014/main" id="{C374848E-B9EF-936C-7362-B492B032A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
          <a:ext cx="2545080" cy="563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itibank\Sharefiles\DOCUME~1\petersm\LOCALS~1\Temp\FACTSHEET%20Q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web"/>
      <sheetName val="Matt"/>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55"/>
  <sheetViews>
    <sheetView showGridLines="0" tabSelected="1" view="pageBreakPreview" topLeftCell="A8" zoomScaleNormal="100" zoomScaleSheetLayoutView="100" workbookViewId="0">
      <selection activeCell="F14" sqref="F14"/>
    </sheetView>
  </sheetViews>
  <sheetFormatPr defaultRowHeight="13.5" customHeight="1" x14ac:dyDescent="0.25"/>
  <cols>
    <col min="1" max="1" width="54.88671875" customWidth="1"/>
    <col min="2" max="2" width="12.33203125" bestFit="1" customWidth="1"/>
    <col min="3" max="3" width="12.44140625" bestFit="1" customWidth="1"/>
    <col min="4" max="5" width="12.33203125" bestFit="1" customWidth="1"/>
    <col min="6" max="6" width="13.109375" bestFit="1" customWidth="1"/>
    <col min="7" max="7" width="11.6640625" style="2" customWidth="1"/>
  </cols>
  <sheetData>
    <row r="4" spans="1:7" ht="13.5" customHeight="1" thickBot="1" x14ac:dyDescent="0.3">
      <c r="A4" s="1"/>
      <c r="B4" s="1"/>
      <c r="C4" s="1"/>
      <c r="D4" s="1"/>
      <c r="E4" s="1"/>
      <c r="F4" s="1"/>
    </row>
    <row r="5" spans="1:7" ht="13.5" customHeight="1" thickTop="1" x14ac:dyDescent="0.25">
      <c r="A5" s="3" t="s">
        <v>35</v>
      </c>
      <c r="B5" s="4" t="s">
        <v>0</v>
      </c>
      <c r="C5" s="4" t="s">
        <v>1</v>
      </c>
      <c r="D5" s="4" t="s">
        <v>2</v>
      </c>
      <c r="E5" s="4" t="s">
        <v>3</v>
      </c>
      <c r="F5" s="4" t="s">
        <v>41</v>
      </c>
    </row>
    <row r="6" spans="1:7" ht="13.5" customHeight="1" x14ac:dyDescent="0.25">
      <c r="A6" s="5" t="s">
        <v>21</v>
      </c>
      <c r="B6" s="6"/>
      <c r="C6" s="6"/>
      <c r="D6" s="6"/>
      <c r="E6" s="6"/>
      <c r="F6" s="6"/>
    </row>
    <row r="7" spans="1:7" ht="13.5" customHeight="1" x14ac:dyDescent="0.25">
      <c r="A7" t="s">
        <v>23</v>
      </c>
      <c r="B7" s="23">
        <v>210.8</v>
      </c>
      <c r="C7" s="23">
        <v>211.7</v>
      </c>
      <c r="D7" s="11">
        <v>233.9</v>
      </c>
      <c r="E7" s="11"/>
      <c r="F7" s="11">
        <f>SUM(B7:E7)</f>
        <v>656.4</v>
      </c>
      <c r="G7" s="30"/>
    </row>
    <row r="8" spans="1:7" ht="13.5" customHeight="1" x14ac:dyDescent="0.25">
      <c r="A8" t="s">
        <v>4</v>
      </c>
      <c r="B8" s="29">
        <v>0.82</v>
      </c>
      <c r="C8" s="29">
        <v>0.84</v>
      </c>
      <c r="D8" s="29">
        <v>0.85</v>
      </c>
      <c r="E8" s="29"/>
      <c r="F8" s="29">
        <v>0.83</v>
      </c>
    </row>
    <row r="9" spans="1:7" ht="13.5" customHeight="1" x14ac:dyDescent="0.25">
      <c r="B9" s="29"/>
      <c r="C9" s="29"/>
      <c r="D9" s="29"/>
      <c r="E9" s="29"/>
      <c r="F9" s="29"/>
    </row>
    <row r="10" spans="1:7" ht="13.5" customHeight="1" x14ac:dyDescent="0.25">
      <c r="A10" t="s">
        <v>64</v>
      </c>
      <c r="B10" s="23">
        <v>167.2</v>
      </c>
      <c r="C10" s="23">
        <v>162.9</v>
      </c>
      <c r="D10" s="11">
        <v>170.5</v>
      </c>
      <c r="E10" s="11"/>
      <c r="F10" s="11">
        <f>SUM(B10:E10)</f>
        <v>500.6</v>
      </c>
    </row>
    <row r="11" spans="1:7" ht="13.5" customHeight="1" x14ac:dyDescent="0.25">
      <c r="A11" t="s">
        <v>42</v>
      </c>
      <c r="B11" s="29">
        <v>0.03</v>
      </c>
      <c r="C11" s="29">
        <v>7.0000000000000007E-2</v>
      </c>
      <c r="D11" s="29">
        <v>0.12</v>
      </c>
      <c r="E11" s="29"/>
      <c r="F11" s="29">
        <v>7.0000000000000007E-2</v>
      </c>
    </row>
    <row r="12" spans="1:7" ht="13.5" customHeight="1" x14ac:dyDescent="0.25">
      <c r="A12" t="s">
        <v>43</v>
      </c>
      <c r="B12" s="23">
        <v>7.5</v>
      </c>
      <c r="C12" s="23">
        <v>32.6</v>
      </c>
      <c r="D12" s="11">
        <v>22.6</v>
      </c>
      <c r="E12" s="11"/>
      <c r="F12" s="11">
        <f>SUM(B12:E12)</f>
        <v>62.7</v>
      </c>
    </row>
    <row r="13" spans="1:7" ht="13.5" customHeight="1" x14ac:dyDescent="0.25">
      <c r="A13" t="s">
        <v>44</v>
      </c>
      <c r="B13" s="27">
        <v>7.0000000000000007E-2</v>
      </c>
      <c r="C13" s="27">
        <v>0.28999999999999998</v>
      </c>
      <c r="D13" s="28">
        <v>0.2</v>
      </c>
      <c r="E13" s="28"/>
      <c r="F13" s="28">
        <v>0.55000000000000004</v>
      </c>
    </row>
    <row r="14" spans="1:7" ht="13.5" customHeight="1" x14ac:dyDescent="0.25">
      <c r="B14" s="27"/>
      <c r="C14" s="27"/>
      <c r="D14" s="28"/>
      <c r="E14" s="28"/>
      <c r="F14" s="28"/>
    </row>
    <row r="15" spans="1:7" ht="13.5" customHeight="1" x14ac:dyDescent="0.25">
      <c r="A15" t="s">
        <v>88</v>
      </c>
      <c r="B15" s="23">
        <v>167.2</v>
      </c>
      <c r="C15" s="23">
        <v>162.9</v>
      </c>
      <c r="D15" s="11">
        <v>170.5</v>
      </c>
      <c r="E15" s="11"/>
      <c r="F15" s="11">
        <f>SUM(B15:E15)</f>
        <v>500.6</v>
      </c>
    </row>
    <row r="16" spans="1:7" ht="13.5" customHeight="1" x14ac:dyDescent="0.25">
      <c r="A16" t="s">
        <v>89</v>
      </c>
      <c r="B16" s="29">
        <v>0.03</v>
      </c>
      <c r="C16" s="29">
        <v>7.0000000000000007E-2</v>
      </c>
      <c r="D16" s="29">
        <v>0.12</v>
      </c>
      <c r="E16" s="29"/>
      <c r="F16" s="29">
        <v>7.0000000000000007E-2</v>
      </c>
    </row>
    <row r="17" spans="1:7" ht="13.5" customHeight="1" x14ac:dyDescent="0.25">
      <c r="A17" t="s">
        <v>87</v>
      </c>
      <c r="B17" s="23">
        <v>7.5</v>
      </c>
      <c r="C17" s="23">
        <v>12.9</v>
      </c>
      <c r="D17" s="11">
        <v>22.6</v>
      </c>
      <c r="E17" s="11"/>
      <c r="F17" s="11">
        <f>SUM(B17:E17)</f>
        <v>43</v>
      </c>
    </row>
    <row r="18" spans="1:7" ht="13.5" customHeight="1" x14ac:dyDescent="0.25">
      <c r="A18" t="s">
        <v>90</v>
      </c>
      <c r="B18" s="27">
        <v>7.0000000000000007E-2</v>
      </c>
      <c r="C18" s="27">
        <v>0.11</v>
      </c>
      <c r="D18" s="28">
        <v>0.2</v>
      </c>
      <c r="E18" s="28"/>
      <c r="F18" s="28">
        <f>SUM(B18:E18)</f>
        <v>0.38</v>
      </c>
    </row>
    <row r="19" spans="1:7" ht="13.5" customHeight="1" x14ac:dyDescent="0.25">
      <c r="B19" s="27"/>
      <c r="C19" s="27"/>
      <c r="D19" s="28"/>
      <c r="E19" s="28"/>
      <c r="F19" s="28"/>
    </row>
    <row r="20" spans="1:7" ht="13.5" customHeight="1" x14ac:dyDescent="0.25">
      <c r="A20" t="s">
        <v>22</v>
      </c>
      <c r="B20" s="7">
        <v>401.8</v>
      </c>
      <c r="C20" s="7">
        <v>411.9</v>
      </c>
      <c r="D20" s="8">
        <f>234.71+66.125+152.343</f>
        <v>453.178</v>
      </c>
      <c r="E20" s="11"/>
      <c r="F20" s="11">
        <v>453.2</v>
      </c>
    </row>
    <row r="21" spans="1:7" ht="13.5" customHeight="1" x14ac:dyDescent="0.25">
      <c r="A21" t="s">
        <v>6</v>
      </c>
      <c r="B21" s="26">
        <v>58</v>
      </c>
      <c r="C21" s="37">
        <v>59</v>
      </c>
      <c r="D21" s="15">
        <v>51</v>
      </c>
      <c r="E21" s="15"/>
      <c r="F21" s="32">
        <v>51</v>
      </c>
    </row>
    <row r="22" spans="1:7" ht="13.5" customHeight="1" x14ac:dyDescent="0.25">
      <c r="A22" t="s">
        <v>37</v>
      </c>
      <c r="B22" s="23">
        <v>4.0999999999999996</v>
      </c>
      <c r="C22" s="23">
        <v>9.8000000000000007</v>
      </c>
      <c r="D22" s="15">
        <v>4.8</v>
      </c>
      <c r="E22" s="15"/>
      <c r="F22" s="11">
        <f>SUM(B22:E22)</f>
        <v>18.7</v>
      </c>
    </row>
    <row r="23" spans="1:7" ht="13.5" customHeight="1" x14ac:dyDescent="0.25">
      <c r="A23" t="s">
        <v>38</v>
      </c>
      <c r="B23" s="23">
        <v>17.3</v>
      </c>
      <c r="C23" s="23">
        <v>30.3</v>
      </c>
      <c r="D23" s="68">
        <v>53</v>
      </c>
      <c r="E23" s="15"/>
      <c r="F23" s="11">
        <f>SUM(B23:E23)</f>
        <v>100.6</v>
      </c>
    </row>
    <row r="24" spans="1:7" ht="13.5" customHeight="1" x14ac:dyDescent="0.25">
      <c r="A24" t="s">
        <v>45</v>
      </c>
      <c r="B24" s="23">
        <v>12.3</v>
      </c>
      <c r="C24" s="23">
        <v>11.8</v>
      </c>
      <c r="D24" s="15">
        <v>11.8</v>
      </c>
      <c r="E24" s="15"/>
      <c r="F24" s="11">
        <f>SUM(B24:E24)</f>
        <v>35.900000000000006</v>
      </c>
    </row>
    <row r="25" spans="1:7" ht="13.5" customHeight="1" x14ac:dyDescent="0.25">
      <c r="B25" s="9"/>
      <c r="C25" s="9"/>
    </row>
    <row r="26" spans="1:7" ht="13.5" customHeight="1" x14ac:dyDescent="0.25">
      <c r="A26" s="5" t="s">
        <v>7</v>
      </c>
      <c r="B26" s="10"/>
      <c r="C26" s="6"/>
      <c r="D26" s="6"/>
      <c r="E26" s="6"/>
      <c r="F26" s="6"/>
    </row>
    <row r="27" spans="1:7" ht="13.5" customHeight="1" x14ac:dyDescent="0.25">
      <c r="A27" t="s">
        <v>8</v>
      </c>
      <c r="B27" s="23">
        <v>92.1</v>
      </c>
      <c r="C27" s="23">
        <v>84.8</v>
      </c>
      <c r="D27" s="11">
        <v>104.9</v>
      </c>
      <c r="E27" s="11"/>
      <c r="F27" s="11">
        <f>SUM(B27:E27)</f>
        <v>281.79999999999995</v>
      </c>
    </row>
    <row r="28" spans="1:7" ht="13.5" customHeight="1" x14ac:dyDescent="0.25">
      <c r="A28" t="s">
        <v>9</v>
      </c>
      <c r="B28" s="23">
        <v>68.099999999999994</v>
      </c>
      <c r="C28" s="23">
        <v>79.099999999999994</v>
      </c>
      <c r="D28" s="11">
        <v>77.599999999999994</v>
      </c>
      <c r="E28" s="11"/>
      <c r="F28" s="11">
        <f>SUM(B28:E28)</f>
        <v>224.79999999999998</v>
      </c>
    </row>
    <row r="29" spans="1:7" ht="13.5" customHeight="1" x14ac:dyDescent="0.25">
      <c r="A29" t="s">
        <v>10</v>
      </c>
      <c r="B29" s="23">
        <v>50.6</v>
      </c>
      <c r="C29" s="23">
        <v>47.8</v>
      </c>
      <c r="D29" s="11">
        <v>51.3</v>
      </c>
      <c r="E29" s="11"/>
      <c r="F29" s="11">
        <f>SUM(B29:E29)</f>
        <v>149.69999999999999</v>
      </c>
    </row>
    <row r="30" spans="1:7" ht="13.5" customHeight="1" x14ac:dyDescent="0.25">
      <c r="B30" s="9"/>
    </row>
    <row r="31" spans="1:7" ht="13.5" customHeight="1" x14ac:dyDescent="0.25">
      <c r="A31" s="5" t="s">
        <v>11</v>
      </c>
      <c r="B31" s="10"/>
      <c r="C31" s="6"/>
      <c r="D31" s="6"/>
      <c r="E31" s="6"/>
      <c r="F31" s="6"/>
    </row>
    <row r="32" spans="1:7" s="33" customFormat="1" ht="13.5" customHeight="1" x14ac:dyDescent="0.25">
      <c r="A32" s="33" t="s">
        <v>31</v>
      </c>
      <c r="B32" s="36">
        <v>172.6</v>
      </c>
      <c r="C32" s="36">
        <v>180.9</v>
      </c>
      <c r="D32" s="34">
        <f>SUM(D33:D36)</f>
        <v>200.4</v>
      </c>
      <c r="E32" s="34"/>
      <c r="F32" s="34">
        <f>SUM(B32:E32)</f>
        <v>553.9</v>
      </c>
      <c r="G32" s="35"/>
    </row>
    <row r="33" spans="1:7" s="33" customFormat="1" ht="13.5" customHeight="1" x14ac:dyDescent="0.25">
      <c r="A33" s="33" t="s">
        <v>32</v>
      </c>
      <c r="B33" s="36">
        <v>30.1</v>
      </c>
      <c r="C33" s="36">
        <v>29.1</v>
      </c>
      <c r="D33" s="34">
        <v>33.299999999999997</v>
      </c>
      <c r="E33" s="34"/>
      <c r="F33" s="34">
        <f>SUM(B33:E33)</f>
        <v>92.5</v>
      </c>
      <c r="G33" s="35"/>
    </row>
    <row r="34" spans="1:7" s="33" customFormat="1" ht="13.5" customHeight="1" x14ac:dyDescent="0.25">
      <c r="A34" s="33" t="s">
        <v>34</v>
      </c>
      <c r="B34" s="36">
        <v>22.7</v>
      </c>
      <c r="C34" s="36">
        <v>25.5</v>
      </c>
      <c r="D34" s="34">
        <v>28.9</v>
      </c>
      <c r="E34" s="34"/>
      <c r="F34" s="34">
        <f>SUM(B34:E34)</f>
        <v>77.099999999999994</v>
      </c>
      <c r="G34" s="35"/>
    </row>
    <row r="35" spans="1:7" s="33" customFormat="1" ht="13.5" customHeight="1" x14ac:dyDescent="0.25">
      <c r="A35" s="33" t="s">
        <v>33</v>
      </c>
      <c r="B35" s="36">
        <v>15.9</v>
      </c>
      <c r="C35" s="36">
        <v>16.3</v>
      </c>
      <c r="D35" s="34">
        <v>20.8</v>
      </c>
      <c r="E35" s="34"/>
      <c r="F35" s="34">
        <f>SUM(B35:E35)</f>
        <v>53</v>
      </c>
      <c r="G35" s="35"/>
    </row>
    <row r="36" spans="1:7" s="33" customFormat="1" ht="13.5" customHeight="1" x14ac:dyDescent="0.25">
      <c r="A36" s="33" t="s">
        <v>26</v>
      </c>
      <c r="B36" s="36">
        <v>103.9</v>
      </c>
      <c r="C36" s="36">
        <v>110</v>
      </c>
      <c r="D36" s="34">
        <v>117.4</v>
      </c>
      <c r="E36" s="34"/>
      <c r="F36" s="34">
        <f>SUM(B36:E36)</f>
        <v>331.3</v>
      </c>
      <c r="G36" s="35"/>
    </row>
    <row r="37" spans="1:7" ht="13.5" customHeight="1" x14ac:dyDescent="0.25">
      <c r="B37" s="36"/>
      <c r="C37" s="23"/>
      <c r="D37" s="11"/>
      <c r="E37" s="8"/>
      <c r="F37" s="12"/>
    </row>
    <row r="38" spans="1:7" ht="13.5" customHeight="1" x14ac:dyDescent="0.25">
      <c r="A38" t="s">
        <v>12</v>
      </c>
      <c r="B38" s="36">
        <v>38.200000000000003</v>
      </c>
      <c r="C38" s="23">
        <v>30.8</v>
      </c>
      <c r="D38" s="11">
        <v>33.5</v>
      </c>
      <c r="E38" s="8"/>
      <c r="F38" s="11">
        <f>SUM(B38:E38)</f>
        <v>102.5</v>
      </c>
    </row>
    <row r="39" spans="1:7" ht="13.5" customHeight="1" x14ac:dyDescent="0.25">
      <c r="B39" s="36"/>
      <c r="C39" s="23"/>
      <c r="D39" s="11"/>
      <c r="E39" s="8"/>
      <c r="F39" s="11"/>
    </row>
    <row r="40" spans="1:7" ht="13.5" customHeight="1" x14ac:dyDescent="0.25">
      <c r="A40" s="5" t="s">
        <v>93</v>
      </c>
      <c r="B40" s="10"/>
      <c r="C40" s="6"/>
      <c r="D40" s="6"/>
      <c r="E40" s="6"/>
      <c r="F40" s="6"/>
    </row>
    <row r="41" spans="1:7" ht="13.5" customHeight="1" x14ac:dyDescent="0.25">
      <c r="A41" s="33" t="s">
        <v>39</v>
      </c>
      <c r="B41" s="36">
        <v>54.4</v>
      </c>
      <c r="C41" s="36">
        <v>61.3</v>
      </c>
      <c r="D41" s="34">
        <v>80.3</v>
      </c>
      <c r="E41" s="34"/>
      <c r="F41" s="34">
        <f>SUM(B41:E41)</f>
        <v>196</v>
      </c>
    </row>
    <row r="42" spans="1:7" ht="13.5" customHeight="1" x14ac:dyDescent="0.25">
      <c r="A42" s="33" t="s">
        <v>12</v>
      </c>
      <c r="B42" s="36">
        <v>0.7</v>
      </c>
      <c r="C42" s="36">
        <v>-1.6</v>
      </c>
      <c r="D42" s="34">
        <v>-1.1000000000000001</v>
      </c>
      <c r="E42" s="34"/>
      <c r="F42" s="34">
        <f>SUM(B42:E42)</f>
        <v>-2</v>
      </c>
    </row>
    <row r="43" spans="1:7" ht="13.5" customHeight="1" x14ac:dyDescent="0.25">
      <c r="A43" s="33" t="s">
        <v>40</v>
      </c>
      <c r="B43" s="36">
        <v>-48.5</v>
      </c>
      <c r="C43" s="36">
        <v>-45.8</v>
      </c>
      <c r="D43" s="34">
        <v>-51.3</v>
      </c>
      <c r="E43" s="34"/>
      <c r="F43" s="34">
        <f>SUM(B43:E43)</f>
        <v>-145.6</v>
      </c>
    </row>
    <row r="44" spans="1:7" ht="13.5" customHeight="1" x14ac:dyDescent="0.25">
      <c r="A44" s="33"/>
      <c r="B44" s="36"/>
      <c r="C44" s="36"/>
      <c r="D44" s="34"/>
      <c r="E44" s="34"/>
      <c r="F44" s="34"/>
    </row>
    <row r="45" spans="1:7" ht="13.5" customHeight="1" x14ac:dyDescent="0.25">
      <c r="A45" s="5" t="s">
        <v>13</v>
      </c>
      <c r="B45" s="10"/>
      <c r="C45" s="6"/>
      <c r="D45" s="6"/>
      <c r="E45" s="6"/>
      <c r="F45" s="6"/>
    </row>
    <row r="46" spans="1:7" ht="13.5" customHeight="1" x14ac:dyDescent="0.25">
      <c r="A46" t="s">
        <v>27</v>
      </c>
      <c r="B46" s="39">
        <v>48500</v>
      </c>
      <c r="C46" s="32">
        <v>33400</v>
      </c>
      <c r="D46" s="32">
        <v>48600</v>
      </c>
      <c r="E46" s="32"/>
      <c r="F46" s="18">
        <f>SUM(B46:E46)</f>
        <v>130500</v>
      </c>
    </row>
    <row r="47" spans="1:7" ht="13.5" customHeight="1" x14ac:dyDescent="0.25">
      <c r="A47" t="s">
        <v>28</v>
      </c>
      <c r="B47" s="36">
        <v>16.600000000000001</v>
      </c>
      <c r="C47" s="36">
        <v>29.1</v>
      </c>
      <c r="D47" s="34">
        <v>43.7</v>
      </c>
      <c r="E47" s="34"/>
      <c r="F47" s="34">
        <f>SUM(B47:E47)</f>
        <v>89.4</v>
      </c>
      <c r="G47" s="35"/>
    </row>
    <row r="48" spans="1:7" ht="13.5" customHeight="1" x14ac:dyDescent="0.25">
      <c r="A48" t="s">
        <v>29</v>
      </c>
      <c r="B48" s="39"/>
      <c r="C48" s="33"/>
      <c r="D48" s="33"/>
      <c r="E48" s="33"/>
      <c r="F48" s="38"/>
      <c r="G48" s="35"/>
    </row>
    <row r="49" spans="1:6" ht="13.5" customHeight="1" x14ac:dyDescent="0.25">
      <c r="A49" t="s">
        <v>14</v>
      </c>
      <c r="B49" s="39">
        <v>3271800</v>
      </c>
      <c r="C49" s="32">
        <f>+B49+C46</f>
        <v>3305200</v>
      </c>
      <c r="D49" s="32">
        <f>+C49+D46</f>
        <v>3353800</v>
      </c>
      <c r="E49" s="32"/>
      <c r="F49" s="38">
        <f>D49</f>
        <v>3353800</v>
      </c>
    </row>
    <row r="50" spans="1:6" ht="13.5" customHeight="1" x14ac:dyDescent="0.25">
      <c r="B50" s="19"/>
    </row>
    <row r="51" spans="1:6" ht="13.5" customHeight="1" x14ac:dyDescent="0.25">
      <c r="A51" s="5" t="s">
        <v>15</v>
      </c>
      <c r="B51" s="10"/>
      <c r="C51" s="6"/>
      <c r="D51" s="6"/>
      <c r="E51" s="6"/>
      <c r="F51" s="6"/>
    </row>
    <row r="52" spans="1:6" ht="13.5" customHeight="1" x14ac:dyDescent="0.25">
      <c r="A52" t="s">
        <v>16</v>
      </c>
      <c r="B52" s="16">
        <v>3551</v>
      </c>
      <c r="C52" s="16">
        <v>3564</v>
      </c>
      <c r="D52" s="17">
        <v>3537</v>
      </c>
      <c r="E52" s="17"/>
      <c r="F52" s="18">
        <v>3537</v>
      </c>
    </row>
    <row r="53" spans="1:6" ht="13.5" customHeight="1" x14ac:dyDescent="0.25">
      <c r="B53" s="20"/>
    </row>
    <row r="54" spans="1:6" ht="13.5" customHeight="1" x14ac:dyDescent="0.25">
      <c r="A54" s="5" t="s">
        <v>17</v>
      </c>
      <c r="B54" s="21"/>
      <c r="C54" s="6"/>
      <c r="D54" s="6"/>
      <c r="E54" s="6"/>
      <c r="F54" s="6"/>
    </row>
    <row r="55" spans="1:6" ht="13.5" customHeight="1" x14ac:dyDescent="0.25">
      <c r="A55" t="s">
        <v>18</v>
      </c>
      <c r="B55" s="22"/>
      <c r="C55" s="17"/>
      <c r="D55" s="17"/>
      <c r="E55" s="17"/>
      <c r="F55" s="18"/>
    </row>
    <row r="56" spans="1:6" ht="13.5" customHeight="1" x14ac:dyDescent="0.25">
      <c r="A56" t="s">
        <v>19</v>
      </c>
      <c r="B56" s="16">
        <v>113446000</v>
      </c>
      <c r="C56" s="16">
        <v>113460000</v>
      </c>
      <c r="D56" s="32">
        <v>114166000</v>
      </c>
      <c r="E56" s="24"/>
      <c r="F56" s="18">
        <v>113660000</v>
      </c>
    </row>
    <row r="57" spans="1:6" ht="13.5" customHeight="1" x14ac:dyDescent="0.25">
      <c r="A57" t="s">
        <v>20</v>
      </c>
      <c r="B57" s="16">
        <v>2001000</v>
      </c>
      <c r="C57" s="16">
        <v>1000100</v>
      </c>
      <c r="D57" s="39">
        <v>1999300</v>
      </c>
      <c r="E57" s="25"/>
      <c r="F57" s="32">
        <f>SUM(B57:E57)</f>
        <v>5000400</v>
      </c>
    </row>
    <row r="58" spans="1:6" ht="13.5" customHeight="1" x14ac:dyDescent="0.25">
      <c r="B58" s="16"/>
      <c r="C58" s="16"/>
      <c r="D58" s="39"/>
      <c r="E58" s="25"/>
      <c r="F58" s="18"/>
    </row>
    <row r="59" spans="1:6" ht="79.2" customHeight="1" x14ac:dyDescent="0.25">
      <c r="A59" s="72" t="s">
        <v>73</v>
      </c>
      <c r="B59" s="73"/>
      <c r="C59" s="73"/>
      <c r="D59" s="71"/>
      <c r="E59" s="71"/>
      <c r="F59" s="71"/>
    </row>
    <row r="60" spans="1:6" ht="39.6" customHeight="1" x14ac:dyDescent="0.25">
      <c r="A60" s="69" t="s">
        <v>74</v>
      </c>
      <c r="B60" s="70"/>
      <c r="C60" s="70"/>
      <c r="D60" s="71"/>
      <c r="E60" s="71"/>
      <c r="F60" s="71"/>
    </row>
    <row r="61" spans="1:6" ht="13.2" x14ac:dyDescent="0.25">
      <c r="B61" s="16"/>
      <c r="C61" s="16"/>
      <c r="D61" s="39"/>
      <c r="E61" s="25"/>
      <c r="F61" s="18"/>
    </row>
    <row r="62" spans="1:6" ht="13.2" x14ac:dyDescent="0.25">
      <c r="A62" t="s">
        <v>91</v>
      </c>
      <c r="B62" s="23">
        <v>7.5</v>
      </c>
      <c r="C62" s="23">
        <f>+C12</f>
        <v>32.6</v>
      </c>
      <c r="D62" s="23">
        <f>+D12</f>
        <v>22.6</v>
      </c>
      <c r="E62" s="23"/>
      <c r="F62" s="23">
        <f>SUM(B62:E62)</f>
        <v>62.7</v>
      </c>
    </row>
    <row r="63" spans="1:6" ht="13.2" x14ac:dyDescent="0.25">
      <c r="A63" t="s">
        <v>50</v>
      </c>
      <c r="B63" s="43">
        <v>0</v>
      </c>
      <c r="C63" s="43">
        <v>-19.7</v>
      </c>
      <c r="D63" s="43">
        <v>0</v>
      </c>
      <c r="E63" s="44"/>
      <c r="F63" s="43">
        <f>SUM(B63:E63)</f>
        <v>-19.7</v>
      </c>
    </row>
    <row r="64" spans="1:6" ht="13.2" x14ac:dyDescent="0.25">
      <c r="A64" t="s">
        <v>52</v>
      </c>
      <c r="B64" s="7">
        <f>SUM(B62:B63)</f>
        <v>7.5</v>
      </c>
      <c r="C64" s="7">
        <f>SUM(C62:C63)</f>
        <v>12.900000000000002</v>
      </c>
      <c r="D64" s="7">
        <f>SUM(D62:D63)</f>
        <v>22.6</v>
      </c>
      <c r="E64" s="7"/>
      <c r="F64" s="7">
        <f>SUM(B64:E64)</f>
        <v>43</v>
      </c>
    </row>
    <row r="65" spans="1:7" ht="13.2" x14ac:dyDescent="0.25">
      <c r="B65" s="41"/>
      <c r="C65" s="41"/>
      <c r="D65" s="41"/>
      <c r="E65" s="41"/>
      <c r="F65" s="41"/>
    </row>
    <row r="66" spans="1:7" ht="13.2" x14ac:dyDescent="0.25">
      <c r="A66" t="s">
        <v>92</v>
      </c>
      <c r="B66" s="27">
        <v>7.0000000000000007E-2</v>
      </c>
      <c r="C66" s="27">
        <f>+C13</f>
        <v>0.28999999999999998</v>
      </c>
      <c r="D66" s="27">
        <f>+D13</f>
        <v>0.2</v>
      </c>
      <c r="E66" s="27"/>
      <c r="F66" s="27">
        <v>0.55000000000000004</v>
      </c>
    </row>
    <row r="67" spans="1:7" ht="13.2" x14ac:dyDescent="0.25">
      <c r="A67" t="s">
        <v>50</v>
      </c>
      <c r="B67" s="47">
        <v>0</v>
      </c>
      <c r="C67" s="47">
        <v>-0.18</v>
      </c>
      <c r="D67" s="47">
        <v>0</v>
      </c>
      <c r="E67" s="46"/>
      <c r="F67" s="64">
        <v>-0.17</v>
      </c>
    </row>
    <row r="68" spans="1:7" ht="13.2" x14ac:dyDescent="0.25">
      <c r="A68" t="s">
        <v>53</v>
      </c>
      <c r="B68" s="45">
        <f>SUM(B66:B66)</f>
        <v>7.0000000000000007E-2</v>
      </c>
      <c r="C68" s="45">
        <f>SUM(C66:C67)</f>
        <v>0.10999999999999999</v>
      </c>
      <c r="D68" s="45">
        <f>SUM(D66:D67)</f>
        <v>0.2</v>
      </c>
      <c r="E68" s="45"/>
      <c r="F68" s="45">
        <f>SUM(F66:F67)</f>
        <v>0.38</v>
      </c>
    </row>
    <row r="69" spans="1:7" ht="13.2" x14ac:dyDescent="0.25">
      <c r="B69" s="45"/>
      <c r="C69" s="45"/>
      <c r="D69" s="45"/>
      <c r="E69" s="45"/>
      <c r="F69" s="45"/>
    </row>
    <row r="70" spans="1:7" ht="13.5" customHeight="1" x14ac:dyDescent="0.25">
      <c r="A70" s="3" t="s">
        <v>25</v>
      </c>
      <c r="B70" s="4" t="s">
        <v>0</v>
      </c>
      <c r="C70" s="4" t="s">
        <v>1</v>
      </c>
      <c r="D70" s="4" t="s">
        <v>2</v>
      </c>
      <c r="E70" s="4" t="s">
        <v>3</v>
      </c>
      <c r="F70" s="4" t="s">
        <v>30</v>
      </c>
    </row>
    <row r="71" spans="1:7" ht="13.5" customHeight="1" x14ac:dyDescent="0.25">
      <c r="A71" s="5" t="s">
        <v>21</v>
      </c>
      <c r="B71" s="6"/>
      <c r="C71" s="6"/>
      <c r="D71" s="6"/>
      <c r="E71" s="6"/>
      <c r="F71" s="6"/>
      <c r="G71" s="31"/>
    </row>
    <row r="72" spans="1:7" ht="13.5" customHeight="1" x14ac:dyDescent="0.25">
      <c r="A72" t="s">
        <v>23</v>
      </c>
      <c r="B72" s="23">
        <v>229.3</v>
      </c>
      <c r="C72" s="23">
        <v>211.4</v>
      </c>
      <c r="D72" s="11">
        <v>188.7</v>
      </c>
      <c r="E72" s="11">
        <v>195.5</v>
      </c>
      <c r="F72" s="11">
        <f>SUM(B72:E72)</f>
        <v>824.90000000000009</v>
      </c>
    </row>
    <row r="73" spans="1:7" ht="13.5" customHeight="1" x14ac:dyDescent="0.25">
      <c r="A73" t="s">
        <v>4</v>
      </c>
      <c r="B73" s="29">
        <v>0.82</v>
      </c>
      <c r="C73" s="29">
        <v>0.84</v>
      </c>
      <c r="D73" s="29">
        <v>0.83</v>
      </c>
      <c r="E73" s="29">
        <v>0.83</v>
      </c>
      <c r="F73" s="29">
        <v>0.83</v>
      </c>
    </row>
    <row r="74" spans="1:7" ht="13.5" customHeight="1" x14ac:dyDescent="0.25">
      <c r="B74" s="29"/>
      <c r="C74" s="29"/>
      <c r="D74" s="29"/>
      <c r="E74" s="29"/>
      <c r="F74" s="29"/>
    </row>
    <row r="75" spans="1:7" ht="13.5" customHeight="1" x14ac:dyDescent="0.25">
      <c r="A75" t="s">
        <v>64</v>
      </c>
      <c r="B75" s="23">
        <v>167.4</v>
      </c>
      <c r="C75" s="36">
        <v>166.8</v>
      </c>
      <c r="D75" s="50">
        <v>164.7</v>
      </c>
      <c r="E75" s="34">
        <v>160.9</v>
      </c>
      <c r="F75" s="34">
        <f>SUM(B75:E75)</f>
        <v>659.80000000000007</v>
      </c>
    </row>
    <row r="76" spans="1:7" ht="13.5" customHeight="1" x14ac:dyDescent="0.25">
      <c r="A76" t="s">
        <v>65</v>
      </c>
      <c r="B76" s="29">
        <v>0.09</v>
      </c>
      <c r="C76" s="48">
        <v>0.05</v>
      </c>
      <c r="D76" s="51">
        <v>-0.04</v>
      </c>
      <c r="E76" s="48">
        <v>0.01</v>
      </c>
      <c r="F76" s="48">
        <v>0.03</v>
      </c>
    </row>
    <row r="77" spans="1:7" ht="13.5" customHeight="1" x14ac:dyDescent="0.25">
      <c r="A77" t="s">
        <v>66</v>
      </c>
      <c r="B77" s="23">
        <v>17.600000000000001</v>
      </c>
      <c r="C77" s="36">
        <v>11.8</v>
      </c>
      <c r="D77" s="50">
        <v>-3.9</v>
      </c>
      <c r="E77" s="34">
        <v>6.4</v>
      </c>
      <c r="F77" s="34">
        <f>SUM(B77:E77)</f>
        <v>31.900000000000006</v>
      </c>
    </row>
    <row r="78" spans="1:7" ht="13.5" customHeight="1" x14ac:dyDescent="0.25">
      <c r="A78" t="s">
        <v>67</v>
      </c>
      <c r="B78" s="27">
        <v>0.15</v>
      </c>
      <c r="C78" s="49">
        <v>0.1</v>
      </c>
      <c r="D78" s="52">
        <v>-0.03</v>
      </c>
      <c r="E78" s="53">
        <v>0.06</v>
      </c>
      <c r="F78" s="53">
        <v>0.28000000000000003</v>
      </c>
    </row>
    <row r="79" spans="1:7" ht="13.5" customHeight="1" x14ac:dyDescent="0.25">
      <c r="B79" s="27"/>
      <c r="C79" s="49"/>
      <c r="D79" s="52"/>
      <c r="E79" s="53"/>
      <c r="F79" s="53"/>
    </row>
    <row r="80" spans="1:7" ht="13.5" customHeight="1" x14ac:dyDescent="0.25">
      <c r="A80" t="s">
        <v>78</v>
      </c>
      <c r="B80" s="23">
        <v>165.7</v>
      </c>
      <c r="C80" s="23">
        <v>163</v>
      </c>
      <c r="D80" s="11">
        <v>151.4</v>
      </c>
      <c r="E80" s="11">
        <v>153.5</v>
      </c>
      <c r="F80" s="11">
        <f>SUM(B80:E80)</f>
        <v>633.6</v>
      </c>
      <c r="G80" s="30"/>
    </row>
    <row r="81" spans="1:6" ht="13.5" customHeight="1" x14ac:dyDescent="0.25">
      <c r="A81" t="s">
        <v>77</v>
      </c>
      <c r="B81" s="29">
        <v>0.1</v>
      </c>
      <c r="C81" s="29">
        <v>7.0000000000000007E-2</v>
      </c>
      <c r="D81" s="29">
        <v>0.03</v>
      </c>
      <c r="E81" s="29">
        <v>0.04</v>
      </c>
      <c r="F81" s="29">
        <v>0.06</v>
      </c>
    </row>
    <row r="82" spans="1:6" ht="13.5" customHeight="1" x14ac:dyDescent="0.25">
      <c r="A82" t="s">
        <v>76</v>
      </c>
      <c r="B82" s="23">
        <v>18.899999999999999</v>
      </c>
      <c r="C82" s="23">
        <v>14.5</v>
      </c>
      <c r="D82" s="11">
        <v>5.8</v>
      </c>
      <c r="E82" s="11">
        <v>8</v>
      </c>
      <c r="F82" s="11">
        <f>SUM(B82:E82)</f>
        <v>47.199999999999996</v>
      </c>
    </row>
    <row r="83" spans="1:6" ht="13.5" customHeight="1" x14ac:dyDescent="0.25">
      <c r="A83" t="s">
        <v>75</v>
      </c>
      <c r="B83" s="27">
        <v>0.16</v>
      </c>
      <c r="C83" s="27">
        <v>0.13</v>
      </c>
      <c r="D83" s="28">
        <v>0.05</v>
      </c>
      <c r="E83" s="28">
        <v>7.0000000000000007E-2</v>
      </c>
      <c r="F83" s="28">
        <v>0.41</v>
      </c>
    </row>
    <row r="84" spans="1:6" ht="13.5" customHeight="1" x14ac:dyDescent="0.25">
      <c r="B84" s="27"/>
      <c r="C84" s="27"/>
      <c r="D84" s="28"/>
      <c r="E84" s="28"/>
      <c r="F84" s="28"/>
    </row>
    <row r="85" spans="1:6" ht="13.5" customHeight="1" x14ac:dyDescent="0.25">
      <c r="A85" t="s">
        <v>22</v>
      </c>
      <c r="B85" s="7">
        <v>423</v>
      </c>
      <c r="C85" s="7">
        <v>406.7</v>
      </c>
      <c r="D85" s="8">
        <v>395.2</v>
      </c>
      <c r="E85" s="11">
        <v>411</v>
      </c>
      <c r="F85" s="11">
        <v>411</v>
      </c>
    </row>
    <row r="86" spans="1:6" ht="13.5" customHeight="1" x14ac:dyDescent="0.25">
      <c r="A86" t="s">
        <v>6</v>
      </c>
      <c r="B86" s="26">
        <v>50</v>
      </c>
      <c r="C86" s="26">
        <v>56</v>
      </c>
      <c r="D86" s="15">
        <v>62</v>
      </c>
      <c r="E86" s="15">
        <v>62</v>
      </c>
      <c r="F86" s="32"/>
    </row>
    <row r="87" spans="1:6" ht="13.5" customHeight="1" x14ac:dyDescent="0.25">
      <c r="A87" t="s">
        <v>37</v>
      </c>
      <c r="B87" s="23">
        <v>9.9</v>
      </c>
      <c r="C87" s="23">
        <v>12.7</v>
      </c>
      <c r="D87" s="23">
        <v>6.4</v>
      </c>
      <c r="E87" s="23">
        <v>7.3</v>
      </c>
      <c r="F87" s="23">
        <f>SUM(B87:E87)</f>
        <v>36.299999999999997</v>
      </c>
    </row>
    <row r="88" spans="1:6" ht="13.5" customHeight="1" x14ac:dyDescent="0.25">
      <c r="A88" t="s">
        <v>38</v>
      </c>
      <c r="B88" s="23">
        <v>15.2</v>
      </c>
      <c r="C88" s="23">
        <v>22</v>
      </c>
      <c r="D88" s="23">
        <v>5.9</v>
      </c>
      <c r="E88" s="23">
        <v>43.1</v>
      </c>
      <c r="F88" s="23">
        <f>SUM(B88:E88)</f>
        <v>86.2</v>
      </c>
    </row>
    <row r="89" spans="1:6" ht="13.5" customHeight="1" x14ac:dyDescent="0.25">
      <c r="A89" t="s">
        <v>45</v>
      </c>
      <c r="B89" s="23">
        <v>12.6</v>
      </c>
      <c r="C89" s="23">
        <v>12.1</v>
      </c>
      <c r="D89" s="23">
        <v>12</v>
      </c>
      <c r="E89" s="23">
        <v>12.1</v>
      </c>
      <c r="F89" s="23">
        <f>SUM(B89:E89)</f>
        <v>48.800000000000004</v>
      </c>
    </row>
    <row r="90" spans="1:6" ht="13.5" customHeight="1" x14ac:dyDescent="0.25">
      <c r="B90" s="9"/>
      <c r="C90" s="9"/>
    </row>
    <row r="91" spans="1:6" ht="13.5" customHeight="1" x14ac:dyDescent="0.25">
      <c r="A91" s="5" t="s">
        <v>7</v>
      </c>
      <c r="B91" s="10"/>
      <c r="C91" s="6"/>
      <c r="D91" s="6"/>
      <c r="E91" s="6"/>
      <c r="F91" s="6"/>
    </row>
    <row r="92" spans="1:6" ht="13.5" customHeight="1" x14ac:dyDescent="0.25">
      <c r="A92" t="s">
        <v>8</v>
      </c>
      <c r="B92" s="23">
        <v>106.8</v>
      </c>
      <c r="C92" s="23">
        <v>92.7</v>
      </c>
      <c r="D92" s="11">
        <v>87.4</v>
      </c>
      <c r="E92" s="11">
        <v>87.3</v>
      </c>
      <c r="F92" s="11">
        <f>SUM(B92:E92)</f>
        <v>374.2</v>
      </c>
    </row>
    <row r="93" spans="1:6" ht="13.5" customHeight="1" x14ac:dyDescent="0.25">
      <c r="A93" t="s">
        <v>9</v>
      </c>
      <c r="B93" s="23">
        <v>71.8</v>
      </c>
      <c r="C93" s="23">
        <v>66.2</v>
      </c>
      <c r="D93" s="11">
        <v>58.2</v>
      </c>
      <c r="E93" s="11">
        <v>67.2</v>
      </c>
      <c r="F93" s="11">
        <f>SUM(B93:E93)</f>
        <v>263.39999999999998</v>
      </c>
    </row>
    <row r="94" spans="1:6" ht="13.5" customHeight="1" x14ac:dyDescent="0.25">
      <c r="A94" t="s">
        <v>10</v>
      </c>
      <c r="B94" s="23">
        <v>50.7</v>
      </c>
      <c r="C94" s="23">
        <v>52.5</v>
      </c>
      <c r="D94" s="11">
        <v>43.1</v>
      </c>
      <c r="E94" s="11">
        <v>41</v>
      </c>
      <c r="F94" s="11">
        <f>SUM(B94:E94)</f>
        <v>187.3</v>
      </c>
    </row>
    <row r="95" spans="1:6" ht="13.5" customHeight="1" x14ac:dyDescent="0.25">
      <c r="B95" s="9"/>
    </row>
    <row r="96" spans="1:6" ht="13.5" customHeight="1" x14ac:dyDescent="0.25">
      <c r="A96" s="5" t="s">
        <v>11</v>
      </c>
      <c r="B96" s="10"/>
      <c r="C96" s="6"/>
      <c r="D96" s="6"/>
      <c r="E96" s="6"/>
      <c r="F96" s="6"/>
    </row>
    <row r="97" spans="1:7" ht="13.5" customHeight="1" x14ac:dyDescent="0.25">
      <c r="A97" s="33" t="s">
        <v>31</v>
      </c>
      <c r="B97" s="36">
        <f>SUM(B98:B101)</f>
        <v>193.9</v>
      </c>
      <c r="C97" s="36">
        <f>SUM(C98:C101)</f>
        <v>178.6</v>
      </c>
      <c r="D97" s="34">
        <v>158.19999999999999</v>
      </c>
      <c r="E97" s="34">
        <v>165.7</v>
      </c>
      <c r="F97" s="34">
        <f>SUM(B97:E97)</f>
        <v>696.40000000000009</v>
      </c>
    </row>
    <row r="98" spans="1:7" ht="13.5" customHeight="1" x14ac:dyDescent="0.25">
      <c r="A98" s="33" t="s">
        <v>32</v>
      </c>
      <c r="B98" s="36">
        <v>33.700000000000003</v>
      </c>
      <c r="C98" s="36">
        <v>33.299999999999997</v>
      </c>
      <c r="D98" s="34">
        <v>24.6</v>
      </c>
      <c r="E98" s="34">
        <v>27.2</v>
      </c>
      <c r="F98" s="34">
        <f>SUM(B98:E98)</f>
        <v>118.8</v>
      </c>
    </row>
    <row r="99" spans="1:7" s="33" customFormat="1" ht="13.5" customHeight="1" x14ac:dyDescent="0.25">
      <c r="A99" s="33" t="s">
        <v>34</v>
      </c>
      <c r="B99" s="36">
        <v>27.1</v>
      </c>
      <c r="C99" s="36">
        <v>26</v>
      </c>
      <c r="D99" s="34">
        <v>23.9</v>
      </c>
      <c r="E99" s="34">
        <v>26.4</v>
      </c>
      <c r="F99" s="34">
        <f>SUM(B99:E99)</f>
        <v>103.4</v>
      </c>
      <c r="G99" s="35"/>
    </row>
    <row r="100" spans="1:7" s="33" customFormat="1" ht="13.5" customHeight="1" x14ac:dyDescent="0.25">
      <c r="A100" s="33" t="s">
        <v>33</v>
      </c>
      <c r="B100" s="36">
        <v>21.8</v>
      </c>
      <c r="C100" s="36">
        <v>16.2</v>
      </c>
      <c r="D100" s="34">
        <v>16.899999999999999</v>
      </c>
      <c r="E100" s="34">
        <v>18.600000000000001</v>
      </c>
      <c r="F100" s="34">
        <f>SUM(B100:E100)</f>
        <v>73.5</v>
      </c>
      <c r="G100" s="35"/>
    </row>
    <row r="101" spans="1:7" s="33" customFormat="1" ht="13.5" customHeight="1" x14ac:dyDescent="0.25">
      <c r="A101" s="33" t="s">
        <v>26</v>
      </c>
      <c r="B101" s="36">
        <v>111.3</v>
      </c>
      <c r="C101" s="36">
        <v>103.1</v>
      </c>
      <c r="D101" s="34">
        <v>92.8</v>
      </c>
      <c r="E101" s="34">
        <v>93.5</v>
      </c>
      <c r="F101" s="34">
        <f>SUM(B101:E101)</f>
        <v>400.7</v>
      </c>
      <c r="G101" s="35"/>
    </row>
    <row r="102" spans="1:7" s="33" customFormat="1" ht="13.5" customHeight="1" x14ac:dyDescent="0.25">
      <c r="A102"/>
      <c r="B102" s="23"/>
      <c r="C102" s="23"/>
      <c r="D102" s="11"/>
      <c r="E102" s="8"/>
      <c r="F102" s="12"/>
      <c r="G102" s="35"/>
    </row>
    <row r="103" spans="1:7" s="33" customFormat="1" ht="13.5" customHeight="1" x14ac:dyDescent="0.25">
      <c r="A103" t="s">
        <v>12</v>
      </c>
      <c r="B103" s="23">
        <v>35.4</v>
      </c>
      <c r="C103" s="23">
        <v>32.799999999999997</v>
      </c>
      <c r="D103" s="11">
        <v>30.5</v>
      </c>
      <c r="E103" s="8">
        <v>29.8</v>
      </c>
      <c r="F103" s="11">
        <f>SUM(B103:E103)</f>
        <v>128.5</v>
      </c>
      <c r="G103" s="35"/>
    </row>
    <row r="104" spans="1:7" ht="13.5" customHeight="1" x14ac:dyDescent="0.25">
      <c r="B104" s="13"/>
      <c r="C104" s="14"/>
      <c r="D104" s="14"/>
      <c r="E104" s="15"/>
    </row>
    <row r="105" spans="1:7" ht="13.5" customHeight="1" x14ac:dyDescent="0.25">
      <c r="A105" s="5" t="s">
        <v>86</v>
      </c>
      <c r="B105" s="10"/>
      <c r="C105" s="6"/>
      <c r="D105" s="6"/>
      <c r="E105" s="6"/>
      <c r="F105" s="6"/>
    </row>
    <row r="106" spans="1:7" ht="13.5" customHeight="1" x14ac:dyDescent="0.25">
      <c r="A106" s="33" t="s">
        <v>39</v>
      </c>
      <c r="B106" s="36">
        <v>74.400000000000006</v>
      </c>
      <c r="C106" s="36">
        <v>57.7</v>
      </c>
      <c r="D106" s="34">
        <v>45.1</v>
      </c>
      <c r="E106" s="34">
        <v>54.9</v>
      </c>
      <c r="F106" s="34">
        <f>SUM(B106:E106)</f>
        <v>232.10000000000002</v>
      </c>
    </row>
    <row r="107" spans="1:7" ht="13.5" customHeight="1" x14ac:dyDescent="0.25">
      <c r="A107" s="33" t="s">
        <v>12</v>
      </c>
      <c r="B107" s="36">
        <v>-5.3</v>
      </c>
      <c r="C107" s="36">
        <v>-2.8</v>
      </c>
      <c r="D107" s="34">
        <v>-4</v>
      </c>
      <c r="E107" s="34">
        <v>-5.0999999999999996</v>
      </c>
      <c r="F107" s="34">
        <f>SUM(B107:E107)</f>
        <v>-17.2</v>
      </c>
    </row>
    <row r="108" spans="1:7" ht="13.5" customHeight="1" x14ac:dyDescent="0.25">
      <c r="A108" s="33" t="s">
        <v>40</v>
      </c>
      <c r="B108" s="36">
        <v>-47.9</v>
      </c>
      <c r="C108" s="36">
        <v>-44.5</v>
      </c>
      <c r="D108" s="34">
        <v>-48.9</v>
      </c>
      <c r="E108" s="34">
        <v>-48.6</v>
      </c>
      <c r="F108" s="34">
        <f>SUM(B108:E108)</f>
        <v>-189.9</v>
      </c>
    </row>
    <row r="109" spans="1:7" ht="13.5" customHeight="1" x14ac:dyDescent="0.25">
      <c r="B109" s="13"/>
      <c r="C109" s="14"/>
      <c r="D109" s="14"/>
      <c r="E109" s="15"/>
    </row>
    <row r="110" spans="1:7" ht="13.5" customHeight="1" x14ac:dyDescent="0.25">
      <c r="A110" s="5" t="s">
        <v>13</v>
      </c>
      <c r="B110" s="10"/>
      <c r="C110" s="6"/>
      <c r="D110" s="6"/>
      <c r="E110" s="6"/>
      <c r="F110" s="6"/>
    </row>
    <row r="111" spans="1:7" ht="13.5" customHeight="1" x14ac:dyDescent="0.25">
      <c r="A111" t="s">
        <v>27</v>
      </c>
      <c r="B111" s="16">
        <v>46700</v>
      </c>
      <c r="C111" s="17">
        <v>35300</v>
      </c>
      <c r="D111" s="17">
        <v>46000</v>
      </c>
      <c r="E111" s="32">
        <v>50300</v>
      </c>
      <c r="F111" s="18">
        <f>SUM(B111:E111)</f>
        <v>178300</v>
      </c>
    </row>
    <row r="112" spans="1:7" ht="13.5" customHeight="1" x14ac:dyDescent="0.25">
      <c r="A112" t="s">
        <v>28</v>
      </c>
      <c r="B112" s="36">
        <v>21.3</v>
      </c>
      <c r="C112" s="36">
        <v>13.1</v>
      </c>
      <c r="D112" s="34">
        <v>10.9</v>
      </c>
      <c r="E112" s="34">
        <v>23.7</v>
      </c>
      <c r="F112" s="34">
        <f>SUM(B112:E112)</f>
        <v>69</v>
      </c>
    </row>
    <row r="113" spans="1:8" ht="13.5" customHeight="1" x14ac:dyDescent="0.25">
      <c r="A113" t="s">
        <v>29</v>
      </c>
      <c r="B113" s="37"/>
      <c r="C113" s="33"/>
      <c r="D113" s="33"/>
      <c r="E113" s="33"/>
      <c r="F113" s="38"/>
    </row>
    <row r="114" spans="1:8" ht="13.5" customHeight="1" x14ac:dyDescent="0.25">
      <c r="A114" t="s">
        <v>14</v>
      </c>
      <c r="B114" s="16">
        <v>3091700</v>
      </c>
      <c r="C114" s="17">
        <f>SUM(B114+C111)</f>
        <v>3127000</v>
      </c>
      <c r="D114" s="17">
        <v>3173000</v>
      </c>
      <c r="E114" s="32">
        <f>+D114+E111</f>
        <v>3223300</v>
      </c>
      <c r="F114" s="18">
        <v>3223300</v>
      </c>
    </row>
    <row r="115" spans="1:8" ht="13.5" customHeight="1" x14ac:dyDescent="0.25">
      <c r="B115" s="19"/>
    </row>
    <row r="116" spans="1:8" ht="13.5" customHeight="1" x14ac:dyDescent="0.25">
      <c r="A116" s="5" t="s">
        <v>15</v>
      </c>
      <c r="B116" s="10"/>
      <c r="C116" s="6"/>
      <c r="D116" s="6"/>
      <c r="E116" s="6"/>
      <c r="F116" s="6"/>
    </row>
    <row r="117" spans="1:8" ht="13.5" customHeight="1" x14ac:dyDescent="0.25">
      <c r="A117" t="s">
        <v>16</v>
      </c>
      <c r="B117" s="16">
        <v>3706</v>
      </c>
      <c r="C117" s="16">
        <v>3715</v>
      </c>
      <c r="D117" s="17">
        <v>3622</v>
      </c>
      <c r="E117" s="17">
        <v>3498</v>
      </c>
      <c r="F117" s="18">
        <v>3498</v>
      </c>
    </row>
    <row r="118" spans="1:8" ht="13.5" customHeight="1" x14ac:dyDescent="0.25">
      <c r="B118" s="20"/>
    </row>
    <row r="119" spans="1:8" ht="13.5" customHeight="1" x14ac:dyDescent="0.25">
      <c r="A119" s="5" t="s">
        <v>17</v>
      </c>
      <c r="B119" s="21"/>
      <c r="C119" s="6"/>
      <c r="D119" s="6"/>
      <c r="E119" s="6"/>
      <c r="F119" s="6"/>
    </row>
    <row r="120" spans="1:8" ht="13.5" customHeight="1" x14ac:dyDescent="0.25">
      <c r="A120" t="s">
        <v>18</v>
      </c>
      <c r="B120" s="22"/>
      <c r="C120" s="17"/>
      <c r="D120" s="17"/>
      <c r="E120" s="17"/>
      <c r="F120" s="18"/>
    </row>
    <row r="121" spans="1:8" ht="13.5" customHeight="1" x14ac:dyDescent="0.25">
      <c r="A121" t="s">
        <v>19</v>
      </c>
      <c r="B121" s="16">
        <v>118402000</v>
      </c>
      <c r="C121" s="16">
        <v>114275000</v>
      </c>
      <c r="D121" s="32">
        <v>113558000</v>
      </c>
      <c r="E121" s="24">
        <v>114161000</v>
      </c>
      <c r="F121" s="18">
        <v>114161000</v>
      </c>
    </row>
    <row r="122" spans="1:8" ht="13.5" customHeight="1" x14ac:dyDescent="0.25">
      <c r="A122" t="s">
        <v>20</v>
      </c>
      <c r="B122" s="16">
        <v>446000</v>
      </c>
      <c r="C122" s="16">
        <v>2003000</v>
      </c>
      <c r="D122" s="39">
        <v>641000</v>
      </c>
      <c r="E122" s="25">
        <v>1300000</v>
      </c>
      <c r="F122" s="18">
        <f>SUM(B122:E122)</f>
        <v>4390000</v>
      </c>
    </row>
    <row r="123" spans="1:8" ht="13.5" customHeight="1" x14ac:dyDescent="0.25">
      <c r="B123" s="16"/>
      <c r="C123" s="16"/>
      <c r="D123" s="39"/>
      <c r="E123" s="25"/>
      <c r="F123" s="18"/>
    </row>
    <row r="124" spans="1:8" ht="77.25" customHeight="1" x14ac:dyDescent="0.25">
      <c r="A124" s="72" t="s">
        <v>73</v>
      </c>
      <c r="B124" s="73"/>
      <c r="C124" s="73"/>
      <c r="D124" s="71"/>
      <c r="E124" s="71"/>
      <c r="F124" s="71"/>
    </row>
    <row r="125" spans="1:8" ht="45" customHeight="1" x14ac:dyDescent="0.25">
      <c r="A125" s="69" t="s">
        <v>74</v>
      </c>
      <c r="B125" s="70"/>
      <c r="C125" s="70"/>
      <c r="D125" s="71"/>
      <c r="E125" s="71"/>
      <c r="F125" s="71"/>
    </row>
    <row r="126" spans="1:8" ht="13.5" customHeight="1" x14ac:dyDescent="0.25">
      <c r="B126" s="16"/>
      <c r="C126" s="16"/>
      <c r="D126" s="39"/>
      <c r="E126" s="25"/>
      <c r="F126" s="18"/>
    </row>
    <row r="127" spans="1:8" ht="13.5" customHeight="1" x14ac:dyDescent="0.25">
      <c r="A127" t="s">
        <v>68</v>
      </c>
      <c r="B127" s="7">
        <f>+B75</f>
        <v>167.4</v>
      </c>
      <c r="C127" s="7">
        <f>+C75</f>
        <v>166.8</v>
      </c>
      <c r="D127" s="7">
        <f>+D75</f>
        <v>164.7</v>
      </c>
      <c r="E127" s="7">
        <f>+E75</f>
        <v>160.9</v>
      </c>
      <c r="F127" s="7">
        <f>+F75</f>
        <v>659.80000000000007</v>
      </c>
    </row>
    <row r="128" spans="1:8" ht="13.5" customHeight="1" x14ac:dyDescent="0.25">
      <c r="A128" t="s">
        <v>46</v>
      </c>
      <c r="B128" s="7">
        <v>-0.2</v>
      </c>
      <c r="C128" s="36">
        <v>-0.1</v>
      </c>
      <c r="D128" s="36">
        <v>0</v>
      </c>
      <c r="E128" s="36">
        <v>0</v>
      </c>
      <c r="F128" s="36">
        <v>-0.3</v>
      </c>
      <c r="H128" s="11"/>
    </row>
    <row r="129" spans="1:8" ht="13.5" customHeight="1" x14ac:dyDescent="0.25">
      <c r="A129" t="s">
        <v>47</v>
      </c>
      <c r="B129" s="43">
        <v>-1.5</v>
      </c>
      <c r="C129" s="43">
        <v>-3.7</v>
      </c>
      <c r="D129" s="43">
        <v>-13.3</v>
      </c>
      <c r="E129" s="43">
        <v>-7.4</v>
      </c>
      <c r="F129" s="43">
        <v>-25.9</v>
      </c>
      <c r="H129" s="29"/>
    </row>
    <row r="130" spans="1:8" ht="13.5" customHeight="1" x14ac:dyDescent="0.25">
      <c r="A130" t="s">
        <v>48</v>
      </c>
      <c r="B130" s="7">
        <f>SUM(B127:B129)</f>
        <v>165.70000000000002</v>
      </c>
      <c r="C130" s="7">
        <f>SUM(C127:C129)</f>
        <v>163.00000000000003</v>
      </c>
      <c r="D130" s="7">
        <f>SUM(D127:D129)</f>
        <v>151.39999999999998</v>
      </c>
      <c r="E130" s="7">
        <f>SUM(E127:E129)</f>
        <v>153.5</v>
      </c>
      <c r="F130" s="7">
        <f>SUM(F127:F129)</f>
        <v>633.60000000000014</v>
      </c>
      <c r="H130" s="11"/>
    </row>
    <row r="131" spans="1:8" ht="13.5" customHeight="1" x14ac:dyDescent="0.25">
      <c r="B131" s="16"/>
      <c r="C131" s="16"/>
      <c r="D131" s="16"/>
      <c r="E131" s="16"/>
      <c r="F131" s="16"/>
      <c r="H131" s="28"/>
    </row>
    <row r="132" spans="1:8" ht="13.5" customHeight="1" x14ac:dyDescent="0.25">
      <c r="A132" t="s">
        <v>69</v>
      </c>
      <c r="B132" s="41">
        <v>0.09</v>
      </c>
      <c r="C132" s="41">
        <f>+C76</f>
        <v>0.05</v>
      </c>
      <c r="D132" s="41">
        <f>+D76</f>
        <v>-0.04</v>
      </c>
      <c r="E132" s="41">
        <f>+E76</f>
        <v>0.01</v>
      </c>
      <c r="F132" s="41">
        <f>+F76</f>
        <v>0.03</v>
      </c>
      <c r="H132" s="11"/>
    </row>
    <row r="133" spans="1:8" ht="13.5" customHeight="1" x14ac:dyDescent="0.25">
      <c r="A133" t="s">
        <v>46</v>
      </c>
      <c r="B133" s="41">
        <v>0</v>
      </c>
      <c r="C133" s="41">
        <v>0</v>
      </c>
      <c r="D133" s="41">
        <v>0</v>
      </c>
      <c r="E133" s="41">
        <v>0</v>
      </c>
      <c r="F133" s="41">
        <v>0</v>
      </c>
      <c r="H133" s="28"/>
    </row>
    <row r="134" spans="1:8" ht="13.5" customHeight="1" x14ac:dyDescent="0.25">
      <c r="A134" t="s">
        <v>47</v>
      </c>
      <c r="B134" s="42">
        <v>0.01</v>
      </c>
      <c r="C134" s="42">
        <v>0.02</v>
      </c>
      <c r="D134" s="42">
        <v>7.0000000000000007E-2</v>
      </c>
      <c r="E134" s="42">
        <v>0.03</v>
      </c>
      <c r="F134" s="42">
        <v>0.03</v>
      </c>
    </row>
    <row r="135" spans="1:8" ht="13.5" customHeight="1" x14ac:dyDescent="0.25">
      <c r="A135" t="s">
        <v>49</v>
      </c>
      <c r="B135" s="41">
        <f>SUM(B132:B134)</f>
        <v>9.9999999999999992E-2</v>
      </c>
      <c r="C135" s="41">
        <f>SUM(C132:C134)</f>
        <v>7.0000000000000007E-2</v>
      </c>
      <c r="D135" s="41">
        <f>SUM(D132:D134)</f>
        <v>3.0000000000000006E-2</v>
      </c>
      <c r="E135" s="41">
        <f>SUM(E132:E134)</f>
        <v>0.04</v>
      </c>
      <c r="F135" s="41">
        <f>SUM(F132:F134)</f>
        <v>0.06</v>
      </c>
    </row>
    <row r="136" spans="1:8" ht="13.5" customHeight="1" x14ac:dyDescent="0.25">
      <c r="B136" s="41"/>
      <c r="C136" s="41"/>
      <c r="D136" s="41"/>
      <c r="E136" s="41"/>
      <c r="F136" s="41"/>
    </row>
    <row r="137" spans="1:8" ht="13.5" customHeight="1" x14ac:dyDescent="0.25">
      <c r="A137" t="s">
        <v>70</v>
      </c>
      <c r="B137" s="23">
        <v>17.600000000000001</v>
      </c>
      <c r="C137" s="23">
        <f>+C77</f>
        <v>11.8</v>
      </c>
      <c r="D137" s="23">
        <f>+D77</f>
        <v>-3.9</v>
      </c>
      <c r="E137" s="23">
        <f>+E77</f>
        <v>6.4</v>
      </c>
      <c r="F137" s="23">
        <f>+F77</f>
        <v>31.900000000000006</v>
      </c>
    </row>
    <row r="138" spans="1:8" ht="13.5" customHeight="1" x14ac:dyDescent="0.25">
      <c r="A138" t="s">
        <v>46</v>
      </c>
      <c r="B138" s="7">
        <v>0.2</v>
      </c>
      <c r="C138" s="7">
        <v>0.1</v>
      </c>
      <c r="D138" s="7">
        <v>0</v>
      </c>
      <c r="E138" s="7">
        <v>0</v>
      </c>
      <c r="F138" s="7">
        <v>0.3</v>
      </c>
    </row>
    <row r="139" spans="1:8" ht="13.5" customHeight="1" x14ac:dyDescent="0.25">
      <c r="A139" t="s">
        <v>47</v>
      </c>
      <c r="B139" s="44">
        <v>1.5</v>
      </c>
      <c r="C139" s="44">
        <v>3.7</v>
      </c>
      <c r="D139" s="44">
        <v>13.3</v>
      </c>
      <c r="E139" s="44">
        <v>7.4</v>
      </c>
      <c r="F139" s="62">
        <v>25.9</v>
      </c>
    </row>
    <row r="140" spans="1:8" ht="13.5" customHeight="1" x14ac:dyDescent="0.25">
      <c r="A140" t="s">
        <v>50</v>
      </c>
      <c r="B140" s="44">
        <v>0</v>
      </c>
      <c r="C140" s="44">
        <v>0</v>
      </c>
      <c r="D140" s="44">
        <v>0</v>
      </c>
      <c r="E140" s="44">
        <v>-3.8</v>
      </c>
      <c r="F140" s="44">
        <v>-3.8</v>
      </c>
    </row>
    <row r="141" spans="1:8" ht="13.5" customHeight="1" x14ac:dyDescent="0.25">
      <c r="A141" t="s">
        <v>51</v>
      </c>
      <c r="B141" s="43">
        <v>-0.4</v>
      </c>
      <c r="C141" s="43">
        <v>-1.1000000000000001</v>
      </c>
      <c r="D141" s="43">
        <v>-3.6</v>
      </c>
      <c r="E141" s="43">
        <v>-2</v>
      </c>
      <c r="F141" s="60">
        <v>-7.1</v>
      </c>
    </row>
    <row r="142" spans="1:8" ht="13.5" customHeight="1" x14ac:dyDescent="0.25">
      <c r="A142" t="s">
        <v>52</v>
      </c>
      <c r="B142" s="7">
        <f>SUM(B137:B141)</f>
        <v>18.900000000000002</v>
      </c>
      <c r="C142" s="7">
        <f>SUM(C137:C141)</f>
        <v>14.500000000000002</v>
      </c>
      <c r="D142" s="7">
        <f>SUM(D137:D141)</f>
        <v>5.8000000000000007</v>
      </c>
      <c r="E142" s="7">
        <f>SUM(E137:E141)</f>
        <v>8</v>
      </c>
      <c r="F142" s="7">
        <f>SUM(F137:F141)</f>
        <v>47.2</v>
      </c>
    </row>
    <row r="143" spans="1:8" ht="13.5" customHeight="1" x14ac:dyDescent="0.25">
      <c r="B143" s="41"/>
      <c r="C143" s="41"/>
      <c r="D143" s="41"/>
      <c r="E143" s="41"/>
      <c r="F143" s="41"/>
    </row>
    <row r="144" spans="1:8" ht="13.5" customHeight="1" x14ac:dyDescent="0.25">
      <c r="A144" t="s">
        <v>71</v>
      </c>
      <c r="B144" s="27">
        <v>0.15</v>
      </c>
      <c r="C144" s="27">
        <f>+C78</f>
        <v>0.1</v>
      </c>
      <c r="D144" s="27">
        <f>+D78</f>
        <v>-0.03</v>
      </c>
      <c r="E144" s="27">
        <f>+E78</f>
        <v>0.06</v>
      </c>
      <c r="F144" s="27">
        <f>+F78</f>
        <v>0.28000000000000003</v>
      </c>
    </row>
    <row r="145" spans="1:6" ht="13.5" customHeight="1" x14ac:dyDescent="0.25">
      <c r="A145" t="s">
        <v>46</v>
      </c>
      <c r="B145" s="45">
        <v>0</v>
      </c>
      <c r="C145" s="45">
        <v>0</v>
      </c>
      <c r="D145" s="45">
        <v>0</v>
      </c>
      <c r="E145" s="45">
        <v>0</v>
      </c>
      <c r="F145" s="45">
        <v>0</v>
      </c>
    </row>
    <row r="146" spans="1:6" ht="13.5" customHeight="1" x14ac:dyDescent="0.25">
      <c r="A146" t="s">
        <v>47</v>
      </c>
      <c r="B146" s="46">
        <v>0.01</v>
      </c>
      <c r="C146" s="46">
        <v>0.03</v>
      </c>
      <c r="D146" s="46">
        <v>0.11</v>
      </c>
      <c r="E146" s="46">
        <v>7.0000000000000007E-2</v>
      </c>
      <c r="F146" s="63">
        <v>0.22</v>
      </c>
    </row>
    <row r="147" spans="1:6" ht="13.5" customHeight="1" x14ac:dyDescent="0.25">
      <c r="A147" t="s">
        <v>50</v>
      </c>
      <c r="B147" s="46">
        <v>0</v>
      </c>
      <c r="C147" s="46">
        <v>0</v>
      </c>
      <c r="D147" s="46">
        <v>0</v>
      </c>
      <c r="E147" s="46">
        <v>-0.03</v>
      </c>
      <c r="F147" s="46">
        <v>-0.03</v>
      </c>
    </row>
    <row r="148" spans="1:6" ht="13.5" customHeight="1" x14ac:dyDescent="0.25">
      <c r="A148" t="s">
        <v>51</v>
      </c>
      <c r="B148" s="47">
        <v>0</v>
      </c>
      <c r="C148" s="47">
        <v>0</v>
      </c>
      <c r="D148" s="47">
        <v>-0.03</v>
      </c>
      <c r="E148" s="47">
        <v>-0.03</v>
      </c>
      <c r="F148" s="64">
        <v>-0.06</v>
      </c>
    </row>
    <row r="149" spans="1:6" ht="13.5" customHeight="1" x14ac:dyDescent="0.25">
      <c r="A149" t="s">
        <v>53</v>
      </c>
      <c r="B149" s="45">
        <f>SUM(B144:B146)</f>
        <v>0.16</v>
      </c>
      <c r="C149" s="45">
        <f>SUM(C144:C146)</f>
        <v>0.13</v>
      </c>
      <c r="D149" s="45">
        <f>SUM(D144:D148)</f>
        <v>0.05</v>
      </c>
      <c r="E149" s="45">
        <f>SUM(E144:E148)</f>
        <v>7.0000000000000007E-2</v>
      </c>
      <c r="F149" s="45">
        <f>SUM(F144:F148)</f>
        <v>0.41</v>
      </c>
    </row>
    <row r="150" spans="1:6" ht="13.5" customHeight="1" x14ac:dyDescent="0.25">
      <c r="B150" s="45"/>
      <c r="C150" s="45"/>
      <c r="D150" s="45"/>
      <c r="E150" s="45"/>
      <c r="F150" s="45"/>
    </row>
    <row r="151" spans="1:6" ht="13.5" customHeight="1" x14ac:dyDescent="0.25">
      <c r="A151" s="40" t="s">
        <v>72</v>
      </c>
      <c r="B151" s="40"/>
      <c r="C151" s="40"/>
      <c r="D151" s="40"/>
      <c r="E151" s="40"/>
      <c r="F151" s="40"/>
    </row>
    <row r="152" spans="1:6" ht="13.5" customHeight="1" x14ac:dyDescent="0.25">
      <c r="A152" s="40" t="s">
        <v>54</v>
      </c>
    </row>
    <row r="154" spans="1:6" ht="13.5" customHeight="1" x14ac:dyDescent="0.25">
      <c r="A154" s="3" t="s">
        <v>55</v>
      </c>
      <c r="B154" s="4" t="s">
        <v>0</v>
      </c>
      <c r="C154" s="4" t="s">
        <v>1</v>
      </c>
      <c r="D154" s="4" t="s">
        <v>2</v>
      </c>
      <c r="E154" s="4" t="s">
        <v>3</v>
      </c>
      <c r="F154" s="4" t="s">
        <v>56</v>
      </c>
    </row>
    <row r="155" spans="1:6" ht="13.5" customHeight="1" x14ac:dyDescent="0.25">
      <c r="A155" s="5" t="s">
        <v>21</v>
      </c>
      <c r="B155" s="6"/>
      <c r="C155" s="6"/>
      <c r="D155" s="6"/>
      <c r="E155" s="6"/>
      <c r="F155" s="6"/>
    </row>
    <row r="156" spans="1:6" ht="13.5" customHeight="1" x14ac:dyDescent="0.25">
      <c r="A156" t="s">
        <v>23</v>
      </c>
      <c r="B156" s="23">
        <v>245.7</v>
      </c>
      <c r="C156" s="11">
        <v>231.4</v>
      </c>
      <c r="D156" s="11">
        <v>216.4</v>
      </c>
      <c r="E156" s="11">
        <v>254</v>
      </c>
      <c r="F156" s="11">
        <f>SUM(B156:E156)</f>
        <v>947.5</v>
      </c>
    </row>
    <row r="157" spans="1:6" ht="13.5" customHeight="1" x14ac:dyDescent="0.25">
      <c r="A157" t="s">
        <v>4</v>
      </c>
      <c r="B157" s="29">
        <v>0.85</v>
      </c>
      <c r="C157" s="29">
        <v>0.85</v>
      </c>
      <c r="D157" s="29">
        <v>0.83</v>
      </c>
      <c r="E157" s="29">
        <v>0.84</v>
      </c>
      <c r="F157" s="55">
        <f>SUM(B157:E157)/4</f>
        <v>0.84249999999999992</v>
      </c>
    </row>
    <row r="158" spans="1:6" ht="13.5" customHeight="1" x14ac:dyDescent="0.25">
      <c r="B158" s="29"/>
      <c r="C158" s="29"/>
      <c r="D158" s="29"/>
      <c r="E158" s="29"/>
      <c r="F158" s="55"/>
    </row>
    <row r="159" spans="1:6" ht="13.5" customHeight="1" x14ac:dyDescent="0.25">
      <c r="A159" t="s">
        <v>79</v>
      </c>
      <c r="B159" s="36">
        <v>172.4</v>
      </c>
      <c r="C159" s="34">
        <v>176.8</v>
      </c>
      <c r="D159" s="34">
        <v>165.7</v>
      </c>
      <c r="E159" s="34">
        <v>183.2</v>
      </c>
      <c r="F159" s="34">
        <f>SUM(B159:E159)</f>
        <v>698.10000000000014</v>
      </c>
    </row>
    <row r="160" spans="1:6" ht="13.5" customHeight="1" x14ac:dyDescent="0.25">
      <c r="A160" t="s">
        <v>80</v>
      </c>
      <c r="B160" s="48">
        <v>0.15</v>
      </c>
      <c r="C160" s="48">
        <v>0.08</v>
      </c>
      <c r="D160" s="48">
        <v>0.06</v>
      </c>
      <c r="E160" s="48">
        <v>0.12</v>
      </c>
      <c r="F160" s="59">
        <f>SUM(B160:E160)/4</f>
        <v>0.10249999999999999</v>
      </c>
    </row>
    <row r="161" spans="1:6" ht="13.5" customHeight="1" x14ac:dyDescent="0.25">
      <c r="A161" t="s">
        <v>81</v>
      </c>
      <c r="B161" s="36">
        <v>27.9</v>
      </c>
      <c r="C161" s="34">
        <v>19.2</v>
      </c>
      <c r="D161" s="34">
        <v>21.5</v>
      </c>
      <c r="E161" s="34">
        <v>21.7</v>
      </c>
      <c r="F161" s="34">
        <f>SUM(B161:E161)</f>
        <v>90.3</v>
      </c>
    </row>
    <row r="162" spans="1:6" ht="13.5" customHeight="1" x14ac:dyDescent="0.25">
      <c r="A162" t="s">
        <v>82</v>
      </c>
      <c r="B162" s="49">
        <v>0.25</v>
      </c>
      <c r="C162" s="53">
        <v>0.17</v>
      </c>
      <c r="D162" s="53">
        <v>0.19</v>
      </c>
      <c r="E162" s="53">
        <v>0.19</v>
      </c>
      <c r="F162" s="53">
        <f>SUM(B162:E162)</f>
        <v>0.8</v>
      </c>
    </row>
    <row r="163" spans="1:6" ht="13.5" customHeight="1" x14ac:dyDescent="0.25">
      <c r="B163" s="29"/>
      <c r="C163" s="29"/>
      <c r="D163" s="29"/>
      <c r="E163" s="29"/>
      <c r="F163" s="55"/>
    </row>
    <row r="164" spans="1:6" ht="13.5" customHeight="1" x14ac:dyDescent="0.25">
      <c r="A164" t="s">
        <v>24</v>
      </c>
      <c r="B164" s="23">
        <v>167.2</v>
      </c>
      <c r="C164" s="11">
        <v>161.80000000000001</v>
      </c>
      <c r="D164" s="11">
        <v>153.19999999999999</v>
      </c>
      <c r="E164" s="11">
        <v>161.4</v>
      </c>
      <c r="F164" s="11">
        <f>SUM(B164:E164)</f>
        <v>643.6</v>
      </c>
    </row>
    <row r="165" spans="1:6" ht="13.5" customHeight="1" x14ac:dyDescent="0.25">
      <c r="A165" t="s">
        <v>5</v>
      </c>
      <c r="B165" s="29">
        <v>0.17</v>
      </c>
      <c r="C165" s="29">
        <v>0.15</v>
      </c>
      <c r="D165" s="29">
        <v>0.12</v>
      </c>
      <c r="E165" s="29">
        <v>0.2</v>
      </c>
      <c r="F165" s="55">
        <f>SUM(B165:E165)/4</f>
        <v>0.16</v>
      </c>
    </row>
    <row r="166" spans="1:6" ht="13.5" customHeight="1" x14ac:dyDescent="0.25">
      <c r="A166" t="s">
        <v>36</v>
      </c>
      <c r="B166" s="23">
        <v>31.6</v>
      </c>
      <c r="C166" s="11">
        <v>29.6</v>
      </c>
      <c r="D166" s="11">
        <v>20.8</v>
      </c>
      <c r="E166" s="11">
        <v>37</v>
      </c>
      <c r="F166" s="11">
        <f>SUM(B166:E166)</f>
        <v>119</v>
      </c>
    </row>
    <row r="167" spans="1:6" ht="13.5" customHeight="1" x14ac:dyDescent="0.25">
      <c r="A167" t="s">
        <v>57</v>
      </c>
      <c r="B167" s="27">
        <v>0.28000000000000003</v>
      </c>
      <c r="C167" s="28">
        <v>0.27</v>
      </c>
      <c r="D167" s="28">
        <v>0.19</v>
      </c>
      <c r="E167" s="28">
        <v>0.32</v>
      </c>
      <c r="F167" s="28">
        <f>SUM(B167:E167)</f>
        <v>1.06</v>
      </c>
    </row>
    <row r="168" spans="1:6" ht="13.5" customHeight="1" x14ac:dyDescent="0.25">
      <c r="B168" s="27"/>
      <c r="C168" s="28"/>
      <c r="D168" s="28"/>
      <c r="E168" s="28"/>
      <c r="F168" s="28"/>
    </row>
    <row r="169" spans="1:6" ht="13.5" customHeight="1" x14ac:dyDescent="0.25">
      <c r="A169" t="s">
        <v>22</v>
      </c>
      <c r="B169" s="7">
        <v>394.8</v>
      </c>
      <c r="C169" s="8">
        <v>432.7</v>
      </c>
      <c r="D169" s="8">
        <v>427.6</v>
      </c>
      <c r="E169" s="11">
        <v>504.6</v>
      </c>
      <c r="F169" s="11">
        <f>E169</f>
        <v>504.6</v>
      </c>
    </row>
    <row r="170" spans="1:6" ht="13.5" customHeight="1" x14ac:dyDescent="0.25">
      <c r="A170" t="s">
        <v>6</v>
      </c>
      <c r="B170" s="26">
        <v>56</v>
      </c>
      <c r="C170" s="15">
        <v>63</v>
      </c>
      <c r="D170" s="15">
        <v>60</v>
      </c>
      <c r="E170" s="15">
        <v>50</v>
      </c>
      <c r="F170" s="24"/>
    </row>
    <row r="171" spans="1:6" ht="13.5" customHeight="1" x14ac:dyDescent="0.25">
      <c r="A171" t="s">
        <v>37</v>
      </c>
      <c r="B171" s="23">
        <v>13.2</v>
      </c>
      <c r="C171" s="56">
        <v>13.1</v>
      </c>
      <c r="D171" s="56">
        <v>10.4</v>
      </c>
      <c r="E171" s="56">
        <v>8.4</v>
      </c>
      <c r="F171" s="11">
        <f>SUM(B171:E171)</f>
        <v>45.099999999999994</v>
      </c>
    </row>
    <row r="172" spans="1:6" ht="13.5" customHeight="1" x14ac:dyDescent="0.25">
      <c r="A172" t="s">
        <v>38</v>
      </c>
      <c r="B172" s="23">
        <v>43.1</v>
      </c>
      <c r="C172" s="56">
        <v>53.2</v>
      </c>
      <c r="D172" s="56">
        <v>33.200000000000003</v>
      </c>
      <c r="E172" s="56">
        <v>80.7</v>
      </c>
      <c r="F172" s="11">
        <f>SUM(B172:E172)</f>
        <v>210.2</v>
      </c>
    </row>
    <row r="173" spans="1:6" ht="13.5" customHeight="1" x14ac:dyDescent="0.25">
      <c r="A173" t="s">
        <v>45</v>
      </c>
      <c r="B173" s="23">
        <v>15.9</v>
      </c>
      <c r="C173" s="56">
        <v>15.8</v>
      </c>
      <c r="D173" s="56">
        <v>15.5</v>
      </c>
      <c r="E173" s="56">
        <v>15.7</v>
      </c>
      <c r="F173" s="11">
        <f>SUM(B173:E173)</f>
        <v>62.900000000000006</v>
      </c>
    </row>
    <row r="174" spans="1:6" ht="13.5" customHeight="1" x14ac:dyDescent="0.25">
      <c r="B174" s="9"/>
    </row>
    <row r="175" spans="1:6" ht="13.5" customHeight="1" x14ac:dyDescent="0.25">
      <c r="A175" s="5" t="s">
        <v>7</v>
      </c>
      <c r="B175" s="10"/>
      <c r="C175" s="6"/>
      <c r="D175" s="6"/>
      <c r="E175" s="6"/>
      <c r="F175" s="6"/>
    </row>
    <row r="176" spans="1:6" ht="13.5" customHeight="1" x14ac:dyDescent="0.25">
      <c r="A176" t="s">
        <v>8</v>
      </c>
      <c r="B176" s="23">
        <v>99.9</v>
      </c>
      <c r="C176" s="11">
        <v>116.2</v>
      </c>
      <c r="D176" s="11">
        <v>99.7</v>
      </c>
      <c r="E176" s="11">
        <v>117.9</v>
      </c>
      <c r="F176" s="11">
        <f>SUM(B176:E176)</f>
        <v>433.70000000000005</v>
      </c>
    </row>
    <row r="177" spans="1:6" ht="13.5" customHeight="1" x14ac:dyDescent="0.25">
      <c r="A177" t="s">
        <v>9</v>
      </c>
      <c r="B177" s="23">
        <v>78.099999999999994</v>
      </c>
      <c r="C177" s="11">
        <v>59.5</v>
      </c>
      <c r="D177" s="11">
        <v>66.400000000000006</v>
      </c>
      <c r="E177" s="11">
        <v>86.9</v>
      </c>
      <c r="F177" s="11">
        <f>SUM(B177:E177)</f>
        <v>290.89999999999998</v>
      </c>
    </row>
    <row r="178" spans="1:6" ht="13.5" customHeight="1" x14ac:dyDescent="0.25">
      <c r="A178" t="s">
        <v>10</v>
      </c>
      <c r="B178" s="23">
        <v>67.7</v>
      </c>
      <c r="C178" s="11">
        <v>55.7</v>
      </c>
      <c r="D178" s="11">
        <v>50.3</v>
      </c>
      <c r="E178" s="11">
        <v>49.2</v>
      </c>
      <c r="F178" s="11">
        <f>SUM(B178:E178)</f>
        <v>222.89999999999998</v>
      </c>
    </row>
    <row r="179" spans="1:6" ht="13.5" customHeight="1" x14ac:dyDescent="0.25">
      <c r="B179" s="9"/>
    </row>
    <row r="180" spans="1:6" ht="13.5" customHeight="1" x14ac:dyDescent="0.25">
      <c r="A180" s="5" t="s">
        <v>11</v>
      </c>
      <c r="B180" s="10"/>
      <c r="C180" s="6"/>
      <c r="D180" s="6"/>
      <c r="E180" s="6"/>
      <c r="F180" s="6"/>
    </row>
    <row r="181" spans="1:6" ht="13.5" customHeight="1" x14ac:dyDescent="0.25">
      <c r="A181" s="33" t="s">
        <v>31</v>
      </c>
      <c r="B181" s="36">
        <v>196.6</v>
      </c>
      <c r="C181" s="34">
        <v>191.7</v>
      </c>
      <c r="D181" s="34">
        <v>179.6</v>
      </c>
      <c r="E181" s="34">
        <v>223.5</v>
      </c>
      <c r="F181" s="34">
        <f>SUM(B181:E181)</f>
        <v>791.4</v>
      </c>
    </row>
    <row r="182" spans="1:6" ht="13.5" customHeight="1" x14ac:dyDescent="0.25">
      <c r="A182" s="33" t="s">
        <v>32</v>
      </c>
      <c r="B182" s="36">
        <v>34.299999999999997</v>
      </c>
      <c r="C182" s="34">
        <v>27.5</v>
      </c>
      <c r="D182" s="34">
        <v>28.1</v>
      </c>
      <c r="E182" s="34">
        <v>40.299999999999997</v>
      </c>
      <c r="F182" s="34">
        <f>SUM(B182:E182)</f>
        <v>130.19999999999999</v>
      </c>
    </row>
    <row r="183" spans="1:6" ht="13.5" customHeight="1" x14ac:dyDescent="0.25">
      <c r="A183" s="33" t="s">
        <v>34</v>
      </c>
      <c r="B183" s="36">
        <v>21.4</v>
      </c>
      <c r="C183" s="34">
        <v>27</v>
      </c>
      <c r="D183" s="34">
        <v>28.5</v>
      </c>
      <c r="E183" s="34">
        <v>39.5</v>
      </c>
      <c r="F183" s="34">
        <f>SUM(B183:E183)</f>
        <v>116.4</v>
      </c>
    </row>
    <row r="184" spans="1:6" ht="13.5" customHeight="1" x14ac:dyDescent="0.25">
      <c r="A184" s="33" t="s">
        <v>33</v>
      </c>
      <c r="B184" s="36">
        <v>17.7</v>
      </c>
      <c r="C184" s="34">
        <v>18.399999999999999</v>
      </c>
      <c r="D184" s="34">
        <v>18.600000000000001</v>
      </c>
      <c r="E184" s="34">
        <v>28.2</v>
      </c>
      <c r="F184" s="34">
        <f>SUM(B184:E184)</f>
        <v>82.899999999999991</v>
      </c>
    </row>
    <row r="185" spans="1:6" ht="13.5" customHeight="1" x14ac:dyDescent="0.25">
      <c r="A185" s="33" t="s">
        <v>26</v>
      </c>
      <c r="B185" s="36">
        <v>123.2</v>
      </c>
      <c r="C185" s="34">
        <v>118.8</v>
      </c>
      <c r="D185" s="34">
        <v>104.4</v>
      </c>
      <c r="E185" s="34">
        <f>81.3+28.2+6</f>
        <v>115.5</v>
      </c>
      <c r="F185" s="34">
        <f>SUM(B185:E185)</f>
        <v>461.9</v>
      </c>
    </row>
    <row r="186" spans="1:6" ht="13.5" customHeight="1" x14ac:dyDescent="0.25">
      <c r="B186" s="23"/>
      <c r="C186" s="11"/>
      <c r="D186" s="11"/>
      <c r="E186" s="8"/>
      <c r="F186" s="12"/>
    </row>
    <row r="187" spans="1:6" ht="13.5" customHeight="1" x14ac:dyDescent="0.25">
      <c r="A187" t="s">
        <v>12</v>
      </c>
      <c r="B187" s="23">
        <v>49.1</v>
      </c>
      <c r="C187" s="11">
        <v>39.700000000000003</v>
      </c>
      <c r="D187" s="11">
        <v>36.799999999999997</v>
      </c>
      <c r="E187" s="8">
        <v>30.5</v>
      </c>
      <c r="F187" s="11">
        <f>SUM(B187:E187)</f>
        <v>156.10000000000002</v>
      </c>
    </row>
    <row r="188" spans="1:6" ht="13.5" customHeight="1" x14ac:dyDescent="0.25">
      <c r="B188" s="13"/>
      <c r="C188" s="14"/>
      <c r="D188" s="14"/>
      <c r="E188" s="15"/>
    </row>
    <row r="189" spans="1:6" ht="13.5" customHeight="1" x14ac:dyDescent="0.25">
      <c r="A189" s="5" t="s">
        <v>86</v>
      </c>
      <c r="B189" s="10"/>
      <c r="C189" s="6"/>
      <c r="D189" s="6"/>
      <c r="E189" s="6"/>
      <c r="F189" s="6"/>
    </row>
    <row r="190" spans="1:6" ht="13.5" customHeight="1" x14ac:dyDescent="0.25">
      <c r="A190" s="33" t="s">
        <v>39</v>
      </c>
      <c r="B190" s="36">
        <v>78.5</v>
      </c>
      <c r="C190" s="34">
        <v>77.5</v>
      </c>
      <c r="D190" s="34">
        <v>64.900000000000006</v>
      </c>
      <c r="E190" s="34">
        <v>97.3</v>
      </c>
      <c r="F190" s="34">
        <f>SUM(B190:E190)</f>
        <v>318.2</v>
      </c>
    </row>
    <row r="191" spans="1:6" ht="13.5" customHeight="1" x14ac:dyDescent="0.25">
      <c r="A191" s="33" t="s">
        <v>12</v>
      </c>
      <c r="B191" s="36">
        <v>8.5</v>
      </c>
      <c r="C191" s="34">
        <v>0.2</v>
      </c>
      <c r="D191" s="34">
        <v>-2.4</v>
      </c>
      <c r="E191" s="34">
        <v>-8.6999999999999993</v>
      </c>
      <c r="F191" s="34">
        <f>SUM(B191:E191)</f>
        <v>-2.4000000000000004</v>
      </c>
    </row>
    <row r="192" spans="1:6" ht="13.5" customHeight="1" x14ac:dyDescent="0.25">
      <c r="A192" s="33" t="s">
        <v>40</v>
      </c>
      <c r="B192" s="36">
        <v>-50.4</v>
      </c>
      <c r="C192" s="34">
        <v>-58.3</v>
      </c>
      <c r="D192" s="34">
        <v>-49.7</v>
      </c>
      <c r="E192" s="34">
        <v>-59.2</v>
      </c>
      <c r="F192" s="34">
        <f>SUM(B192:E192)</f>
        <v>-217.59999999999997</v>
      </c>
    </row>
    <row r="193" spans="1:6" ht="13.5" customHeight="1" x14ac:dyDescent="0.25">
      <c r="B193" s="13"/>
      <c r="C193" s="14"/>
      <c r="D193" s="14"/>
      <c r="E193" s="15"/>
    </row>
    <row r="194" spans="1:6" ht="13.5" customHeight="1" x14ac:dyDescent="0.25">
      <c r="A194" s="5" t="s">
        <v>13</v>
      </c>
      <c r="B194" s="10"/>
      <c r="C194" s="6"/>
      <c r="D194" s="6"/>
      <c r="E194" s="6"/>
      <c r="F194" s="6"/>
    </row>
    <row r="195" spans="1:6" ht="13.5" customHeight="1" x14ac:dyDescent="0.25">
      <c r="A195" t="s">
        <v>27</v>
      </c>
      <c r="B195" s="16">
        <v>77000</v>
      </c>
      <c r="C195" s="17">
        <v>67000</v>
      </c>
      <c r="D195" s="17">
        <v>65000</v>
      </c>
      <c r="E195" s="32">
        <v>61000</v>
      </c>
      <c r="F195" s="18">
        <f>SUM(B195:E195)</f>
        <v>270000</v>
      </c>
    </row>
    <row r="196" spans="1:6" ht="13.5" customHeight="1" x14ac:dyDescent="0.25">
      <c r="A196" t="s">
        <v>28</v>
      </c>
      <c r="B196" s="36">
        <v>25</v>
      </c>
      <c r="C196" s="34">
        <v>61.2</v>
      </c>
      <c r="D196" s="34">
        <v>48.8</v>
      </c>
      <c r="E196" s="34">
        <v>94.7</v>
      </c>
      <c r="F196" s="34">
        <f>SUM(B196:E196)</f>
        <v>229.7</v>
      </c>
    </row>
    <row r="197" spans="1:6" ht="13.5" customHeight="1" x14ac:dyDescent="0.25">
      <c r="A197" t="s">
        <v>29</v>
      </c>
      <c r="B197" s="37"/>
      <c r="C197" s="33"/>
      <c r="D197" s="33"/>
      <c r="E197" s="33"/>
      <c r="F197" s="38"/>
    </row>
    <row r="198" spans="1:6" ht="13.5" customHeight="1" x14ac:dyDescent="0.25">
      <c r="A198" t="s">
        <v>14</v>
      </c>
      <c r="B198" s="16">
        <v>2852000</v>
      </c>
      <c r="C198" s="17">
        <v>2919000</v>
      </c>
      <c r="D198" s="17">
        <v>2984000</v>
      </c>
      <c r="E198" s="32">
        <v>3045000</v>
      </c>
      <c r="F198" s="18">
        <f>E198</f>
        <v>3045000</v>
      </c>
    </row>
    <row r="199" spans="1:6" ht="13.5" customHeight="1" x14ac:dyDescent="0.25">
      <c r="B199" s="19"/>
    </row>
    <row r="200" spans="1:6" ht="13.5" customHeight="1" x14ac:dyDescent="0.25">
      <c r="A200" s="5" t="s">
        <v>15</v>
      </c>
      <c r="B200" s="10"/>
      <c r="C200" s="6"/>
      <c r="D200" s="6"/>
      <c r="E200" s="6"/>
      <c r="F200" s="6"/>
    </row>
    <row r="201" spans="1:6" ht="13.5" customHeight="1" x14ac:dyDescent="0.25">
      <c r="A201" t="s">
        <v>16</v>
      </c>
      <c r="B201" s="16">
        <v>3539</v>
      </c>
      <c r="C201" s="17">
        <v>3554</v>
      </c>
      <c r="D201" s="17">
        <v>3654</v>
      </c>
      <c r="E201" s="17">
        <v>3646</v>
      </c>
      <c r="F201" s="18">
        <f>E201</f>
        <v>3646</v>
      </c>
    </row>
    <row r="202" spans="1:6" ht="13.5" customHeight="1" x14ac:dyDescent="0.25">
      <c r="B202" s="20"/>
    </row>
    <row r="203" spans="1:6" ht="13.5" customHeight="1" x14ac:dyDescent="0.25">
      <c r="A203" s="5" t="s">
        <v>83</v>
      </c>
      <c r="B203" s="21"/>
      <c r="C203" s="6"/>
      <c r="D203" s="6"/>
      <c r="E203" s="6"/>
      <c r="F203" s="6"/>
    </row>
    <row r="204" spans="1:6" ht="13.5" customHeight="1" x14ac:dyDescent="0.25">
      <c r="A204" t="s">
        <v>18</v>
      </c>
      <c r="B204" s="22"/>
      <c r="C204" s="17"/>
      <c r="D204" s="17"/>
      <c r="E204" s="17"/>
      <c r="F204" s="18"/>
    </row>
    <row r="205" spans="1:6" ht="13.5" customHeight="1" x14ac:dyDescent="0.25">
      <c r="A205" t="s">
        <v>19</v>
      </c>
      <c r="B205" s="16">
        <v>111373000</v>
      </c>
      <c r="C205" s="17">
        <v>111420000</v>
      </c>
      <c r="D205" s="17">
        <v>112020000</v>
      </c>
      <c r="E205" s="24">
        <v>114427000</v>
      </c>
      <c r="F205" s="18">
        <v>112275000</v>
      </c>
    </row>
    <row r="206" spans="1:6" ht="13.5" customHeight="1" x14ac:dyDescent="0.25">
      <c r="A206" t="s">
        <v>20</v>
      </c>
      <c r="B206" s="16">
        <v>3650000</v>
      </c>
      <c r="C206" s="16">
        <v>390000</v>
      </c>
      <c r="D206" s="16">
        <v>698000</v>
      </c>
      <c r="E206" s="25">
        <v>525000</v>
      </c>
      <c r="F206" s="18">
        <f>SUM(B206:E206)</f>
        <v>5263000</v>
      </c>
    </row>
    <row r="208" spans="1:6" ht="84" customHeight="1" x14ac:dyDescent="0.25">
      <c r="A208" s="72" t="s">
        <v>73</v>
      </c>
      <c r="B208" s="73"/>
      <c r="C208" s="73"/>
      <c r="D208" s="71"/>
      <c r="E208" s="71"/>
      <c r="F208" s="71"/>
    </row>
    <row r="209" spans="1:7" ht="40.5" customHeight="1" x14ac:dyDescent="0.25">
      <c r="A209" s="69" t="s">
        <v>74</v>
      </c>
      <c r="B209" s="70"/>
      <c r="C209" s="70"/>
      <c r="D209" s="71"/>
      <c r="E209" s="71"/>
      <c r="F209" s="71"/>
    </row>
    <row r="210" spans="1:7" ht="13.5" customHeight="1" x14ac:dyDescent="0.25">
      <c r="B210" s="16"/>
      <c r="C210" s="16"/>
      <c r="D210" s="39"/>
      <c r="E210" s="25"/>
      <c r="F210" s="18"/>
    </row>
    <row r="211" spans="1:7" ht="13.5" customHeight="1" x14ac:dyDescent="0.25">
      <c r="A211" t="s">
        <v>68</v>
      </c>
      <c r="B211" s="7">
        <f>+B159</f>
        <v>172.4</v>
      </c>
      <c r="C211" s="7">
        <f>+C159</f>
        <v>176.8</v>
      </c>
      <c r="D211" s="7">
        <f>+D159</f>
        <v>165.7</v>
      </c>
      <c r="E211" s="7">
        <f>+E159</f>
        <v>183.2</v>
      </c>
      <c r="F211" s="7">
        <f>+F159</f>
        <v>698.10000000000014</v>
      </c>
    </row>
    <row r="212" spans="1:7" ht="13.5" customHeight="1" x14ac:dyDescent="0.25">
      <c r="A212" t="s">
        <v>46</v>
      </c>
      <c r="B212" s="7">
        <v>-5.2</v>
      </c>
      <c r="C212" s="36">
        <v>-5.2</v>
      </c>
      <c r="D212" s="36">
        <v>-5.2</v>
      </c>
      <c r="E212" s="36">
        <v>-5.2</v>
      </c>
      <c r="F212" s="36">
        <f>SUM(B212:E212)</f>
        <v>-20.8</v>
      </c>
    </row>
    <row r="213" spans="1:7" ht="13.5" customHeight="1" x14ac:dyDescent="0.25">
      <c r="A213" t="s">
        <v>59</v>
      </c>
      <c r="B213" s="7">
        <v>0</v>
      </c>
      <c r="C213" s="36">
        <v>-9.8000000000000007</v>
      </c>
      <c r="D213" s="36">
        <v>-0.5</v>
      </c>
      <c r="E213" s="44">
        <v>-14.3</v>
      </c>
      <c r="F213" s="36">
        <f>SUM(B213:E213)</f>
        <v>-24.6</v>
      </c>
      <c r="G213" s="65"/>
    </row>
    <row r="214" spans="1:7" ht="13.5" customHeight="1" x14ac:dyDescent="0.25">
      <c r="A214" t="s">
        <v>60</v>
      </c>
      <c r="B214" s="7">
        <v>0</v>
      </c>
      <c r="C214" s="36">
        <v>0</v>
      </c>
      <c r="D214" s="36">
        <v>-3.2</v>
      </c>
      <c r="E214" s="36">
        <v>0</v>
      </c>
      <c r="F214" s="36">
        <f>SUM(B214:E214)</f>
        <v>-3.2</v>
      </c>
    </row>
    <row r="215" spans="1:7" ht="13.5" customHeight="1" x14ac:dyDescent="0.25">
      <c r="A215" t="s">
        <v>63</v>
      </c>
      <c r="B215" s="7">
        <v>0</v>
      </c>
      <c r="C215" s="36">
        <v>0</v>
      </c>
      <c r="D215" s="36">
        <v>0</v>
      </c>
      <c r="E215" s="36">
        <v>-2.2999999999999998</v>
      </c>
      <c r="F215" s="36">
        <f>SUM(B215:E215)</f>
        <v>-2.2999999999999998</v>
      </c>
    </row>
    <row r="216" spans="1:7" ht="13.5" customHeight="1" x14ac:dyDescent="0.25">
      <c r="A216" s="54" t="s">
        <v>61</v>
      </c>
      <c r="B216" s="7"/>
      <c r="C216" s="36"/>
      <c r="D216" s="36"/>
      <c r="E216" s="36"/>
      <c r="F216" s="36"/>
    </row>
    <row r="217" spans="1:7" ht="13.2" x14ac:dyDescent="0.25">
      <c r="A217" t="s">
        <v>62</v>
      </c>
      <c r="B217" s="43">
        <v>0</v>
      </c>
      <c r="C217" s="43">
        <v>0</v>
      </c>
      <c r="D217" s="43">
        <v>-3.6</v>
      </c>
      <c r="E217" s="61"/>
      <c r="F217" s="43">
        <f>SUM(B217:E217)</f>
        <v>-3.6</v>
      </c>
    </row>
    <row r="218" spans="1:7" ht="13.5" customHeight="1" x14ac:dyDescent="0.25">
      <c r="A218" t="s">
        <v>48</v>
      </c>
      <c r="B218" s="7">
        <f>SUM(B211:B217)</f>
        <v>167.20000000000002</v>
      </c>
      <c r="C218" s="7">
        <f>SUM(C211:C217)</f>
        <v>161.80000000000001</v>
      </c>
      <c r="D218" s="7">
        <f>SUM(D211:D217)</f>
        <v>153.20000000000002</v>
      </c>
      <c r="E218" s="7">
        <f>SUM(E211:E216)</f>
        <v>161.39999999999998</v>
      </c>
      <c r="F218" s="7">
        <f>SUM(F211:F217)</f>
        <v>643.60000000000014</v>
      </c>
    </row>
    <row r="219" spans="1:7" ht="13.5" customHeight="1" x14ac:dyDescent="0.25">
      <c r="B219" s="16"/>
      <c r="C219" s="16"/>
      <c r="D219" s="16"/>
      <c r="E219" s="16"/>
      <c r="F219" s="16"/>
    </row>
    <row r="220" spans="1:7" ht="13.5" customHeight="1" x14ac:dyDescent="0.25">
      <c r="A220" t="s">
        <v>69</v>
      </c>
      <c r="B220" s="41">
        <f>+B160</f>
        <v>0.15</v>
      </c>
      <c r="C220" s="41">
        <f>+C160</f>
        <v>0.08</v>
      </c>
      <c r="D220" s="41">
        <f>+D160</f>
        <v>0.06</v>
      </c>
      <c r="E220" s="41">
        <f>+E160</f>
        <v>0.12</v>
      </c>
      <c r="F220" s="41">
        <f>+F160</f>
        <v>0.10249999999999999</v>
      </c>
    </row>
    <row r="221" spans="1:7" ht="13.5" customHeight="1" x14ac:dyDescent="0.25">
      <c r="A221" t="s">
        <v>46</v>
      </c>
      <c r="B221" s="41">
        <v>0.02</v>
      </c>
      <c r="C221" s="41">
        <v>0.02</v>
      </c>
      <c r="D221" s="41">
        <v>0.02</v>
      </c>
      <c r="E221" s="41">
        <v>0.02</v>
      </c>
      <c r="F221" s="41">
        <v>0.03</v>
      </c>
    </row>
    <row r="222" spans="1:7" ht="13.5" customHeight="1" x14ac:dyDescent="0.25">
      <c r="A222" t="s">
        <v>59</v>
      </c>
      <c r="B222" s="41">
        <v>0</v>
      </c>
      <c r="C222" s="41">
        <v>0.05</v>
      </c>
      <c r="D222" s="41">
        <v>0</v>
      </c>
      <c r="E222" s="41">
        <v>0.05</v>
      </c>
      <c r="F222" s="48">
        <v>0.03</v>
      </c>
    </row>
    <row r="223" spans="1:7" ht="13.5" customHeight="1" x14ac:dyDescent="0.25">
      <c r="A223" t="s">
        <v>60</v>
      </c>
      <c r="B223" s="41">
        <v>0</v>
      </c>
      <c r="C223" s="41">
        <v>0</v>
      </c>
      <c r="D223" s="41">
        <v>0</v>
      </c>
      <c r="E223" s="41">
        <v>0</v>
      </c>
      <c r="F223" s="48">
        <v>0</v>
      </c>
    </row>
    <row r="224" spans="1:7" ht="13.5" customHeight="1" x14ac:dyDescent="0.25">
      <c r="A224" t="s">
        <v>63</v>
      </c>
      <c r="B224" s="41">
        <v>0</v>
      </c>
      <c r="C224" s="41">
        <v>0</v>
      </c>
      <c r="D224" s="41">
        <v>0</v>
      </c>
      <c r="E224" s="41">
        <v>0.01</v>
      </c>
      <c r="F224" s="48">
        <v>0</v>
      </c>
    </row>
    <row r="225" spans="1:6" ht="13.5" customHeight="1" x14ac:dyDescent="0.25">
      <c r="A225" s="54" t="s">
        <v>61</v>
      </c>
      <c r="B225" s="41"/>
      <c r="C225" s="41"/>
      <c r="D225" s="41"/>
      <c r="E225" s="41"/>
      <c r="F225" s="48"/>
    </row>
    <row r="226" spans="1:6" ht="13.5" customHeight="1" x14ac:dyDescent="0.25">
      <c r="A226" t="s">
        <v>62</v>
      </c>
      <c r="B226" s="42">
        <v>0</v>
      </c>
      <c r="C226" s="42">
        <v>0</v>
      </c>
      <c r="D226" s="42">
        <v>0.02</v>
      </c>
      <c r="E226" s="42">
        <v>0</v>
      </c>
      <c r="F226" s="42">
        <v>0</v>
      </c>
    </row>
    <row r="227" spans="1:6" ht="13.5" customHeight="1" x14ac:dyDescent="0.25">
      <c r="A227" t="s">
        <v>49</v>
      </c>
      <c r="B227" s="41">
        <f>SUM(B220:B226)</f>
        <v>0.16999999999999998</v>
      </c>
      <c r="C227" s="41">
        <f>SUM(C220:C226)</f>
        <v>0.15000000000000002</v>
      </c>
      <c r="D227" s="41">
        <f>SUM(D220:D226)</f>
        <v>0.1</v>
      </c>
      <c r="E227" s="41">
        <f>SUM(E220:E226)</f>
        <v>0.2</v>
      </c>
      <c r="F227" s="41">
        <f>SUM(F220:F226)</f>
        <v>0.16250000000000001</v>
      </c>
    </row>
    <row r="228" spans="1:6" ht="13.5" customHeight="1" x14ac:dyDescent="0.25">
      <c r="B228" s="41"/>
      <c r="C228" s="41"/>
      <c r="D228" s="41"/>
      <c r="E228" s="41"/>
      <c r="F228" s="41"/>
    </row>
    <row r="229" spans="1:6" ht="13.5" customHeight="1" x14ac:dyDescent="0.25">
      <c r="A229" t="s">
        <v>70</v>
      </c>
      <c r="B229" s="23">
        <f>+B161</f>
        <v>27.9</v>
      </c>
      <c r="C229" s="23">
        <f>+C161</f>
        <v>19.2</v>
      </c>
      <c r="D229" s="23">
        <f>+D161</f>
        <v>21.5</v>
      </c>
      <c r="E229" s="23">
        <f>+E161</f>
        <v>21.7</v>
      </c>
      <c r="F229" s="23">
        <f>+F161</f>
        <v>90.3</v>
      </c>
    </row>
    <row r="230" spans="1:6" ht="13.5" customHeight="1" x14ac:dyDescent="0.25">
      <c r="A230" t="s">
        <v>46</v>
      </c>
      <c r="B230" s="7">
        <v>5.2</v>
      </c>
      <c r="C230" s="7">
        <v>5.2</v>
      </c>
      <c r="D230" s="7">
        <v>5.2</v>
      </c>
      <c r="E230" s="7">
        <v>5.2</v>
      </c>
      <c r="F230" s="7">
        <f t="shared" ref="F230:F237" si="0">SUM(B230:E230)</f>
        <v>20.8</v>
      </c>
    </row>
    <row r="231" spans="1:6" ht="13.5" customHeight="1" x14ac:dyDescent="0.25">
      <c r="A231" t="s">
        <v>59</v>
      </c>
      <c r="B231" s="44">
        <v>0</v>
      </c>
      <c r="C231" s="44">
        <v>9.8000000000000007</v>
      </c>
      <c r="D231" s="44">
        <v>0.5</v>
      </c>
      <c r="E231" s="44">
        <v>14.3</v>
      </c>
      <c r="F231" s="7">
        <f t="shared" si="0"/>
        <v>24.6</v>
      </c>
    </row>
    <row r="232" spans="1:6" ht="13.5" customHeight="1" x14ac:dyDescent="0.25">
      <c r="A232" t="s">
        <v>60</v>
      </c>
      <c r="B232" s="44">
        <v>0</v>
      </c>
      <c r="C232" s="44">
        <v>0</v>
      </c>
      <c r="D232" s="44">
        <v>3.2</v>
      </c>
      <c r="E232" s="44">
        <v>0</v>
      </c>
      <c r="F232" s="7">
        <f t="shared" si="0"/>
        <v>3.2</v>
      </c>
    </row>
    <row r="233" spans="1:6" ht="13.5" customHeight="1" x14ac:dyDescent="0.25">
      <c r="A233" t="s">
        <v>63</v>
      </c>
      <c r="B233" s="44">
        <v>0</v>
      </c>
      <c r="C233" s="44">
        <v>0</v>
      </c>
      <c r="D233" s="44">
        <v>0</v>
      </c>
      <c r="E233" s="44">
        <v>2.2999999999999998</v>
      </c>
      <c r="F233" s="7">
        <f t="shared" si="0"/>
        <v>2.2999999999999998</v>
      </c>
    </row>
    <row r="234" spans="1:6" ht="13.5" customHeight="1" x14ac:dyDescent="0.25">
      <c r="A234" s="54" t="s">
        <v>61</v>
      </c>
      <c r="B234" s="44"/>
      <c r="C234" s="44"/>
      <c r="D234" s="44"/>
      <c r="E234" s="44"/>
      <c r="F234" s="7">
        <f t="shared" si="0"/>
        <v>0</v>
      </c>
    </row>
    <row r="235" spans="1:6" ht="13.5" customHeight="1" x14ac:dyDescent="0.25">
      <c r="A235" t="s">
        <v>62</v>
      </c>
      <c r="B235" s="44">
        <v>0</v>
      </c>
      <c r="C235" s="44">
        <v>0</v>
      </c>
      <c r="D235" s="44">
        <v>3.6</v>
      </c>
      <c r="E235" s="44">
        <v>0</v>
      </c>
      <c r="F235" s="7">
        <f t="shared" si="0"/>
        <v>3.6</v>
      </c>
    </row>
    <row r="236" spans="1:6" ht="13.5" customHeight="1" x14ac:dyDescent="0.25">
      <c r="A236" t="s">
        <v>58</v>
      </c>
      <c r="B236" s="44">
        <v>0</v>
      </c>
      <c r="C236" s="44">
        <v>0</v>
      </c>
      <c r="D236" s="44">
        <v>-9.5</v>
      </c>
      <c r="E236" s="44">
        <v>0</v>
      </c>
      <c r="F236" s="7">
        <f t="shared" si="0"/>
        <v>-9.5</v>
      </c>
    </row>
    <row r="237" spans="1:6" ht="13.5" customHeight="1" x14ac:dyDescent="0.25">
      <c r="A237" t="s">
        <v>51</v>
      </c>
      <c r="B237" s="43">
        <v>-1.5</v>
      </c>
      <c r="C237" s="43">
        <v>-4.5999999999999996</v>
      </c>
      <c r="D237" s="43">
        <v>-3.7</v>
      </c>
      <c r="E237" s="43">
        <v>-6.5</v>
      </c>
      <c r="F237" s="43">
        <f t="shared" si="0"/>
        <v>-16.3</v>
      </c>
    </row>
    <row r="238" spans="1:6" ht="13.5" customHeight="1" x14ac:dyDescent="0.25">
      <c r="A238" t="s">
        <v>52</v>
      </c>
      <c r="B238" s="7">
        <f>SUM(B229:B237)</f>
        <v>31.6</v>
      </c>
      <c r="C238" s="7">
        <f>SUM(C229:C237)</f>
        <v>29.6</v>
      </c>
      <c r="D238" s="7">
        <f>SUM(D229:D237)</f>
        <v>20.8</v>
      </c>
      <c r="E238" s="7">
        <f>SUM(E229:E237)</f>
        <v>37</v>
      </c>
      <c r="F238" s="7">
        <f>SUM(F229:F237)</f>
        <v>118.99999999999999</v>
      </c>
    </row>
    <row r="239" spans="1:6" ht="13.5" customHeight="1" x14ac:dyDescent="0.25">
      <c r="B239" s="41"/>
      <c r="C239" s="41"/>
      <c r="D239" s="41"/>
      <c r="E239" s="41"/>
      <c r="F239" s="41"/>
    </row>
    <row r="240" spans="1:6" ht="13.5" customHeight="1" x14ac:dyDescent="0.25">
      <c r="A240" t="s">
        <v>71</v>
      </c>
      <c r="B240" s="27">
        <f>+B162</f>
        <v>0.25</v>
      </c>
      <c r="C240" s="27">
        <f>+C162</f>
        <v>0.17</v>
      </c>
      <c r="D240" s="27">
        <f>+D162</f>
        <v>0.19</v>
      </c>
      <c r="E240" s="27">
        <f>+E162</f>
        <v>0.19</v>
      </c>
      <c r="F240" s="27">
        <f>+F162</f>
        <v>0.8</v>
      </c>
    </row>
    <row r="241" spans="1:6" ht="13.5" customHeight="1" x14ac:dyDescent="0.25">
      <c r="A241" t="s">
        <v>46</v>
      </c>
      <c r="B241" s="45">
        <v>0.05</v>
      </c>
      <c r="C241" s="45">
        <v>0.05</v>
      </c>
      <c r="D241" s="45">
        <v>0.05</v>
      </c>
      <c r="E241" s="45">
        <v>0.05</v>
      </c>
      <c r="F241" s="45">
        <f t="shared" ref="F241:F248" si="1">SUM(B241:E241)</f>
        <v>0.2</v>
      </c>
    </row>
    <row r="242" spans="1:6" ht="13.5" customHeight="1" x14ac:dyDescent="0.25">
      <c r="A242" t="s">
        <v>59</v>
      </c>
      <c r="B242" s="46">
        <v>0</v>
      </c>
      <c r="C242" s="46">
        <v>0.09</v>
      </c>
      <c r="D242" s="46">
        <v>0</v>
      </c>
      <c r="E242" s="46">
        <v>0.12</v>
      </c>
      <c r="F242" s="45">
        <f t="shared" si="1"/>
        <v>0.21</v>
      </c>
    </row>
    <row r="243" spans="1:6" ht="13.5" customHeight="1" x14ac:dyDescent="0.25">
      <c r="A243" t="s">
        <v>60</v>
      </c>
      <c r="B243" s="66">
        <v>0</v>
      </c>
      <c r="C243" s="66">
        <v>0</v>
      </c>
      <c r="D243" s="66">
        <v>0.03</v>
      </c>
      <c r="E243" s="66">
        <v>0</v>
      </c>
      <c r="F243" s="45">
        <f t="shared" si="1"/>
        <v>0.03</v>
      </c>
    </row>
    <row r="244" spans="1:6" ht="13.5" customHeight="1" x14ac:dyDescent="0.25">
      <c r="A244" t="s">
        <v>63</v>
      </c>
      <c r="B244" s="66">
        <v>0</v>
      </c>
      <c r="C244" s="66">
        <v>0</v>
      </c>
      <c r="D244" s="66">
        <v>0</v>
      </c>
      <c r="E244" s="66">
        <v>0.02</v>
      </c>
      <c r="F244" s="45">
        <f t="shared" si="1"/>
        <v>0.02</v>
      </c>
    </row>
    <row r="245" spans="1:6" ht="13.5" customHeight="1" x14ac:dyDescent="0.25">
      <c r="A245" s="54" t="s">
        <v>61</v>
      </c>
      <c r="B245" s="46"/>
      <c r="C245" s="46"/>
      <c r="D245" s="46"/>
      <c r="E245" s="46"/>
      <c r="F245" s="45">
        <f t="shared" si="1"/>
        <v>0</v>
      </c>
    </row>
    <row r="246" spans="1:6" ht="13.5" customHeight="1" x14ac:dyDescent="0.25">
      <c r="A246" t="s">
        <v>62</v>
      </c>
      <c r="B246" s="66">
        <v>0</v>
      </c>
      <c r="C246" s="66">
        <v>0</v>
      </c>
      <c r="D246" s="66">
        <v>0.03</v>
      </c>
      <c r="E246" s="66">
        <v>0</v>
      </c>
      <c r="F246" s="45">
        <f t="shared" si="1"/>
        <v>0.03</v>
      </c>
    </row>
    <row r="247" spans="1:6" ht="13.5" customHeight="1" x14ac:dyDescent="0.25">
      <c r="A247" t="s">
        <v>50</v>
      </c>
      <c r="B247" s="46">
        <v>0</v>
      </c>
      <c r="C247" s="46">
        <v>0</v>
      </c>
      <c r="D247" s="46">
        <v>-0.08</v>
      </c>
      <c r="E247" s="46">
        <v>0</v>
      </c>
      <c r="F247" s="45">
        <f t="shared" si="1"/>
        <v>-0.08</v>
      </c>
    </row>
    <row r="248" spans="1:6" ht="13.5" customHeight="1" x14ac:dyDescent="0.25">
      <c r="A248" t="s">
        <v>51</v>
      </c>
      <c r="B248" s="47">
        <v>-0.02</v>
      </c>
      <c r="C248" s="47">
        <v>-0.04</v>
      </c>
      <c r="D248" s="47">
        <v>-0.03</v>
      </c>
      <c r="E248" s="47">
        <v>-0.06</v>
      </c>
      <c r="F248" s="47">
        <f t="shared" si="1"/>
        <v>-0.15</v>
      </c>
    </row>
    <row r="249" spans="1:6" ht="13.5" customHeight="1" x14ac:dyDescent="0.25">
      <c r="A249" t="s">
        <v>53</v>
      </c>
      <c r="B249" s="45">
        <f>SUM(B240:B248)</f>
        <v>0.27999999999999997</v>
      </c>
      <c r="C249" s="45">
        <f>SUM(C240:C248)</f>
        <v>0.27000000000000007</v>
      </c>
      <c r="D249" s="45">
        <f>SUM(D240:D248)</f>
        <v>0.19000000000000003</v>
      </c>
      <c r="E249" s="45">
        <f>SUM(E240:E248)</f>
        <v>0.32</v>
      </c>
      <c r="F249" s="45">
        <f>SUM(F240:F248)</f>
        <v>1.06</v>
      </c>
    </row>
    <row r="250" spans="1:6" ht="13.5" customHeight="1" x14ac:dyDescent="0.25">
      <c r="B250" s="45"/>
      <c r="C250" s="45"/>
      <c r="D250" s="45"/>
      <c r="E250" s="45"/>
      <c r="F250" s="45"/>
    </row>
    <row r="251" spans="1:6" ht="13.5" customHeight="1" x14ac:dyDescent="0.25">
      <c r="A251" s="40" t="s">
        <v>72</v>
      </c>
      <c r="B251" s="40"/>
      <c r="C251" s="40"/>
      <c r="D251" s="40"/>
      <c r="E251" s="40"/>
      <c r="F251" s="40"/>
    </row>
    <row r="252" spans="1:6" ht="13.5" customHeight="1" x14ac:dyDescent="0.25">
      <c r="A252" s="40" t="s">
        <v>54</v>
      </c>
    </row>
    <row r="254" spans="1:6" ht="13.5" customHeight="1" x14ac:dyDescent="0.25">
      <c r="A254" t="s">
        <v>84</v>
      </c>
      <c r="B254" s="17"/>
      <c r="C254" s="17"/>
      <c r="D254" s="17"/>
      <c r="E254" s="17"/>
      <c r="F254" s="57"/>
    </row>
    <row r="255" spans="1:6" ht="13.5" customHeight="1" x14ac:dyDescent="0.25">
      <c r="A255" s="67" t="s">
        <v>85</v>
      </c>
      <c r="B255" s="58"/>
      <c r="C255" s="58"/>
      <c r="D255" s="58"/>
      <c r="E255" s="58"/>
      <c r="F255" s="58"/>
    </row>
  </sheetData>
  <mergeCells count="6">
    <mergeCell ref="A209:F209"/>
    <mergeCell ref="A59:F59"/>
    <mergeCell ref="A124:F124"/>
    <mergeCell ref="A125:F125"/>
    <mergeCell ref="A208:F208"/>
    <mergeCell ref="A60:F60"/>
  </mergeCells>
  <phoneticPr fontId="0" type="noConversion"/>
  <pageMargins left="0.5" right="0.25" top="0.45" bottom="0.54" header="0.31" footer="0.5"/>
  <pageSetup scale="75" fitToHeight="10" pageOrder="overThenDown" orientation="portrait" horizontalDpi="4294967294" r:id="rId1"/>
  <headerFooter alignWithMargins="0"/>
  <rowBreaks count="5" manualBreakCount="5">
    <brk id="58" max="5" man="1"/>
    <brk id="69" max="5" man="1"/>
    <brk id="123" max="5" man="1"/>
    <brk id="153" max="5" man="1"/>
    <brk id="207" max="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Q3 FY04</vt:lpstr>
      <vt:lpstr>'Q3 FY04'!Print_Area</vt:lpstr>
      <vt:lpstr>'Q3 FY04'!Print_Titles</vt:lpstr>
    </vt:vector>
  </TitlesOfParts>
  <Company>Autodesk,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Marlene Peterson</dc:creator>
  <cp:lastModifiedBy>Aniket Gupta</cp:lastModifiedBy>
  <cp:lastPrinted>2003-11-14T20:44:30Z</cp:lastPrinted>
  <dcterms:created xsi:type="dcterms:W3CDTF">2001-02-16T23:51:14Z</dcterms:created>
  <dcterms:modified xsi:type="dcterms:W3CDTF">2024-02-03T22:12:29Z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-853436943</vt:i4>
  </property>
  <property fmtid="{D5CDD505-2E9C-101B-9397-08002B2CF9AE}" pid="3" name="_EmailSubject">
    <vt:lpwstr>1 number changed</vt:lpwstr>
  </property>
  <property fmtid="{D5CDD505-2E9C-101B-9397-08002B2CF9AE}" pid="4" name="_AuthorEmail">
    <vt:lpwstr>marlene.peterson@autodesk.com</vt:lpwstr>
  </property>
  <property fmtid="{D5CDD505-2E9C-101B-9397-08002B2CF9AE}" pid="5" name="_AuthorEmailDisplayName">
    <vt:lpwstr>Marlene Peterson</vt:lpwstr>
  </property>
  <property fmtid="{D5CDD505-2E9C-101B-9397-08002B2CF9AE}" pid="6" name="_PreviousAdHocReviewCycleID">
    <vt:i4>1892916140</vt:i4>
  </property>
  <property fmtid="{D5CDD505-2E9C-101B-9397-08002B2CF9AE}" pid="7" name="_ReviewingToolsShownOnce">
    <vt:lpwstr/>
  </property>
</Properties>
</file>