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631F204A-FEE8-405D-BEFD-C462FF3FD192}" xr6:coauthVersionLast="47" xr6:coauthVersionMax="47" xr10:uidLastSave="{00000000-0000-0000-0000-000000000000}"/>
  <bookViews>
    <workbookView xWindow="3348" yWindow="3348" windowWidth="17280" windowHeight="8880"/>
  </bookViews>
  <sheets>
    <sheet name="Mar01" sheetId="1" r:id="rId1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3" i="1"/>
  <c r="A23" i="1"/>
  <c r="I31" i="1"/>
  <c r="A36" i="1"/>
  <c r="A38" i="1"/>
  <c r="I53" i="1"/>
  <c r="J60" i="1" s="1"/>
  <c r="J65" i="1" s="1"/>
  <c r="J79" i="1" s="1"/>
  <c r="J81" i="1" s="1"/>
  <c r="I54" i="1"/>
  <c r="I55" i="1"/>
  <c r="I58" i="1"/>
  <c r="A60" i="1"/>
  <c r="J63" i="1"/>
  <c r="A65" i="1"/>
  <c r="A79" i="1" s="1"/>
  <c r="I70" i="1"/>
  <c r="J77" i="1" s="1"/>
  <c r="I72" i="1"/>
  <c r="I75" i="1"/>
  <c r="A77" i="1"/>
  <c r="I103" i="1"/>
  <c r="J107" i="1"/>
  <c r="F192" i="1"/>
  <c r="F203" i="1"/>
  <c r="G210" i="1"/>
  <c r="G216" i="1"/>
  <c r="I216" i="1"/>
  <c r="H222" i="1"/>
  <c r="H224" i="1" s="1"/>
  <c r="H223" i="1"/>
  <c r="D224" i="1"/>
  <c r="E224" i="1"/>
  <c r="F224" i="1"/>
  <c r="J224" i="1"/>
  <c r="G238" i="1"/>
  <c r="I238" i="1"/>
  <c r="I252" i="1"/>
  <c r="G259" i="1"/>
  <c r="I259" i="1"/>
  <c r="G270" i="1"/>
  <c r="G274" i="1" s="1"/>
  <c r="I32" i="1" s="1"/>
  <c r="G272" i="1"/>
  <c r="G273" i="1"/>
  <c r="I274" i="1"/>
  <c r="G284" i="1"/>
  <c r="G294" i="1"/>
  <c r="G250" i="1" s="1"/>
  <c r="G252" i="1" s="1"/>
  <c r="I29" i="1" s="1"/>
  <c r="J36" i="1" s="1"/>
  <c r="I294" i="1"/>
  <c r="H300" i="1"/>
  <c r="I300" i="1"/>
  <c r="H301" i="1"/>
  <c r="I301" i="1" s="1"/>
  <c r="H302" i="1"/>
  <c r="I302" i="1" s="1"/>
  <c r="H303" i="1"/>
  <c r="I303" i="1"/>
  <c r="H304" i="1"/>
  <c r="I304" i="1"/>
  <c r="H305" i="1"/>
  <c r="I305" i="1" s="1"/>
  <c r="D306" i="1"/>
  <c r="E306" i="1"/>
  <c r="F306" i="1"/>
  <c r="I20" i="1" s="1"/>
  <c r="J23" i="1" s="1"/>
  <c r="G306" i="1"/>
  <c r="I33" i="1" s="1"/>
  <c r="I309" i="1"/>
  <c r="I312" i="1" s="1"/>
  <c r="J38" i="1" l="1"/>
  <c r="I104" i="1" s="1"/>
  <c r="I105" i="1" s="1"/>
  <c r="I306" i="1"/>
  <c r="I107" i="1"/>
  <c r="H306" i="1"/>
</calcChain>
</file>

<file path=xl/sharedStrings.xml><?xml version="1.0" encoding="utf-8"?>
<sst xmlns="http://schemas.openxmlformats.org/spreadsheetml/2006/main" count="259" uniqueCount="200">
  <si>
    <t>PUBLIC HEALTH ASSOCIATION OF NEW ZEALAND INC</t>
  </si>
  <si>
    <t>Notes</t>
  </si>
  <si>
    <t>$</t>
  </si>
  <si>
    <t>Subscriptions</t>
  </si>
  <si>
    <t>Conference Income</t>
  </si>
  <si>
    <t>Interest Income</t>
  </si>
  <si>
    <t>Newsletter Inserts/Advertising</t>
  </si>
  <si>
    <t>Sundry Income</t>
  </si>
  <si>
    <t>Profit on Sale of Assets</t>
  </si>
  <si>
    <t>5</t>
  </si>
  <si>
    <t>The notes to the financial statements form part of and are to be</t>
  </si>
  <si>
    <t>read in conjunction with these accounts.</t>
  </si>
  <si>
    <t>STATEMENT OF FINANCIAL POSITION</t>
  </si>
  <si>
    <t>Petty Cash</t>
  </si>
  <si>
    <t>ANZ Banking Group</t>
  </si>
  <si>
    <t>Short Term Deposits</t>
  </si>
  <si>
    <t>2</t>
  </si>
  <si>
    <t>PHA Branch Bank Accounts</t>
  </si>
  <si>
    <t>3</t>
  </si>
  <si>
    <t>Conference Advance</t>
  </si>
  <si>
    <t>Accounts Receivable</t>
  </si>
  <si>
    <t>4</t>
  </si>
  <si>
    <t>Accrued Expenses</t>
  </si>
  <si>
    <t>Accounts Payable</t>
  </si>
  <si>
    <t>STATEMENT OF MOVEMENT IN EQUITY</t>
  </si>
  <si>
    <t>Net Surplus for the year</t>
  </si>
  <si>
    <t>Total Recognised Revenues and Expenses for year</t>
  </si>
  <si>
    <t>Accumulated funds at end of year</t>
  </si>
  <si>
    <t>NOTES TO THE FINANCIAL STATEMENTS</t>
  </si>
  <si>
    <t xml:space="preserve">The organisation is registered under the Incorporated Societies Act 1908 </t>
  </si>
  <si>
    <t>These financial statements are general purpose financial statements and have been prepared</t>
  </si>
  <si>
    <t>in accordance with generally accepted accounting practice.</t>
  </si>
  <si>
    <t>The accounting principles recognised as appropriate for the measurement and reporting of</t>
  </si>
  <si>
    <t>earnings and financial position on a historical cost basis are followed in these financial statements.</t>
  </si>
  <si>
    <t>The following specific accounting policies which materially affect the measurement of financial</t>
  </si>
  <si>
    <t>performance and financial position have been applied.</t>
  </si>
  <si>
    <t>a)</t>
  </si>
  <si>
    <t>Depreciation</t>
  </si>
  <si>
    <t>Depreciation is provided on all fixed assets on a straight line basis over their</t>
  </si>
  <si>
    <t>estimated economic lives.</t>
  </si>
  <si>
    <t>Estimated economic lives are:</t>
  </si>
  <si>
    <t>Office Furniture &amp; Fixtures</t>
  </si>
  <si>
    <t>5 years</t>
  </si>
  <si>
    <t xml:space="preserve">               1992 onwards over</t>
  </si>
  <si>
    <t>4 years</t>
  </si>
  <si>
    <t>Office Equipment</t>
  </si>
  <si>
    <t>b)</t>
  </si>
  <si>
    <t>Valuation of Fixed Assets</t>
  </si>
  <si>
    <t>Fixed assets are recorded at original cost less accumulated depreciation.</t>
  </si>
  <si>
    <t>c)</t>
  </si>
  <si>
    <t>Accounts receivable are recorded at their estimated net realisable value.</t>
  </si>
  <si>
    <t>d)</t>
  </si>
  <si>
    <t>GST</t>
  </si>
  <si>
    <t>The financial statements have been prepared on a GST exclusive basis.</t>
  </si>
  <si>
    <t>e)</t>
  </si>
  <si>
    <t>Subscription Income</t>
  </si>
  <si>
    <t>f)</t>
  </si>
  <si>
    <t>Taxation</t>
  </si>
  <si>
    <t>No taxation has been provided for in these financial statements as the organisation is</t>
  </si>
  <si>
    <t>g)</t>
  </si>
  <si>
    <t>Differential Reporting</t>
  </si>
  <si>
    <t>The organisation is not publicly accountable and is small under defined criteria.  It therefore</t>
  </si>
  <si>
    <t>qualifies for differential reporting in respect of accounting standards, and all appropriate</t>
  </si>
  <si>
    <t>exemptions have been applied.</t>
  </si>
  <si>
    <t>Institution</t>
  </si>
  <si>
    <t>Amount</t>
  </si>
  <si>
    <t xml:space="preserve">Maturity </t>
  </si>
  <si>
    <t>Interest</t>
  </si>
  <si>
    <t>Date</t>
  </si>
  <si>
    <t>Rate</t>
  </si>
  <si>
    <t>Westpac Trust</t>
  </si>
  <si>
    <t>ANZ Banking Corporation</t>
  </si>
  <si>
    <t>The PHA branches are not incorporated societies in their own right.  Accordingly</t>
  </si>
  <si>
    <t>Canterbury PHA</t>
  </si>
  <si>
    <t>Wellington PHA</t>
  </si>
  <si>
    <t>Net Book</t>
  </si>
  <si>
    <t>Office Furniture</t>
  </si>
  <si>
    <t xml:space="preserve">       &amp; Fixtures</t>
  </si>
  <si>
    <t>Provision for Current Year's Audit</t>
  </si>
  <si>
    <t>Less Provision in previous years</t>
  </si>
  <si>
    <t>Rent</t>
  </si>
  <si>
    <t>Insurance</t>
  </si>
  <si>
    <t>Auckland PHA</t>
  </si>
  <si>
    <t xml:space="preserve">Waikato PHA </t>
  </si>
  <si>
    <t>Manawatu/Wanganui PHA</t>
  </si>
  <si>
    <t>STATEMENT OF FINANCIAL PERFORMANCE</t>
  </si>
  <si>
    <t>ANZ Cheque</t>
  </si>
  <si>
    <t>ANZ Office Cheque</t>
  </si>
  <si>
    <t>exempt from taxation under section CB4(1)(c) of the Income Tax Act 1994.</t>
  </si>
  <si>
    <t>2.5 - 5 years</t>
  </si>
  <si>
    <t>2000</t>
  </si>
  <si>
    <t>Val. 31.3.00</t>
  </si>
  <si>
    <t>Workforce Development Project</t>
  </si>
  <si>
    <t>Income Received by Branches</t>
  </si>
  <si>
    <t>HFA Advocacy Contract Expenses</t>
  </si>
  <si>
    <t>HFA Advocacy Contract</t>
  </si>
  <si>
    <t>Operational Expenses</t>
  </si>
  <si>
    <t>Branch Expenditure</t>
  </si>
  <si>
    <t>7.  HFA Public Health and Advocacy</t>
  </si>
  <si>
    <t>Awards Program</t>
  </si>
  <si>
    <t>Director Contract</t>
  </si>
  <si>
    <t>Recruitment - Director</t>
  </si>
  <si>
    <t>Director Training</t>
  </si>
  <si>
    <t>Advocacy Liaison - Director</t>
  </si>
  <si>
    <t>Advocacy Liaison - Executive</t>
  </si>
  <si>
    <t>Managers Salary (20%)</t>
  </si>
  <si>
    <t>Office Overheads (50%)</t>
  </si>
  <si>
    <t>ACC</t>
  </si>
  <si>
    <t>Council/Executive Meetings</t>
  </si>
  <si>
    <t>Maori Caucus</t>
  </si>
  <si>
    <t>Staff Training</t>
  </si>
  <si>
    <t>Staff Salary (80%)</t>
  </si>
  <si>
    <t>Accounting</t>
  </si>
  <si>
    <t>Audit Fees</t>
  </si>
  <si>
    <t>Postage, Couriers</t>
  </si>
  <si>
    <t>Power</t>
  </si>
  <si>
    <t>Printing &amp; Photocopying</t>
  </si>
  <si>
    <t>Stationery</t>
  </si>
  <si>
    <t>Telephone/Fax/Internet</t>
  </si>
  <si>
    <t>Less transfer to provision</t>
  </si>
  <si>
    <t>Provision for Conference 2000</t>
  </si>
  <si>
    <t xml:space="preserve">Otago PHA </t>
  </si>
  <si>
    <t>Lauren Young Contract</t>
  </si>
  <si>
    <t>Staff Travel/Accommodation</t>
  </si>
  <si>
    <t>Communications (Newsletter, Web)</t>
  </si>
  <si>
    <t>Seminar / Workshops</t>
  </si>
  <si>
    <t>Income</t>
  </si>
  <si>
    <t>Expenses</t>
  </si>
  <si>
    <t>Surplus</t>
  </si>
  <si>
    <t>(Deficit)</t>
  </si>
  <si>
    <t>Beginning</t>
  </si>
  <si>
    <t>Funds</t>
  </si>
  <si>
    <t>Ending</t>
  </si>
  <si>
    <t>Bring in PHA Branch funds (Otago)</t>
  </si>
  <si>
    <t>Total Income</t>
  </si>
  <si>
    <t>Less Expenses</t>
  </si>
  <si>
    <t>Total Expenditure</t>
  </si>
  <si>
    <t>Current Assets</t>
  </si>
  <si>
    <t>Total Current Assets</t>
  </si>
  <si>
    <t>Fixed Assets</t>
  </si>
  <si>
    <t>Total Assets</t>
  </si>
  <si>
    <t>Less Current Liabilities</t>
  </si>
  <si>
    <t>Total Current Liabilities</t>
  </si>
  <si>
    <t>Net Assets</t>
  </si>
  <si>
    <t>1.  Statement Of General Accounting Policies</t>
  </si>
  <si>
    <t>Reporting Entity</t>
  </si>
  <si>
    <t>Measurement Base</t>
  </si>
  <si>
    <t>Specific Accounting Policies</t>
  </si>
  <si>
    <t>Change in Accounting Policies</t>
  </si>
  <si>
    <t>basis with those used in previous years.</t>
  </si>
  <si>
    <t xml:space="preserve">No changes in accounting policies have occurred during the year. Some expenditure has been regrouped </t>
  </si>
  <si>
    <t>and comparitive figures have been changed accordingly.  All policies have been applied on a consistent</t>
  </si>
  <si>
    <t>2.  ANZ Bank Accounts</t>
  </si>
  <si>
    <t>3.  Short Term Deposits</t>
  </si>
  <si>
    <t>5.  Fixed Assets</t>
  </si>
  <si>
    <t>Cost</t>
  </si>
  <si>
    <t>6.  Audit Fees</t>
  </si>
  <si>
    <t>Accumulated</t>
  </si>
  <si>
    <t>Disposals</t>
  </si>
  <si>
    <t>Sales</t>
  </si>
  <si>
    <t>Subscriptions from members are recognised as income when received.</t>
  </si>
  <si>
    <t>For the year ended 31 March 2001</t>
  </si>
  <si>
    <t>2001</t>
  </si>
  <si>
    <t>2000 Audit Fee</t>
  </si>
  <si>
    <t>Val. 31.3.01</t>
  </si>
  <si>
    <t>As At 31 March 2001</t>
  </si>
  <si>
    <t>Plus transfer from provision</t>
  </si>
  <si>
    <t>Public Health Sector Project</t>
  </si>
  <si>
    <t>Sales - Publications</t>
  </si>
  <si>
    <t>Public Health Sector Project Provision</t>
  </si>
  <si>
    <t>ANZ Serious Saver</t>
  </si>
  <si>
    <t>Less Contribution PHSP</t>
  </si>
  <si>
    <t>General &amp; Eqp Repairs</t>
  </si>
  <si>
    <t>Loss on Disposal of Assets</t>
  </si>
  <si>
    <t>9.  PHA Operations</t>
  </si>
  <si>
    <t>10. Office Overheads</t>
  </si>
  <si>
    <t>11.  PHA Branch Activity for the Year ended 31 March 2001</t>
  </si>
  <si>
    <t>8.  Public Health Sector Project</t>
  </si>
  <si>
    <t>PHA Staff Costs</t>
  </si>
  <si>
    <t>Network Meetings</t>
  </si>
  <si>
    <t>Rec'd</t>
  </si>
  <si>
    <t>GST(00)</t>
  </si>
  <si>
    <t>Manawatu/Wang. PHA</t>
  </si>
  <si>
    <t xml:space="preserve">Otago PHA  </t>
  </si>
  <si>
    <t>PHA Branch Receiveables</t>
  </si>
  <si>
    <t>GST Payable (incl Branches)</t>
  </si>
  <si>
    <t>the funds held by these branches are incorporated into PHA National</t>
  </si>
  <si>
    <t xml:space="preserve">Financial Statements. </t>
  </si>
  <si>
    <t>4.  PHA Branch Bank Funds Held</t>
  </si>
  <si>
    <t>Funds*</t>
  </si>
  <si>
    <t>* Branch Financial Position</t>
  </si>
  <si>
    <t>Bank Accounts</t>
  </si>
  <si>
    <t>Accounts Receiveable</t>
  </si>
  <si>
    <t>GST Receiveable</t>
  </si>
  <si>
    <t>Total</t>
  </si>
  <si>
    <t>Workforce Development Provision</t>
  </si>
  <si>
    <t>Equity</t>
  </si>
  <si>
    <t>Accumulated Funds at beginning of year</t>
  </si>
  <si>
    <t>PHA  Administration</t>
  </si>
  <si>
    <t>PHA President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</si>
</sst>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1" formatCode="_-* #,##0.00_-;\-* #,##0.00_-;_-* &quot;-&quot;??_-;_-@_-"/>
    <numFmt numFmtId="173" formatCode="_(* #,##0_);_(* \(#,##0\);_(* &quot;-&quot;??_);_(@_)"/>
    <numFmt numFmtId="176" formatCode="_(&quot;$&quot;* #,##0_);_(&quot;$&quot;* \(#,##0\);_(&quot;$&quot;* &quot;-&quot;??_);_(@_)"/>
  </numFmts>
  <fonts count="16" x14ac:knownFonts="1">
    <font>
      <sz val="10"/>
      <name val="Times New Roman"/>
    </font>
    <font>
      <b/>
      <sz val="10"/>
      <name val="Times New Roman"/>
    </font>
    <font>
      <sz val="10"/>
      <name val="Times New Roman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b/>
      <u/>
      <sz val="10"/>
      <name val="Times New Roman"/>
    </font>
    <font>
      <sz val="10"/>
      <color indexed="10"/>
      <name val="Times New Roman"/>
      <family val="1"/>
    </font>
    <font>
      <sz val="8"/>
      <name val="Times New Roman"/>
      <family val="1"/>
    </font>
    <font>
      <b/>
      <u/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9"/>
      <name val="Times New Roman"/>
      <family val="1"/>
    </font>
    <font>
      <b/>
      <i/>
      <sz val="9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ashDot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4">
    <xf numFmtId="0" fontId="0" fillId="0" borderId="0" xfId="0"/>
    <xf numFmtId="173" fontId="3" fillId="0" borderId="0" xfId="1" applyNumberFormat="1" applyFont="1" applyAlignment="1">
      <alignment horizontal="centerContinuous"/>
    </xf>
    <xf numFmtId="173" fontId="4" fillId="0" borderId="0" xfId="1" applyNumberFormat="1" applyFont="1" applyAlignment="1">
      <alignment horizontal="centerContinuous"/>
    </xf>
    <xf numFmtId="173" fontId="3" fillId="0" borderId="0" xfId="1" quotePrefix="1" applyNumberFormat="1" applyFont="1" applyAlignment="1">
      <alignment horizontal="center"/>
    </xf>
    <xf numFmtId="173" fontId="3" fillId="0" borderId="0" xfId="1" quotePrefix="1" applyNumberFormat="1" applyFont="1"/>
    <xf numFmtId="173" fontId="3" fillId="0" borderId="0" xfId="1" applyNumberFormat="1" applyFont="1"/>
    <xf numFmtId="173" fontId="3" fillId="0" borderId="0" xfId="1" applyNumberFormat="1" applyFont="1" applyBorder="1" applyAlignment="1">
      <alignment horizontal="center"/>
    </xf>
    <xf numFmtId="173" fontId="3" fillId="0" borderId="0" xfId="1" quotePrefix="1" applyNumberFormat="1" applyFont="1" applyAlignment="1">
      <alignment horizontal="centerContinuous"/>
    </xf>
    <xf numFmtId="173" fontId="2" fillId="0" borderId="0" xfId="1" quotePrefix="1" applyNumberFormat="1" applyAlignment="1">
      <alignment horizontal="center"/>
    </xf>
    <xf numFmtId="173" fontId="2" fillId="0" borderId="0" xfId="1" applyNumberFormat="1" applyAlignment="1">
      <alignment horizontal="center"/>
    </xf>
    <xf numFmtId="173" fontId="2" fillId="0" borderId="0" xfId="1" applyNumberFormat="1"/>
    <xf numFmtId="173" fontId="2" fillId="0" borderId="0" xfId="1" applyNumberFormat="1" applyFont="1"/>
    <xf numFmtId="173" fontId="2" fillId="0" borderId="1" xfId="1" applyNumberFormat="1" applyBorder="1"/>
    <xf numFmtId="173" fontId="1" fillId="0" borderId="0" xfId="1" applyNumberFormat="1" applyFont="1"/>
    <xf numFmtId="173" fontId="2" fillId="0" borderId="0" xfId="1" quotePrefix="1" applyNumberFormat="1" applyFont="1" applyAlignment="1">
      <alignment horizontal="center"/>
    </xf>
    <xf numFmtId="173" fontId="5" fillId="0" borderId="0" xfId="1" applyNumberFormat="1" applyFont="1"/>
    <xf numFmtId="176" fontId="2" fillId="0" borderId="2" xfId="2" applyNumberFormat="1" applyBorder="1"/>
    <xf numFmtId="173" fontId="2" fillId="0" borderId="0" xfId="1" applyNumberFormat="1" applyAlignment="1">
      <alignment horizontal="centerContinuous"/>
    </xf>
    <xf numFmtId="173" fontId="6" fillId="0" borderId="0" xfId="1" applyNumberFormat="1" applyFont="1"/>
    <xf numFmtId="0" fontId="0" fillId="0" borderId="0" xfId="0" applyAlignment="1">
      <alignment horizontal="centerContinuous"/>
    </xf>
    <xf numFmtId="173" fontId="2" fillId="0" borderId="0" xfId="1" applyNumberFormat="1" applyFont="1" applyAlignment="1">
      <alignment horizontal="centerContinuous"/>
    </xf>
    <xf numFmtId="17" fontId="1" fillId="0" borderId="0" xfId="1" quotePrefix="1" applyNumberFormat="1" applyFont="1" applyAlignment="1">
      <alignment horizontal="center"/>
    </xf>
    <xf numFmtId="176" fontId="2" fillId="0" borderId="0" xfId="2" applyNumberFormat="1" applyBorder="1"/>
    <xf numFmtId="173" fontId="2" fillId="0" borderId="0" xfId="1" applyNumberFormat="1" applyBorder="1"/>
    <xf numFmtId="173" fontId="7" fillId="0" borderId="0" xfId="1" applyNumberFormat="1" applyFont="1" applyBorder="1"/>
    <xf numFmtId="41" fontId="2" fillId="0" borderId="0" xfId="1" applyNumberFormat="1" applyBorder="1"/>
    <xf numFmtId="41" fontId="2" fillId="0" borderId="0" xfId="2" applyNumberFormat="1" applyBorder="1"/>
    <xf numFmtId="41" fontId="2" fillId="0" borderId="0" xfId="1" applyNumberFormat="1"/>
    <xf numFmtId="41" fontId="2" fillId="0" borderId="2" xfId="1" applyNumberFormat="1" applyBorder="1"/>
    <xf numFmtId="0" fontId="7" fillId="0" borderId="0" xfId="0" applyFont="1"/>
    <xf numFmtId="173" fontId="7" fillId="0" borderId="0" xfId="1" applyNumberFormat="1" applyFont="1"/>
    <xf numFmtId="173" fontId="2" fillId="0" borderId="0" xfId="1" quotePrefix="1" applyNumberFormat="1" applyFont="1"/>
    <xf numFmtId="173" fontId="3" fillId="0" borderId="0" xfId="1" applyNumberFormat="1" applyFont="1" applyAlignment="1">
      <alignment horizontal="left"/>
    </xf>
    <xf numFmtId="173" fontId="3" fillId="0" borderId="0" xfId="1" applyNumberFormat="1" applyFont="1" applyAlignment="1">
      <alignment horizontal="center"/>
    </xf>
    <xf numFmtId="15" fontId="2" fillId="0" borderId="0" xfId="1" applyNumberFormat="1"/>
    <xf numFmtId="10" fontId="2" fillId="0" borderId="0" xfId="3" applyNumberFormat="1"/>
    <xf numFmtId="15" fontId="2" fillId="0" borderId="0" xfId="1" applyNumberFormat="1" applyFont="1" applyAlignment="1">
      <alignment horizontal="right"/>
    </xf>
    <xf numFmtId="14" fontId="2" fillId="0" borderId="0" xfId="1" applyNumberFormat="1"/>
    <xf numFmtId="173" fontId="2" fillId="0" borderId="1" xfId="1" quotePrefix="1" applyNumberFormat="1" applyFont="1" applyBorder="1"/>
    <xf numFmtId="173" fontId="2" fillId="0" borderId="2" xfId="1" applyNumberFormat="1" applyBorder="1"/>
    <xf numFmtId="173" fontId="0" fillId="0" borderId="0" xfId="0" applyNumberFormat="1"/>
    <xf numFmtId="176" fontId="2" fillId="0" borderId="2" xfId="1" applyNumberFormat="1" applyBorder="1"/>
    <xf numFmtId="176" fontId="8" fillId="0" borderId="0" xfId="2" applyNumberFormat="1" applyFont="1" applyBorder="1"/>
    <xf numFmtId="173" fontId="2" fillId="0" borderId="0" xfId="3" applyNumberFormat="1"/>
    <xf numFmtId="176" fontId="2" fillId="0" borderId="0" xfId="1" applyNumberFormat="1"/>
    <xf numFmtId="49" fontId="2" fillId="0" borderId="0" xfId="1" applyNumberFormat="1" applyFont="1" applyAlignment="1">
      <alignment horizontal="center"/>
    </xf>
    <xf numFmtId="173" fontId="2" fillId="0" borderId="0" xfId="1" applyNumberFormat="1" applyFont="1" applyAlignment="1">
      <alignment horizontal="center"/>
    </xf>
    <xf numFmtId="43" fontId="2" fillId="0" borderId="0" xfId="1" applyNumberFormat="1" applyAlignment="1">
      <alignment horizontal="left"/>
    </xf>
    <xf numFmtId="173" fontId="2" fillId="0" borderId="3" xfId="1" applyNumberFormat="1" applyBorder="1"/>
    <xf numFmtId="173" fontId="9" fillId="0" borderId="0" xfId="1" applyNumberFormat="1" applyFont="1"/>
    <xf numFmtId="173" fontId="9" fillId="0" borderId="1" xfId="1" applyNumberFormat="1" applyFont="1" applyBorder="1"/>
    <xf numFmtId="0" fontId="2" fillId="0" borderId="0" xfId="1" applyNumberFormat="1" applyAlignment="1">
      <alignment horizontal="center"/>
    </xf>
    <xf numFmtId="0" fontId="3" fillId="0" borderId="0" xfId="1" applyNumberFormat="1" applyFont="1"/>
    <xf numFmtId="0" fontId="5" fillId="0" borderId="0" xfId="1" applyNumberFormat="1" applyFont="1" applyAlignment="1"/>
    <xf numFmtId="0" fontId="5" fillId="0" borderId="0" xfId="1" applyNumberFormat="1" applyFont="1" applyAlignment="1">
      <alignment horizontal="center"/>
    </xf>
    <xf numFmtId="0" fontId="2" fillId="0" borderId="0" xfId="1" applyNumberFormat="1" applyBorder="1" applyAlignment="1">
      <alignment horizontal="center"/>
    </xf>
    <xf numFmtId="173" fontId="10" fillId="0" borderId="0" xfId="1" applyNumberFormat="1" applyFont="1" applyAlignment="1">
      <alignment horizontal="centerContinuous"/>
    </xf>
    <xf numFmtId="173" fontId="11" fillId="0" borderId="0" xfId="1" applyNumberFormat="1" applyFont="1"/>
    <xf numFmtId="173" fontId="12" fillId="0" borderId="0" xfId="1" applyNumberFormat="1" applyFont="1" applyAlignment="1">
      <alignment horizontal="center"/>
    </xf>
    <xf numFmtId="173" fontId="12" fillId="0" borderId="0" xfId="1" applyNumberFormat="1" applyFont="1"/>
    <xf numFmtId="173" fontId="12" fillId="0" borderId="0" xfId="1" applyNumberFormat="1" applyFont="1" applyAlignment="1">
      <alignment horizontal="centerContinuous"/>
    </xf>
    <xf numFmtId="173" fontId="11" fillId="0" borderId="0" xfId="1" applyNumberFormat="1" applyFont="1" applyAlignment="1">
      <alignment horizontal="centerContinuous"/>
    </xf>
    <xf numFmtId="173" fontId="10" fillId="0" borderId="0" xfId="1" applyNumberFormat="1" applyFont="1"/>
    <xf numFmtId="0" fontId="10" fillId="0" borderId="0" xfId="0" applyFont="1"/>
    <xf numFmtId="173" fontId="5" fillId="0" borderId="0" xfId="1" applyNumberFormat="1" applyFont="1" applyBorder="1"/>
    <xf numFmtId="173" fontId="5" fillId="0" borderId="0" xfId="1" quotePrefix="1" applyNumberFormat="1" applyFont="1"/>
    <xf numFmtId="176" fontId="2" fillId="0" borderId="0" xfId="1" applyNumberFormat="1" applyBorder="1"/>
    <xf numFmtId="173" fontId="13" fillId="0" borderId="0" xfId="1" applyNumberFormat="1" applyFont="1" applyAlignment="1">
      <alignment horizontal="center"/>
    </xf>
    <xf numFmtId="173" fontId="13" fillId="0" borderId="1" xfId="1" applyNumberFormat="1" applyFont="1" applyBorder="1" applyAlignment="1">
      <alignment horizontal="center"/>
    </xf>
    <xf numFmtId="173" fontId="13" fillId="0" borderId="1" xfId="1" applyNumberFormat="1" applyFont="1" applyBorder="1"/>
    <xf numFmtId="173" fontId="14" fillId="0" borderId="0" xfId="1" applyNumberFormat="1" applyFont="1" applyAlignment="1">
      <alignment horizontal="center"/>
    </xf>
    <xf numFmtId="173" fontId="14" fillId="0" borderId="0" xfId="1" applyNumberFormat="1" applyFont="1" applyAlignment="1">
      <alignment horizontal="left"/>
    </xf>
    <xf numFmtId="0" fontId="13" fillId="0" borderId="0" xfId="0" applyFont="1"/>
    <xf numFmtId="173" fontId="14" fillId="0" borderId="0" xfId="1" applyNumberFormat="1" applyFont="1"/>
    <xf numFmtId="173" fontId="9" fillId="0" borderId="0" xfId="1" applyNumberFormat="1" applyFont="1" applyBorder="1"/>
    <xf numFmtId="171" fontId="0" fillId="0" borderId="0" xfId="0" applyNumberFormat="1"/>
    <xf numFmtId="173" fontId="15" fillId="0" borderId="0" xfId="1" applyNumberFormat="1" applyFont="1"/>
    <xf numFmtId="173" fontId="15" fillId="0" borderId="3" xfId="1" applyNumberFormat="1" applyFont="1" applyBorder="1"/>
    <xf numFmtId="41" fontId="2" fillId="0" borderId="0" xfId="1" applyNumberFormat="1" applyFont="1" applyBorder="1"/>
    <xf numFmtId="173" fontId="5" fillId="0" borderId="4" xfId="1" applyNumberFormat="1" applyFont="1" applyBorder="1"/>
    <xf numFmtId="173" fontId="2" fillId="0" borderId="4" xfId="1" applyNumberFormat="1" applyBorder="1"/>
    <xf numFmtId="41" fontId="2" fillId="0" borderId="4" xfId="1" applyNumberFormat="1" applyBorder="1"/>
    <xf numFmtId="173" fontId="3" fillId="0" borderId="0" xfId="1" applyNumberFormat="1" applyFont="1" applyAlignment="1">
      <alignment horizontal="center"/>
    </xf>
    <xf numFmtId="173" fontId="2" fillId="0" borderId="0" xfId="1" applyNumberForma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2"/>
  <sheetViews>
    <sheetView tabSelected="1" topLeftCell="A153" workbookViewId="0">
      <selection activeCell="C87" sqref="C87"/>
    </sheetView>
  </sheetViews>
  <sheetFormatPr defaultRowHeight="13.8" x14ac:dyDescent="0.25"/>
  <cols>
    <col min="1" max="1" width="11.109375" style="10" customWidth="1"/>
    <col min="2" max="2" width="6.33203125" style="10" customWidth="1"/>
    <col min="3" max="3" width="6" style="59" customWidth="1"/>
    <col min="4" max="4" width="8.77734375" style="10" customWidth="1"/>
    <col min="5" max="5" width="10.109375" style="10" customWidth="1"/>
    <col min="6" max="7" width="9.6640625" style="10" customWidth="1"/>
    <col min="8" max="8" width="10.77734375" style="10" customWidth="1"/>
    <col min="9" max="9" width="10.44140625" style="10" customWidth="1"/>
    <col min="10" max="10" width="11.109375" style="10" customWidth="1"/>
    <col min="11" max="11" width="9.44140625" bestFit="1" customWidth="1"/>
  </cols>
  <sheetData>
    <row r="1" spans="1:10" ht="18" customHeight="1" x14ac:dyDescent="0.25">
      <c r="A1" s="1" t="s">
        <v>0</v>
      </c>
      <c r="B1" s="2"/>
      <c r="C1" s="56"/>
      <c r="D1" s="2"/>
      <c r="E1" s="2"/>
      <c r="F1" s="2"/>
      <c r="G1" s="2"/>
      <c r="H1" s="2"/>
      <c r="I1" s="2"/>
      <c r="J1" s="2"/>
    </row>
    <row r="2" spans="1:10" ht="18" customHeight="1" x14ac:dyDescent="0.25">
      <c r="A2" s="1" t="s">
        <v>85</v>
      </c>
      <c r="B2" s="2"/>
      <c r="C2" s="56"/>
      <c r="D2" s="2"/>
      <c r="E2" s="2"/>
      <c r="F2" s="2"/>
      <c r="G2" s="2"/>
      <c r="H2" s="2"/>
      <c r="I2" s="2"/>
      <c r="J2" s="2"/>
    </row>
    <row r="3" spans="1:10" ht="18" customHeight="1" x14ac:dyDescent="0.25">
      <c r="A3" s="1" t="s">
        <v>161</v>
      </c>
      <c r="B3" s="2"/>
      <c r="C3" s="56"/>
      <c r="D3" s="2"/>
      <c r="E3" s="2"/>
      <c r="F3" s="2"/>
      <c r="G3" s="2"/>
      <c r="H3" s="2"/>
      <c r="I3" s="2"/>
      <c r="J3" s="2"/>
    </row>
    <row r="5" spans="1:10" x14ac:dyDescent="0.25">
      <c r="A5" s="21" t="s">
        <v>90</v>
      </c>
      <c r="B5" s="4"/>
      <c r="C5" s="57"/>
      <c r="D5" s="5"/>
      <c r="E5" s="5"/>
      <c r="F5" s="5"/>
      <c r="G5" s="5"/>
      <c r="H5" s="6" t="s">
        <v>1</v>
      </c>
      <c r="I5" s="7" t="s">
        <v>162</v>
      </c>
      <c r="J5" s="1"/>
    </row>
    <row r="6" spans="1:10" x14ac:dyDescent="0.25">
      <c r="A6" s="8" t="s">
        <v>2</v>
      </c>
      <c r="B6" s="8"/>
      <c r="C6" s="58"/>
      <c r="D6" s="9"/>
      <c r="E6" s="9"/>
      <c r="F6" s="9"/>
      <c r="G6" s="9"/>
      <c r="H6" s="9"/>
      <c r="I6" s="8" t="s">
        <v>2</v>
      </c>
      <c r="J6" s="8" t="s">
        <v>2</v>
      </c>
    </row>
    <row r="7" spans="1:10" x14ac:dyDescent="0.25">
      <c r="C7" s="57" t="s">
        <v>126</v>
      </c>
    </row>
    <row r="9" spans="1:10" x14ac:dyDescent="0.25">
      <c r="A9" s="10">
        <v>230000</v>
      </c>
      <c r="D9" s="11" t="s">
        <v>95</v>
      </c>
      <c r="H9" s="45"/>
      <c r="I9" s="10">
        <v>202604</v>
      </c>
    </row>
    <row r="10" spans="1:10" x14ac:dyDescent="0.25">
      <c r="D10" s="11" t="s">
        <v>92</v>
      </c>
      <c r="H10" s="49">
        <v>0</v>
      </c>
    </row>
    <row r="11" spans="1:10" x14ac:dyDescent="0.25">
      <c r="A11" s="10">
        <v>42600</v>
      </c>
      <c r="D11" s="11"/>
      <c r="E11" s="11" t="s">
        <v>166</v>
      </c>
      <c r="H11" s="50">
        <v>7400</v>
      </c>
      <c r="I11" s="10">
        <f>SUM(H10:H11)</f>
        <v>7400</v>
      </c>
    </row>
    <row r="12" spans="1:10" x14ac:dyDescent="0.25">
      <c r="D12" s="11" t="s">
        <v>167</v>
      </c>
      <c r="E12" s="11"/>
      <c r="H12" s="74">
        <v>75000</v>
      </c>
    </row>
    <row r="13" spans="1:10" x14ac:dyDescent="0.25">
      <c r="A13" s="10">
        <v>0</v>
      </c>
      <c r="D13" s="11"/>
      <c r="E13" s="11" t="s">
        <v>119</v>
      </c>
      <c r="H13" s="74">
        <v>-36071</v>
      </c>
      <c r="I13" s="10">
        <f>SUM(H12:H13)</f>
        <v>38929</v>
      </c>
    </row>
    <row r="14" spans="1:10" x14ac:dyDescent="0.25">
      <c r="A14" s="10">
        <v>21030</v>
      </c>
      <c r="D14" s="10" t="s">
        <v>3</v>
      </c>
      <c r="I14" s="10">
        <v>21006</v>
      </c>
    </row>
    <row r="15" spans="1:10" x14ac:dyDescent="0.25">
      <c r="A15" s="10">
        <v>33419</v>
      </c>
      <c r="D15" s="11" t="s">
        <v>4</v>
      </c>
      <c r="H15" s="53"/>
      <c r="I15" s="10">
        <v>46350</v>
      </c>
    </row>
    <row r="16" spans="1:10" x14ac:dyDescent="0.25">
      <c r="A16" s="11">
        <v>5177</v>
      </c>
      <c r="D16" s="10" t="s">
        <v>5</v>
      </c>
      <c r="H16" s="53"/>
      <c r="I16" s="11">
        <v>9599</v>
      </c>
    </row>
    <row r="17" spans="1:11" x14ac:dyDescent="0.25">
      <c r="A17" s="10">
        <v>1289</v>
      </c>
      <c r="D17" s="10" t="s">
        <v>6</v>
      </c>
      <c r="H17" s="53"/>
      <c r="I17" s="10">
        <v>1279</v>
      </c>
    </row>
    <row r="18" spans="1:11" x14ac:dyDescent="0.25">
      <c r="A18" s="10">
        <v>946</v>
      </c>
      <c r="D18" s="10" t="s">
        <v>7</v>
      </c>
      <c r="H18" s="53"/>
      <c r="I18" s="10">
        <v>744</v>
      </c>
    </row>
    <row r="19" spans="1:11" x14ac:dyDescent="0.25">
      <c r="D19" s="11" t="s">
        <v>168</v>
      </c>
      <c r="H19" s="53"/>
      <c r="I19" s="10">
        <v>1196</v>
      </c>
    </row>
    <row r="20" spans="1:11" x14ac:dyDescent="0.25">
      <c r="A20" s="10">
        <v>9850</v>
      </c>
      <c r="D20" s="11" t="s">
        <v>93</v>
      </c>
      <c r="H20" s="54">
        <v>11</v>
      </c>
      <c r="I20" s="10">
        <f>+F306</f>
        <v>10455</v>
      </c>
    </row>
    <row r="21" spans="1:11" x14ac:dyDescent="0.25">
      <c r="A21" s="12">
        <v>44</v>
      </c>
      <c r="D21" s="10" t="s">
        <v>8</v>
      </c>
      <c r="H21" s="52"/>
      <c r="I21" s="12">
        <v>0</v>
      </c>
    </row>
    <row r="22" spans="1:11" ht="5.25" customHeight="1" x14ac:dyDescent="0.25">
      <c r="A22" s="23"/>
    </row>
    <row r="23" spans="1:11" x14ac:dyDescent="0.25">
      <c r="A23" s="10">
        <f>SUM(A9:A22)</f>
        <v>344355</v>
      </c>
      <c r="D23" s="13" t="s">
        <v>134</v>
      </c>
      <c r="J23" s="10">
        <f>SUM(I9:I21)</f>
        <v>339562</v>
      </c>
      <c r="K23" s="40"/>
    </row>
    <row r="26" spans="1:11" x14ac:dyDescent="0.25">
      <c r="C26" s="57" t="s">
        <v>135</v>
      </c>
    </row>
    <row r="27" spans="1:11" x14ac:dyDescent="0.25">
      <c r="H27" s="51"/>
    </row>
    <row r="28" spans="1:11" x14ac:dyDescent="0.25">
      <c r="H28" s="51"/>
    </row>
    <row r="29" spans="1:11" x14ac:dyDescent="0.25">
      <c r="A29" s="10">
        <v>221018</v>
      </c>
      <c r="D29" s="11" t="s">
        <v>94</v>
      </c>
      <c r="H29" s="51">
        <v>7</v>
      </c>
      <c r="I29" s="10">
        <f>+G252</f>
        <v>167795</v>
      </c>
    </row>
    <row r="30" spans="1:11" x14ac:dyDescent="0.25">
      <c r="A30" s="10">
        <v>22218</v>
      </c>
      <c r="D30" s="11" t="s">
        <v>92</v>
      </c>
      <c r="H30" s="51"/>
      <c r="I30" s="10">
        <v>6120</v>
      </c>
    </row>
    <row r="31" spans="1:11" x14ac:dyDescent="0.25">
      <c r="A31" s="10">
        <v>0</v>
      </c>
      <c r="D31" s="11" t="s">
        <v>167</v>
      </c>
      <c r="H31" s="51">
        <v>8</v>
      </c>
      <c r="I31" s="10">
        <f>+G259</f>
        <v>33363</v>
      </c>
    </row>
    <row r="32" spans="1:11" x14ac:dyDescent="0.25">
      <c r="A32" s="10">
        <v>59296</v>
      </c>
      <c r="D32" s="11" t="s">
        <v>96</v>
      </c>
      <c r="H32" s="51">
        <v>9</v>
      </c>
      <c r="I32" s="10">
        <f>+G274</f>
        <v>66818</v>
      </c>
    </row>
    <row r="33" spans="1:12" x14ac:dyDescent="0.25">
      <c r="A33" s="12">
        <v>11035</v>
      </c>
      <c r="D33" s="11" t="s">
        <v>97</v>
      </c>
      <c r="H33" s="51">
        <v>11</v>
      </c>
      <c r="I33" s="12">
        <f>+G306</f>
        <v>7113</v>
      </c>
    </row>
    <row r="34" spans="1:12" x14ac:dyDescent="0.25">
      <c r="H34" s="46"/>
    </row>
    <row r="35" spans="1:12" ht="4.5" customHeight="1" x14ac:dyDescent="0.25"/>
    <row r="36" spans="1:12" x14ac:dyDescent="0.25">
      <c r="A36" s="10">
        <f>SUM(A29:A35)</f>
        <v>313567</v>
      </c>
      <c r="D36" s="5" t="s">
        <v>136</v>
      </c>
      <c r="E36" s="15"/>
      <c r="F36" s="15"/>
      <c r="G36" s="15"/>
      <c r="J36" s="10">
        <f>SUM(I29:I34)</f>
        <v>281209</v>
      </c>
      <c r="K36" s="40"/>
      <c r="L36" s="40"/>
    </row>
    <row r="38" spans="1:12" ht="15.75" customHeight="1" x14ac:dyDescent="0.25">
      <c r="A38" s="12">
        <f>+A23-A36</f>
        <v>30788</v>
      </c>
      <c r="C38" s="57" t="s">
        <v>25</v>
      </c>
      <c r="E38" s="15"/>
      <c r="F38" s="15"/>
      <c r="G38" s="15"/>
      <c r="H38" s="15"/>
      <c r="J38" s="12">
        <f>+J23-J36</f>
        <v>58353</v>
      </c>
      <c r="K38" s="40"/>
      <c r="L38" s="40"/>
    </row>
    <row r="42" spans="1:12" x14ac:dyDescent="0.25">
      <c r="A42" s="17" t="s">
        <v>10</v>
      </c>
      <c r="B42" s="17"/>
      <c r="C42" s="60"/>
      <c r="D42" s="17"/>
      <c r="E42" s="17"/>
      <c r="F42" s="17"/>
      <c r="G42" s="17"/>
      <c r="H42" s="17"/>
      <c r="I42" s="17"/>
      <c r="J42" s="17"/>
    </row>
    <row r="43" spans="1:12" x14ac:dyDescent="0.25">
      <c r="A43" s="17" t="s">
        <v>11</v>
      </c>
      <c r="B43" s="17"/>
      <c r="C43" s="60"/>
      <c r="D43" s="17"/>
      <c r="E43" s="17"/>
      <c r="F43" s="17"/>
      <c r="G43" s="17"/>
      <c r="H43" s="17"/>
      <c r="I43" s="17"/>
      <c r="J43" s="17"/>
    </row>
    <row r="44" spans="1:12" ht="18" customHeight="1" x14ac:dyDescent="0.25">
      <c r="A44" s="1" t="s">
        <v>0</v>
      </c>
      <c r="B44" s="2"/>
      <c r="C44" s="56"/>
      <c r="D44" s="2"/>
      <c r="E44" s="2"/>
      <c r="F44" s="2"/>
      <c r="G44" s="2"/>
      <c r="H44" s="2"/>
      <c r="I44" s="2"/>
      <c r="J44" s="2"/>
    </row>
    <row r="45" spans="1:12" ht="18" customHeight="1" x14ac:dyDescent="0.25">
      <c r="A45" s="1" t="s">
        <v>12</v>
      </c>
      <c r="B45" s="2"/>
      <c r="C45" s="56"/>
      <c r="D45" s="2"/>
      <c r="E45" s="2"/>
      <c r="F45" s="2"/>
      <c r="G45" s="2"/>
      <c r="H45" s="2"/>
      <c r="I45" s="2"/>
      <c r="J45" s="2"/>
    </row>
    <row r="46" spans="1:12" ht="18" customHeight="1" x14ac:dyDescent="0.25">
      <c r="A46" s="1" t="s">
        <v>165</v>
      </c>
      <c r="B46" s="2"/>
      <c r="C46" s="56"/>
      <c r="D46" s="2"/>
      <c r="E46" s="2"/>
      <c r="F46" s="2"/>
      <c r="G46" s="2"/>
      <c r="H46" s="2"/>
      <c r="I46" s="2"/>
      <c r="J46" s="2"/>
    </row>
    <row r="48" spans="1:12" x14ac:dyDescent="0.25">
      <c r="A48" s="21" t="s">
        <v>90</v>
      </c>
      <c r="B48" s="4"/>
      <c r="C48" s="57"/>
      <c r="D48" s="5"/>
      <c r="E48" s="5"/>
      <c r="F48" s="5"/>
      <c r="G48" s="5"/>
      <c r="H48" s="6" t="s">
        <v>1</v>
      </c>
      <c r="I48" s="7" t="s">
        <v>162</v>
      </c>
      <c r="J48" s="1"/>
    </row>
    <row r="49" spans="1:12" x14ac:dyDescent="0.25">
      <c r="A49" s="8" t="s">
        <v>2</v>
      </c>
      <c r="B49" s="8"/>
      <c r="C49" s="58"/>
      <c r="D49" s="9"/>
      <c r="E49" s="9"/>
      <c r="F49" s="9"/>
      <c r="G49" s="9"/>
      <c r="H49" s="9"/>
      <c r="I49" s="8" t="s">
        <v>2</v>
      </c>
      <c r="J49" s="8" t="s">
        <v>2</v>
      </c>
    </row>
    <row r="50" spans="1:12" x14ac:dyDescent="0.25">
      <c r="C50" s="57" t="s">
        <v>137</v>
      </c>
      <c r="H50" s="9"/>
    </row>
    <row r="51" spans="1:12" ht="9" customHeight="1" x14ac:dyDescent="0.25">
      <c r="H51" s="9"/>
    </row>
    <row r="52" spans="1:12" ht="13.2" x14ac:dyDescent="0.25">
      <c r="A52" s="10">
        <v>100</v>
      </c>
      <c r="C52" s="15" t="s">
        <v>13</v>
      </c>
      <c r="D52"/>
      <c r="H52" s="9"/>
      <c r="I52" s="10">
        <v>100</v>
      </c>
    </row>
    <row r="53" spans="1:12" ht="13.2" x14ac:dyDescent="0.25">
      <c r="A53" s="11">
        <v>53951</v>
      </c>
      <c r="C53" s="15" t="s">
        <v>14</v>
      </c>
      <c r="D53"/>
      <c r="H53" s="14" t="s">
        <v>16</v>
      </c>
      <c r="I53" s="11">
        <f>+F192</f>
        <v>85343</v>
      </c>
    </row>
    <row r="54" spans="1:12" ht="13.2" x14ac:dyDescent="0.25">
      <c r="A54" s="10">
        <v>122553</v>
      </c>
      <c r="C54" s="15" t="s">
        <v>15</v>
      </c>
      <c r="D54"/>
      <c r="H54" s="14" t="s">
        <v>18</v>
      </c>
      <c r="I54" s="10">
        <f>+F203</f>
        <v>142112</v>
      </c>
    </row>
    <row r="55" spans="1:12" ht="13.2" x14ac:dyDescent="0.25">
      <c r="A55" s="10">
        <v>45803</v>
      </c>
      <c r="C55" s="15" t="s">
        <v>17</v>
      </c>
      <c r="D55"/>
      <c r="H55" s="14" t="s">
        <v>21</v>
      </c>
      <c r="I55" s="10">
        <f>+G216</f>
        <v>49190</v>
      </c>
    </row>
    <row r="56" spans="1:12" ht="13.2" x14ac:dyDescent="0.25">
      <c r="A56" s="10">
        <v>0</v>
      </c>
      <c r="C56" s="15" t="s">
        <v>184</v>
      </c>
      <c r="D56"/>
      <c r="H56" s="14"/>
      <c r="I56" s="10">
        <v>63</v>
      </c>
    </row>
    <row r="57" spans="1:12" ht="13.2" x14ac:dyDescent="0.25">
      <c r="A57" s="10">
        <v>5662</v>
      </c>
      <c r="C57" s="15" t="s">
        <v>19</v>
      </c>
      <c r="D57"/>
      <c r="H57" s="14"/>
      <c r="I57" s="10">
        <v>0</v>
      </c>
    </row>
    <row r="58" spans="1:12" ht="13.2" x14ac:dyDescent="0.25">
      <c r="A58" s="10">
        <v>4192</v>
      </c>
      <c r="C58" s="15" t="s">
        <v>20</v>
      </c>
      <c r="D58"/>
      <c r="H58" s="9"/>
      <c r="I58" s="10">
        <f>38521.32+341.09+6.64+3104.74</f>
        <v>41974</v>
      </c>
    </row>
    <row r="59" spans="1:12" ht="6.75" customHeight="1" x14ac:dyDescent="0.25">
      <c r="H59" s="9"/>
      <c r="I59" s="12"/>
    </row>
    <row r="60" spans="1:12" x14ac:dyDescent="0.25">
      <c r="A60" s="10">
        <f>SUM(A52:A59)</f>
        <v>232261</v>
      </c>
      <c r="D60" s="5" t="s">
        <v>138</v>
      </c>
      <c r="E60" s="18"/>
      <c r="F60" s="18"/>
      <c r="H60" s="9"/>
      <c r="J60" s="10">
        <f>SUM(I52:I58)</f>
        <v>318782</v>
      </c>
      <c r="K60" s="75"/>
      <c r="L60" s="75"/>
    </row>
    <row r="61" spans="1:12" x14ac:dyDescent="0.25">
      <c r="H61" s="9"/>
    </row>
    <row r="62" spans="1:12" x14ac:dyDescent="0.25">
      <c r="H62" s="9"/>
    </row>
    <row r="63" spans="1:12" x14ac:dyDescent="0.25">
      <c r="A63" s="10">
        <v>3040</v>
      </c>
      <c r="C63" s="57" t="s">
        <v>139</v>
      </c>
      <c r="H63" s="14" t="s">
        <v>9</v>
      </c>
      <c r="I63" s="10">
        <v>6757</v>
      </c>
      <c r="J63" s="10">
        <f>+I63</f>
        <v>6757</v>
      </c>
    </row>
    <row r="64" spans="1:12" ht="6.75" customHeight="1" x14ac:dyDescent="0.25">
      <c r="A64" s="12"/>
      <c r="H64" s="9"/>
      <c r="J64" s="12"/>
    </row>
    <row r="65" spans="1:10" x14ac:dyDescent="0.25">
      <c r="A65" s="10">
        <f>+A60+A63</f>
        <v>235301</v>
      </c>
      <c r="D65" s="5" t="s">
        <v>140</v>
      </c>
      <c r="H65" s="9"/>
      <c r="J65" s="10">
        <f>+J60+J63</f>
        <v>325539</v>
      </c>
    </row>
    <row r="66" spans="1:10" x14ac:dyDescent="0.25">
      <c r="H66" s="9"/>
    </row>
    <row r="67" spans="1:10" x14ac:dyDescent="0.25">
      <c r="H67" s="9"/>
    </row>
    <row r="68" spans="1:10" x14ac:dyDescent="0.25">
      <c r="C68" s="57" t="s">
        <v>141</v>
      </c>
      <c r="H68" s="9"/>
    </row>
    <row r="69" spans="1:10" ht="9" customHeight="1" x14ac:dyDescent="0.25">
      <c r="H69" s="9"/>
    </row>
    <row r="70" spans="1:10" ht="13.2" x14ac:dyDescent="0.25">
      <c r="A70" s="10">
        <v>2740</v>
      </c>
      <c r="C70" s="15" t="s">
        <v>185</v>
      </c>
      <c r="D70"/>
      <c r="H70" s="9"/>
      <c r="I70" s="10">
        <f>10588.71-39.36</f>
        <v>10549</v>
      </c>
    </row>
    <row r="71" spans="1:10" ht="13.2" x14ac:dyDescent="0.25">
      <c r="A71" s="10">
        <v>3035</v>
      </c>
      <c r="C71" s="15" t="s">
        <v>22</v>
      </c>
      <c r="D71"/>
      <c r="H71" s="9"/>
      <c r="I71" s="10">
        <v>3793</v>
      </c>
    </row>
    <row r="72" spans="1:10" ht="13.2" x14ac:dyDescent="0.25">
      <c r="A72" s="10">
        <v>20701</v>
      </c>
      <c r="C72" s="15" t="s">
        <v>23</v>
      </c>
      <c r="H72" s="9"/>
      <c r="I72" s="10">
        <f>13618.49+0.3+2285.29</f>
        <v>15904</v>
      </c>
    </row>
    <row r="73" spans="1:10" ht="13.2" x14ac:dyDescent="0.25">
      <c r="C73" s="15" t="s">
        <v>169</v>
      </c>
      <c r="H73" s="9"/>
      <c r="I73" s="10">
        <v>36071</v>
      </c>
    </row>
    <row r="74" spans="1:10" ht="13.2" x14ac:dyDescent="0.25">
      <c r="A74" s="10">
        <v>7400</v>
      </c>
      <c r="C74" s="15" t="s">
        <v>195</v>
      </c>
      <c r="H74" s="9"/>
      <c r="I74" s="10">
        <v>0</v>
      </c>
    </row>
    <row r="75" spans="1:10" ht="13.2" x14ac:dyDescent="0.25">
      <c r="A75" s="10">
        <v>7500</v>
      </c>
      <c r="C75" s="15" t="s">
        <v>120</v>
      </c>
      <c r="H75" s="9"/>
      <c r="I75" s="10">
        <f>7500+4444.45-5000</f>
        <v>6944</v>
      </c>
    </row>
    <row r="76" spans="1:10" ht="5.25" customHeight="1" x14ac:dyDescent="0.25">
      <c r="A76" s="12"/>
      <c r="H76" s="9"/>
      <c r="J76" s="12"/>
    </row>
    <row r="77" spans="1:10" x14ac:dyDescent="0.25">
      <c r="A77" s="10">
        <f>SUM(A70:A76)</f>
        <v>41376</v>
      </c>
      <c r="D77" s="5" t="s">
        <v>142</v>
      </c>
      <c r="H77" s="9"/>
      <c r="J77" s="10">
        <f>SUM(I70:I76)</f>
        <v>73261</v>
      </c>
    </row>
    <row r="78" spans="1:10" x14ac:dyDescent="0.25">
      <c r="H78" s="9"/>
    </row>
    <row r="79" spans="1:10" ht="14.4" thickBot="1" x14ac:dyDescent="0.3">
      <c r="A79" s="16">
        <f>+A65-A77</f>
        <v>193925</v>
      </c>
      <c r="D79" s="5" t="s">
        <v>143</v>
      </c>
      <c r="H79" s="9"/>
      <c r="J79" s="16">
        <f>+J65-J77</f>
        <v>252278</v>
      </c>
    </row>
    <row r="80" spans="1:10" ht="14.4" thickTop="1" x14ac:dyDescent="0.25">
      <c r="H80" s="9"/>
    </row>
    <row r="81" spans="1:10" x14ac:dyDescent="0.25">
      <c r="A81" s="12">
        <v>193925</v>
      </c>
      <c r="D81" s="5" t="s">
        <v>196</v>
      </c>
      <c r="H81" s="9"/>
      <c r="J81" s="12">
        <f>+J79</f>
        <v>252278</v>
      </c>
    </row>
    <row r="82" spans="1:10" x14ac:dyDescent="0.25">
      <c r="A82" s="23"/>
      <c r="D82" s="5"/>
      <c r="H82" s="9"/>
      <c r="J82" s="23"/>
    </row>
    <row r="83" spans="1:10" x14ac:dyDescent="0.25">
      <c r="A83" s="23"/>
      <c r="D83" s="5"/>
      <c r="H83" s="9"/>
      <c r="J83" s="23"/>
    </row>
    <row r="84" spans="1:10" x14ac:dyDescent="0.25">
      <c r="A84" s="23"/>
      <c r="D84" s="5"/>
      <c r="H84" s="9"/>
      <c r="J84" s="23"/>
    </row>
    <row r="85" spans="1:10" x14ac:dyDescent="0.25">
      <c r="A85" s="23"/>
      <c r="D85" s="5"/>
      <c r="H85" s="9"/>
      <c r="J85" s="23"/>
    </row>
    <row r="86" spans="1:10" ht="13.2" x14ac:dyDescent="0.25">
      <c r="A86" s="23"/>
      <c r="C86" s="79"/>
      <c r="D86" s="80"/>
      <c r="E86" s="80"/>
      <c r="F86" s="80"/>
      <c r="I86" s="81"/>
      <c r="J86" s="23"/>
    </row>
    <row r="87" spans="1:10" x14ac:dyDescent="0.25">
      <c r="A87" s="23"/>
      <c r="C87" s="59" t="s">
        <v>199</v>
      </c>
      <c r="I87" s="78" t="s">
        <v>68</v>
      </c>
      <c r="J87" s="23"/>
    </row>
    <row r="88" spans="1:10" x14ac:dyDescent="0.25">
      <c r="A88" s="23"/>
      <c r="I88" s="78"/>
      <c r="J88" s="23"/>
    </row>
    <row r="89" spans="1:10" x14ac:dyDescent="0.25">
      <c r="A89" s="23"/>
      <c r="I89" s="78"/>
      <c r="J89" s="23"/>
    </row>
    <row r="90" spans="1:10" x14ac:dyDescent="0.25">
      <c r="A90" s="23"/>
      <c r="I90" s="78"/>
      <c r="J90" s="23"/>
    </row>
    <row r="91" spans="1:10" ht="15" customHeight="1" x14ac:dyDescent="0.25">
      <c r="A91" s="83" t="s">
        <v>10</v>
      </c>
      <c r="B91" s="83"/>
      <c r="C91" s="83"/>
      <c r="D91" s="83"/>
      <c r="E91" s="83"/>
      <c r="F91" s="83"/>
      <c r="G91" s="83"/>
      <c r="H91" s="83"/>
      <c r="I91" s="83"/>
      <c r="J91" s="83"/>
    </row>
    <row r="92" spans="1:10" ht="15" customHeight="1" x14ac:dyDescent="0.25">
      <c r="A92" s="83" t="s">
        <v>11</v>
      </c>
      <c r="B92" s="83"/>
      <c r="C92" s="83"/>
      <c r="D92" s="83"/>
      <c r="E92" s="83"/>
      <c r="F92" s="83"/>
      <c r="G92" s="83"/>
      <c r="H92" s="83"/>
      <c r="I92" s="83"/>
      <c r="J92" s="83"/>
    </row>
    <row r="93" spans="1:10" x14ac:dyDescent="0.25">
      <c r="H93" s="9"/>
    </row>
    <row r="94" spans="1:10" x14ac:dyDescent="0.25">
      <c r="H94" s="9"/>
    </row>
    <row r="95" spans="1:10" x14ac:dyDescent="0.25">
      <c r="H95" s="9"/>
    </row>
    <row r="96" spans="1:10" x14ac:dyDescent="0.25">
      <c r="H96" s="9"/>
    </row>
    <row r="97" spans="1:10" x14ac:dyDescent="0.25">
      <c r="A97" s="1" t="s">
        <v>24</v>
      </c>
      <c r="B97" s="17"/>
      <c r="C97" s="60"/>
      <c r="D97" s="17"/>
      <c r="E97" s="17"/>
      <c r="F97" s="19"/>
      <c r="G97" s="19"/>
      <c r="H97" s="17"/>
      <c r="I97" s="17"/>
      <c r="J97" s="17"/>
    </row>
    <row r="98" spans="1:10" x14ac:dyDescent="0.25">
      <c r="A98" s="20" t="s">
        <v>161</v>
      </c>
      <c r="B98" s="17"/>
      <c r="C98" s="60"/>
      <c r="D98" s="19"/>
      <c r="E98" s="17"/>
      <c r="F98" s="17"/>
      <c r="G98" s="17"/>
      <c r="H98" s="17"/>
      <c r="I98" s="17"/>
      <c r="J98" s="17"/>
    </row>
    <row r="99" spans="1:10" x14ac:dyDescent="0.25">
      <c r="A99" s="20"/>
      <c r="B99" s="17"/>
      <c r="C99" s="60"/>
      <c r="D99" s="19"/>
      <c r="E99" s="17"/>
      <c r="F99" s="17"/>
      <c r="G99" s="17"/>
      <c r="H99" s="17"/>
      <c r="I99" s="17"/>
      <c r="J99" s="17"/>
    </row>
    <row r="100" spans="1:10" x14ac:dyDescent="0.25">
      <c r="A100" s="20"/>
      <c r="B100" s="17"/>
      <c r="C100" s="60"/>
      <c r="D100" s="19"/>
      <c r="E100" s="17"/>
      <c r="F100" s="17"/>
      <c r="G100" s="17"/>
      <c r="H100" s="17"/>
      <c r="I100" s="17"/>
      <c r="J100" s="17"/>
    </row>
    <row r="101" spans="1:10" x14ac:dyDescent="0.25">
      <c r="A101" s="20"/>
      <c r="B101" s="17"/>
      <c r="C101" s="60"/>
      <c r="D101" s="19"/>
      <c r="E101" s="17"/>
      <c r="F101" s="17"/>
      <c r="G101" s="17"/>
      <c r="H101" s="17"/>
      <c r="I101" s="17"/>
      <c r="J101" s="17"/>
    </row>
    <row r="102" spans="1:10" x14ac:dyDescent="0.25">
      <c r="I102" s="21" t="s">
        <v>162</v>
      </c>
      <c r="J102" s="21" t="s">
        <v>90</v>
      </c>
    </row>
    <row r="103" spans="1:10" ht="13.2" x14ac:dyDescent="0.25">
      <c r="A103" s="22"/>
      <c r="B103" s="23"/>
      <c r="C103" s="64" t="s">
        <v>197</v>
      </c>
      <c r="D103" s="24"/>
      <c r="E103" s="23"/>
      <c r="F103" s="23"/>
      <c r="G103" s="23"/>
      <c r="H103" s="23"/>
      <c r="I103" s="25">
        <f>+J107</f>
        <v>193925</v>
      </c>
      <c r="J103" s="26">
        <v>150608</v>
      </c>
    </row>
    <row r="104" spans="1:10" ht="13.2" x14ac:dyDescent="0.25">
      <c r="C104" s="15" t="s">
        <v>25</v>
      </c>
      <c r="I104" s="27">
        <f>+J38</f>
        <v>58353</v>
      </c>
      <c r="J104" s="27">
        <v>30788</v>
      </c>
    </row>
    <row r="105" spans="1:10" ht="13.2" x14ac:dyDescent="0.25">
      <c r="C105" s="15" t="s">
        <v>26</v>
      </c>
      <c r="I105" s="27">
        <f>+I104</f>
        <v>58353</v>
      </c>
      <c r="J105" s="27">
        <v>30788</v>
      </c>
    </row>
    <row r="106" spans="1:10" ht="13.2" x14ac:dyDescent="0.25">
      <c r="C106" s="15" t="s">
        <v>133</v>
      </c>
      <c r="H106" s="14"/>
      <c r="I106" s="27">
        <v>0</v>
      </c>
      <c r="J106" s="27">
        <v>12529</v>
      </c>
    </row>
    <row r="107" spans="1:10" thickBot="1" x14ac:dyDescent="0.3">
      <c r="C107" s="15" t="s">
        <v>27</v>
      </c>
      <c r="I107" s="28">
        <f>+I103+I105+I106</f>
        <v>252278</v>
      </c>
      <c r="J107" s="28">
        <f>+J103+J105+J106</f>
        <v>193925</v>
      </c>
    </row>
    <row r="108" spans="1:10" thickTop="1" x14ac:dyDescent="0.25">
      <c r="C108" s="15"/>
      <c r="I108" s="25"/>
      <c r="J108" s="25"/>
    </row>
    <row r="109" spans="1:10" ht="13.2" x14ac:dyDescent="0.25">
      <c r="C109" s="15"/>
      <c r="I109" s="25"/>
      <c r="J109" s="25"/>
    </row>
    <row r="110" spans="1:10" ht="13.2" x14ac:dyDescent="0.25">
      <c r="C110" s="15"/>
      <c r="I110" s="25"/>
      <c r="J110" s="25"/>
    </row>
    <row r="111" spans="1:10" ht="13.2" x14ac:dyDescent="0.25">
      <c r="C111" s="15"/>
      <c r="I111" s="25"/>
      <c r="J111" s="25"/>
    </row>
    <row r="112" spans="1:10" ht="13.2" x14ac:dyDescent="0.25">
      <c r="C112" s="15"/>
      <c r="I112" s="25"/>
      <c r="J112" s="25"/>
    </row>
    <row r="113" spans="3:10" ht="13.2" x14ac:dyDescent="0.25">
      <c r="C113" s="15"/>
      <c r="I113" s="25"/>
      <c r="J113" s="25"/>
    </row>
    <row r="114" spans="3:10" ht="13.2" x14ac:dyDescent="0.25">
      <c r="C114" s="15"/>
      <c r="I114" s="25"/>
      <c r="J114" s="25"/>
    </row>
    <row r="115" spans="3:10" ht="13.2" x14ac:dyDescent="0.25">
      <c r="C115" s="15"/>
      <c r="I115" s="25"/>
      <c r="J115" s="25"/>
    </row>
    <row r="116" spans="3:10" ht="13.2" x14ac:dyDescent="0.25">
      <c r="C116" s="15"/>
      <c r="I116" s="25"/>
      <c r="J116" s="25"/>
    </row>
    <row r="117" spans="3:10" ht="13.2" x14ac:dyDescent="0.25">
      <c r="C117" s="15"/>
      <c r="I117" s="25"/>
      <c r="J117" s="25"/>
    </row>
    <row r="118" spans="3:10" ht="13.2" x14ac:dyDescent="0.25">
      <c r="C118" s="15"/>
      <c r="I118" s="25"/>
      <c r="J118" s="25"/>
    </row>
    <row r="119" spans="3:10" ht="13.2" x14ac:dyDescent="0.25">
      <c r="C119" s="15"/>
      <c r="I119" s="25"/>
      <c r="J119" s="25"/>
    </row>
    <row r="120" spans="3:10" ht="13.2" x14ac:dyDescent="0.25">
      <c r="C120" s="15"/>
      <c r="I120" s="25"/>
      <c r="J120" s="25"/>
    </row>
    <row r="121" spans="3:10" x14ac:dyDescent="0.25">
      <c r="J121" s="25"/>
    </row>
    <row r="122" spans="3:10" x14ac:dyDescent="0.25">
      <c r="J122" s="25"/>
    </row>
    <row r="123" spans="3:10" x14ac:dyDescent="0.25">
      <c r="I123" s="78"/>
      <c r="J123" s="25"/>
    </row>
    <row r="124" spans="3:10" x14ac:dyDescent="0.25">
      <c r="I124" s="78"/>
      <c r="J124" s="25"/>
    </row>
    <row r="125" spans="3:10" x14ac:dyDescent="0.25">
      <c r="I125" s="78"/>
      <c r="J125" s="25"/>
    </row>
    <row r="126" spans="3:10" x14ac:dyDescent="0.25">
      <c r="I126" s="78"/>
      <c r="J126" s="25"/>
    </row>
    <row r="127" spans="3:10" x14ac:dyDescent="0.25">
      <c r="I127" s="78"/>
      <c r="J127" s="25"/>
    </row>
    <row r="128" spans="3:10" x14ac:dyDescent="0.25">
      <c r="I128" s="78"/>
      <c r="J128" s="25"/>
    </row>
    <row r="129" spans="1:10" x14ac:dyDescent="0.25">
      <c r="I129" s="78"/>
      <c r="J129" s="25"/>
    </row>
    <row r="130" spans="1:10" x14ac:dyDescent="0.25">
      <c r="I130" s="78"/>
      <c r="J130" s="25"/>
    </row>
    <row r="131" spans="1:10" x14ac:dyDescent="0.25">
      <c r="I131" s="25"/>
      <c r="J131" s="25"/>
    </row>
    <row r="132" spans="1:10" x14ac:dyDescent="0.25">
      <c r="I132" s="25"/>
      <c r="J132" s="25"/>
    </row>
    <row r="134" spans="1:10" x14ac:dyDescent="0.25">
      <c r="A134" s="17" t="s">
        <v>10</v>
      </c>
      <c r="B134" s="17"/>
      <c r="C134" s="60"/>
      <c r="D134" s="17"/>
      <c r="E134" s="17"/>
      <c r="F134" s="17"/>
      <c r="G134" s="17"/>
      <c r="H134" s="17"/>
      <c r="I134" s="17"/>
      <c r="J134" s="17"/>
    </row>
    <row r="135" spans="1:10" x14ac:dyDescent="0.25">
      <c r="A135" s="17" t="s">
        <v>11</v>
      </c>
      <c r="B135" s="17"/>
      <c r="C135" s="60"/>
      <c r="D135" s="17"/>
      <c r="E135" s="17"/>
      <c r="F135" s="17"/>
      <c r="G135" s="17"/>
      <c r="H135" s="17"/>
      <c r="I135" s="17"/>
      <c r="J135" s="17"/>
    </row>
    <row r="136" spans="1:10" ht="18" customHeight="1" x14ac:dyDescent="0.25">
      <c r="A136" s="1" t="s">
        <v>0</v>
      </c>
      <c r="B136" s="1"/>
      <c r="C136" s="61"/>
      <c r="D136" s="1"/>
      <c r="E136" s="1"/>
      <c r="F136" s="1"/>
      <c r="G136" s="1"/>
      <c r="H136" s="1"/>
      <c r="I136" s="2"/>
      <c r="J136" s="2"/>
    </row>
    <row r="137" spans="1:10" ht="18" customHeight="1" x14ac:dyDescent="0.25">
      <c r="A137" s="1" t="s">
        <v>28</v>
      </c>
      <c r="B137" s="1"/>
      <c r="C137" s="61"/>
      <c r="D137" s="1"/>
      <c r="E137" s="1"/>
      <c r="F137" s="1"/>
      <c r="G137" s="1"/>
      <c r="H137" s="1"/>
      <c r="I137" s="2"/>
      <c r="J137" s="2"/>
    </row>
    <row r="138" spans="1:10" ht="18" customHeight="1" x14ac:dyDescent="0.25">
      <c r="A138" s="1" t="s">
        <v>161</v>
      </c>
      <c r="B138" s="1"/>
      <c r="C138" s="61"/>
      <c r="D138" s="1"/>
      <c r="E138" s="1"/>
      <c r="F138" s="1"/>
      <c r="G138" s="1"/>
      <c r="H138" s="1"/>
      <c r="I138" s="2"/>
      <c r="J138" s="2"/>
    </row>
    <row r="139" spans="1:10" ht="12" customHeight="1" x14ac:dyDescent="0.25">
      <c r="A139" s="2"/>
      <c r="B139" s="2"/>
      <c r="C139" s="56"/>
      <c r="D139" s="2"/>
      <c r="E139" s="2"/>
      <c r="F139" s="2"/>
      <c r="G139" s="2"/>
      <c r="H139" s="2"/>
      <c r="I139" s="2"/>
      <c r="J139" s="2"/>
    </row>
    <row r="140" spans="1:10" x14ac:dyDescent="0.25">
      <c r="A140" s="5" t="s">
        <v>144</v>
      </c>
      <c r="B140" s="29"/>
      <c r="C140" s="62"/>
      <c r="D140" s="30"/>
      <c r="E140" s="30"/>
      <c r="F140" s="18"/>
    </row>
    <row r="141" spans="1:10" ht="15" customHeight="1" x14ac:dyDescent="0.25">
      <c r="B141"/>
    </row>
    <row r="142" spans="1:10" x14ac:dyDescent="0.25">
      <c r="A142" s="5" t="s">
        <v>145</v>
      </c>
      <c r="B142" s="29"/>
      <c r="C142" s="62"/>
      <c r="D142" s="30"/>
      <c r="E142" s="30"/>
      <c r="F142" s="18"/>
    </row>
    <row r="143" spans="1:10" ht="17.25" customHeight="1" x14ac:dyDescent="0.25">
      <c r="A143" s="11" t="s">
        <v>29</v>
      </c>
    </row>
    <row r="144" spans="1:10" ht="17.25" customHeight="1" x14ac:dyDescent="0.25">
      <c r="A144" s="11" t="s">
        <v>30</v>
      </c>
    </row>
    <row r="145" spans="1:7" ht="17.25" customHeight="1" x14ac:dyDescent="0.25">
      <c r="A145" s="11" t="s">
        <v>31</v>
      </c>
    </row>
    <row r="146" spans="1:7" ht="13.5" customHeight="1" x14ac:dyDescent="0.25">
      <c r="A146" s="11"/>
    </row>
    <row r="147" spans="1:7" ht="17.25" customHeight="1" x14ac:dyDescent="0.25">
      <c r="A147" s="13" t="s">
        <v>146</v>
      </c>
    </row>
    <row r="148" spans="1:7" ht="17.25" customHeight="1" x14ac:dyDescent="0.25">
      <c r="A148" s="11" t="s">
        <v>32</v>
      </c>
    </row>
    <row r="149" spans="1:7" ht="17.25" customHeight="1" x14ac:dyDescent="0.25">
      <c r="A149" s="11" t="s">
        <v>33</v>
      </c>
    </row>
    <row r="150" spans="1:7" ht="12.75" customHeight="1" x14ac:dyDescent="0.25">
      <c r="A150" s="11"/>
    </row>
    <row r="151" spans="1:7" ht="17.25" customHeight="1" x14ac:dyDescent="0.25">
      <c r="A151" s="5" t="s">
        <v>147</v>
      </c>
      <c r="B151" s="29"/>
      <c r="C151" s="62"/>
      <c r="D151" s="30"/>
      <c r="E151" s="30"/>
      <c r="F151" s="18"/>
    </row>
    <row r="152" spans="1:7" ht="17.25" customHeight="1" x14ac:dyDescent="0.25">
      <c r="A152" s="11" t="s">
        <v>34</v>
      </c>
      <c r="B152" s="29"/>
      <c r="C152" s="62"/>
      <c r="D152" s="30"/>
      <c r="E152" s="30"/>
      <c r="F152" s="18"/>
    </row>
    <row r="153" spans="1:7" ht="17.25" customHeight="1" x14ac:dyDescent="0.25">
      <c r="A153" s="11" t="s">
        <v>35</v>
      </c>
      <c r="B153" s="29"/>
      <c r="C153" s="62"/>
      <c r="D153" s="30"/>
      <c r="E153" s="30"/>
      <c r="F153" s="18"/>
    </row>
    <row r="154" spans="1:7" ht="13.5" customHeight="1" x14ac:dyDescent="0.25">
      <c r="A154" s="11" t="s">
        <v>36</v>
      </c>
      <c r="B154" s="5" t="s">
        <v>37</v>
      </c>
      <c r="C154" s="63"/>
      <c r="D154" s="30"/>
      <c r="E154" s="30"/>
      <c r="F154" s="30"/>
      <c r="G154" s="18"/>
    </row>
    <row r="155" spans="1:7" ht="13.5" customHeight="1" x14ac:dyDescent="0.25">
      <c r="B155" s="11" t="s">
        <v>38</v>
      </c>
    </row>
    <row r="156" spans="1:7" ht="13.5" customHeight="1" x14ac:dyDescent="0.25">
      <c r="B156" s="11" t="s">
        <v>39</v>
      </c>
    </row>
    <row r="157" spans="1:7" ht="13.5" customHeight="1" x14ac:dyDescent="0.25">
      <c r="B157" s="11" t="s">
        <v>40</v>
      </c>
    </row>
    <row r="158" spans="1:7" ht="13.5" customHeight="1" x14ac:dyDescent="0.25">
      <c r="C158" s="15" t="s">
        <v>41</v>
      </c>
      <c r="G158" s="11" t="s">
        <v>89</v>
      </c>
    </row>
    <row r="159" spans="1:7" ht="13.5" customHeight="1" x14ac:dyDescent="0.25">
      <c r="C159" s="65" t="s">
        <v>43</v>
      </c>
      <c r="G159" s="31" t="s">
        <v>44</v>
      </c>
    </row>
    <row r="160" spans="1:7" ht="13.5" customHeight="1" x14ac:dyDescent="0.25">
      <c r="C160" s="15" t="s">
        <v>45</v>
      </c>
      <c r="G160" s="11" t="s">
        <v>42</v>
      </c>
    </row>
    <row r="161" spans="1:7" ht="13.5" customHeight="1" x14ac:dyDescent="0.25">
      <c r="A161" s="11" t="s">
        <v>46</v>
      </c>
      <c r="B161" s="5" t="s">
        <v>47</v>
      </c>
      <c r="C161" s="63"/>
      <c r="D161" s="30"/>
      <c r="E161" s="30"/>
      <c r="F161" s="30"/>
      <c r="G161" s="18"/>
    </row>
    <row r="162" spans="1:7" ht="13.5" customHeight="1" x14ac:dyDescent="0.25">
      <c r="B162" s="11" t="s">
        <v>48</v>
      </c>
    </row>
    <row r="163" spans="1:7" ht="13.5" customHeight="1" x14ac:dyDescent="0.25">
      <c r="A163" s="11" t="s">
        <v>49</v>
      </c>
      <c r="B163" s="5" t="s">
        <v>20</v>
      </c>
      <c r="C163" s="63"/>
      <c r="D163" s="30"/>
      <c r="E163" s="30"/>
      <c r="F163" s="30"/>
      <c r="G163" s="18"/>
    </row>
    <row r="164" spans="1:7" ht="13.5" customHeight="1" x14ac:dyDescent="0.25">
      <c r="B164" s="11" t="s">
        <v>50</v>
      </c>
    </row>
    <row r="165" spans="1:7" ht="13.5" customHeight="1" x14ac:dyDescent="0.25">
      <c r="A165" s="11" t="s">
        <v>51</v>
      </c>
      <c r="B165" s="5" t="s">
        <v>52</v>
      </c>
      <c r="C165" s="63"/>
      <c r="D165" s="30"/>
      <c r="E165" s="30"/>
      <c r="F165" s="30"/>
      <c r="G165" s="18"/>
    </row>
    <row r="166" spans="1:7" ht="13.5" customHeight="1" x14ac:dyDescent="0.25">
      <c r="B166" s="11" t="s">
        <v>53</v>
      </c>
    </row>
    <row r="167" spans="1:7" ht="13.5" customHeight="1" x14ac:dyDescent="0.25">
      <c r="A167" s="11" t="s">
        <v>54</v>
      </c>
      <c r="B167" s="13" t="s">
        <v>55</v>
      </c>
    </row>
    <row r="168" spans="1:7" ht="13.5" customHeight="1" x14ac:dyDescent="0.25">
      <c r="B168" s="11" t="s">
        <v>160</v>
      </c>
    </row>
    <row r="169" spans="1:7" ht="13.5" customHeight="1" x14ac:dyDescent="0.25">
      <c r="A169" s="11" t="s">
        <v>56</v>
      </c>
      <c r="B169" s="13" t="s">
        <v>57</v>
      </c>
    </row>
    <row r="170" spans="1:7" ht="13.5" customHeight="1" x14ac:dyDescent="0.25">
      <c r="B170" s="11" t="s">
        <v>58</v>
      </c>
    </row>
    <row r="171" spans="1:7" ht="13.5" customHeight="1" x14ac:dyDescent="0.25">
      <c r="B171" s="11" t="s">
        <v>88</v>
      </c>
    </row>
    <row r="172" spans="1:7" ht="13.5" customHeight="1" x14ac:dyDescent="0.25">
      <c r="A172" s="11" t="s">
        <v>59</v>
      </c>
      <c r="B172" s="13" t="s">
        <v>60</v>
      </c>
    </row>
    <row r="173" spans="1:7" ht="13.5" customHeight="1" x14ac:dyDescent="0.25">
      <c r="A173" s="11"/>
      <c r="B173" s="11" t="s">
        <v>61</v>
      </c>
    </row>
    <row r="174" spans="1:7" ht="13.5" customHeight="1" x14ac:dyDescent="0.25">
      <c r="A174" s="11"/>
      <c r="B174" s="11" t="s">
        <v>62</v>
      </c>
    </row>
    <row r="175" spans="1:7" ht="13.5" customHeight="1" x14ac:dyDescent="0.25">
      <c r="A175" s="11"/>
      <c r="B175" s="11" t="s">
        <v>63</v>
      </c>
    </row>
    <row r="176" spans="1:7" ht="13.5" customHeight="1" x14ac:dyDescent="0.25">
      <c r="A176" s="11"/>
      <c r="B176" s="11"/>
    </row>
    <row r="177" spans="1:17" ht="17.25" customHeight="1" x14ac:dyDescent="0.25">
      <c r="A177" s="5" t="s">
        <v>148</v>
      </c>
      <c r="B177" s="29"/>
      <c r="C177" s="62"/>
      <c r="D177" s="30"/>
      <c r="E177" s="30"/>
      <c r="F177" s="18"/>
      <c r="L177" s="30"/>
      <c r="M177" s="29"/>
      <c r="N177" s="30"/>
      <c r="O177" s="30"/>
      <c r="P177" s="30"/>
      <c r="Q177" s="18"/>
    </row>
    <row r="178" spans="1:17" ht="17.25" customHeight="1" x14ac:dyDescent="0.25">
      <c r="A178" s="11" t="s">
        <v>150</v>
      </c>
    </row>
    <row r="179" spans="1:17" ht="17.25" customHeight="1" x14ac:dyDescent="0.25">
      <c r="A179" s="11" t="s">
        <v>151</v>
      </c>
    </row>
    <row r="180" spans="1:17" ht="17.25" customHeight="1" x14ac:dyDescent="0.25">
      <c r="A180" s="11" t="s">
        <v>149</v>
      </c>
    </row>
    <row r="181" spans="1:17" ht="18" customHeight="1" x14ac:dyDescent="0.25">
      <c r="A181" s="1" t="s">
        <v>0</v>
      </c>
      <c r="B181" s="1"/>
      <c r="C181" s="61"/>
      <c r="D181" s="1"/>
      <c r="E181" s="1"/>
      <c r="F181" s="1"/>
      <c r="G181" s="1"/>
      <c r="H181" s="1"/>
      <c r="I181" s="1"/>
      <c r="J181" s="2"/>
    </row>
    <row r="182" spans="1:17" ht="18" customHeight="1" x14ac:dyDescent="0.25">
      <c r="A182" s="1" t="s">
        <v>28</v>
      </c>
      <c r="B182" s="1"/>
      <c r="C182" s="61"/>
      <c r="D182" s="1"/>
      <c r="E182" s="1"/>
      <c r="F182" s="1"/>
      <c r="G182" s="1"/>
      <c r="H182" s="1"/>
      <c r="I182" s="1"/>
      <c r="J182" s="2"/>
    </row>
    <row r="183" spans="1:17" ht="18" customHeight="1" x14ac:dyDescent="0.25">
      <c r="A183" s="1" t="s">
        <v>161</v>
      </c>
      <c r="B183" s="1"/>
      <c r="C183" s="61"/>
      <c r="D183" s="1"/>
      <c r="E183" s="1"/>
      <c r="F183" s="1"/>
      <c r="G183" s="1"/>
      <c r="H183" s="1"/>
      <c r="I183" s="1"/>
      <c r="J183" s="2"/>
    </row>
    <row r="184" spans="1:17" ht="12.75" customHeight="1" x14ac:dyDescent="0.25">
      <c r="A184" s="1"/>
      <c r="B184" s="1"/>
      <c r="C184" s="61"/>
      <c r="D184" s="1"/>
      <c r="E184" s="1"/>
      <c r="F184" s="1"/>
      <c r="G184" s="1"/>
      <c r="H184" s="1"/>
      <c r="I184" s="1"/>
      <c r="J184" s="2"/>
    </row>
    <row r="185" spans="1:17" ht="12.75" customHeight="1" x14ac:dyDescent="0.25">
      <c r="A185" s="1"/>
      <c r="B185" s="1"/>
      <c r="C185" s="61"/>
      <c r="D185" s="1"/>
      <c r="E185" s="1"/>
      <c r="F185" s="1"/>
      <c r="G185" s="1"/>
      <c r="H185" s="1"/>
      <c r="I185" s="1"/>
      <c r="J185" s="2"/>
    </row>
    <row r="186" spans="1:17" x14ac:dyDescent="0.25">
      <c r="A186" s="32" t="s">
        <v>152</v>
      </c>
      <c r="B186" s="5"/>
      <c r="C186" s="57"/>
      <c r="D186" s="5"/>
      <c r="E186" s="15"/>
      <c r="F186" s="15"/>
      <c r="G186" s="15"/>
      <c r="H186" s="15"/>
      <c r="I186" s="15"/>
    </row>
    <row r="187" spans="1:17" x14ac:dyDescent="0.25">
      <c r="A187" s="15"/>
      <c r="B187" s="32"/>
      <c r="D187" s="15"/>
      <c r="E187" s="15"/>
      <c r="F187" s="70" t="s">
        <v>65</v>
      </c>
      <c r="G187" s="33"/>
      <c r="H187" s="33"/>
      <c r="I187" s="33"/>
    </row>
    <row r="188" spans="1:17" ht="5.25" customHeight="1" x14ac:dyDescent="0.25"/>
    <row r="189" spans="1:17" x14ac:dyDescent="0.25">
      <c r="B189" s="11" t="s">
        <v>86</v>
      </c>
      <c r="F189" s="10">
        <v>35529</v>
      </c>
      <c r="H189" s="34"/>
      <c r="I189" s="35"/>
    </row>
    <row r="190" spans="1:17" x14ac:dyDescent="0.25">
      <c r="B190" s="11" t="s">
        <v>87</v>
      </c>
      <c r="F190" s="10">
        <v>323</v>
      </c>
      <c r="H190" s="36"/>
      <c r="I190" s="35"/>
    </row>
    <row r="191" spans="1:17" x14ac:dyDescent="0.25">
      <c r="B191" s="11" t="s">
        <v>170</v>
      </c>
      <c r="F191" s="10">
        <v>49491</v>
      </c>
      <c r="H191" s="36"/>
      <c r="I191" s="35"/>
    </row>
    <row r="192" spans="1:17" ht="14.4" thickBot="1" x14ac:dyDescent="0.3">
      <c r="B192" s="11"/>
      <c r="F192" s="16">
        <f>SUM(F189:F191)</f>
        <v>85343</v>
      </c>
      <c r="H192" s="37"/>
      <c r="I192" s="35"/>
    </row>
    <row r="193" spans="1:9" ht="12.75" customHeight="1" thickTop="1" x14ac:dyDescent="0.25">
      <c r="B193" s="11"/>
      <c r="F193" s="22"/>
      <c r="H193" s="37"/>
      <c r="I193" s="35"/>
    </row>
    <row r="194" spans="1:9" x14ac:dyDescent="0.25">
      <c r="A194" s="32" t="s">
        <v>153</v>
      </c>
      <c r="B194" s="5"/>
      <c r="C194" s="57"/>
      <c r="D194" s="5"/>
      <c r="E194" s="15"/>
      <c r="F194" s="15"/>
      <c r="G194" s="15"/>
      <c r="H194" s="15"/>
      <c r="I194" s="15"/>
    </row>
    <row r="195" spans="1:9" x14ac:dyDescent="0.25">
      <c r="A195" s="15"/>
      <c r="B195" s="32" t="s">
        <v>64</v>
      </c>
      <c r="D195" s="15"/>
      <c r="E195" s="15"/>
      <c r="F195" s="70" t="s">
        <v>65</v>
      </c>
      <c r="G195" s="33"/>
      <c r="H195" s="70" t="s">
        <v>66</v>
      </c>
      <c r="I195" s="70" t="s">
        <v>67</v>
      </c>
    </row>
    <row r="196" spans="1:9" ht="12.75" customHeight="1" x14ac:dyDescent="0.25">
      <c r="A196" s="15"/>
      <c r="B196" s="15"/>
      <c r="D196" s="15"/>
      <c r="E196" s="15"/>
      <c r="F196" s="33"/>
      <c r="G196" s="33"/>
      <c r="H196" s="70" t="s">
        <v>68</v>
      </c>
      <c r="I196" s="70" t="s">
        <v>69</v>
      </c>
    </row>
    <row r="197" spans="1:9" ht="4.95" customHeight="1" x14ac:dyDescent="0.25"/>
    <row r="198" spans="1:9" x14ac:dyDescent="0.25">
      <c r="B198" s="11" t="s">
        <v>70</v>
      </c>
      <c r="F198" s="10">
        <v>21027</v>
      </c>
      <c r="H198" s="34">
        <v>37017</v>
      </c>
      <c r="I198" s="35">
        <v>6.5000000000000002E-2</v>
      </c>
    </row>
    <row r="199" spans="1:9" x14ac:dyDescent="0.25">
      <c r="B199" s="11" t="s">
        <v>71</v>
      </c>
      <c r="F199" s="10">
        <v>25000</v>
      </c>
      <c r="H199" s="36">
        <v>37054</v>
      </c>
      <c r="I199" s="35">
        <v>6.6000000000000003E-2</v>
      </c>
    </row>
    <row r="200" spans="1:9" x14ac:dyDescent="0.25">
      <c r="B200" s="11" t="s">
        <v>71</v>
      </c>
      <c r="F200" s="10">
        <v>21536</v>
      </c>
      <c r="H200" s="36">
        <v>37303</v>
      </c>
      <c r="I200" s="35">
        <v>5.8000000000000003E-2</v>
      </c>
    </row>
    <row r="201" spans="1:9" x14ac:dyDescent="0.25">
      <c r="B201" s="11" t="s">
        <v>71</v>
      </c>
      <c r="F201" s="10">
        <v>34549</v>
      </c>
      <c r="H201" s="36">
        <v>37112</v>
      </c>
      <c r="I201" s="35">
        <v>6.4500000000000002E-2</v>
      </c>
    </row>
    <row r="202" spans="1:9" x14ac:dyDescent="0.25">
      <c r="B202" s="11" t="s">
        <v>71</v>
      </c>
      <c r="F202" s="10">
        <v>40000</v>
      </c>
      <c r="H202" s="34">
        <v>37083</v>
      </c>
      <c r="I202" s="35">
        <v>6.3E-2</v>
      </c>
    </row>
    <row r="203" spans="1:9" ht="14.4" thickBot="1" x14ac:dyDescent="0.3">
      <c r="B203" s="11"/>
      <c r="F203" s="16">
        <f>SUM(F198:F202)</f>
        <v>142112</v>
      </c>
      <c r="H203" s="37"/>
      <c r="I203" s="35"/>
    </row>
    <row r="204" spans="1:9" ht="14.4" thickTop="1" x14ac:dyDescent="0.25">
      <c r="B204" s="11"/>
      <c r="F204" s="22"/>
      <c r="H204" s="37"/>
      <c r="I204" s="35"/>
    </row>
    <row r="205" spans="1:9" x14ac:dyDescent="0.25">
      <c r="A205" s="32" t="s">
        <v>188</v>
      </c>
      <c r="B205" s="15"/>
      <c r="D205" s="15"/>
      <c r="E205" s="15"/>
      <c r="F205" s="42"/>
      <c r="H205" s="37"/>
      <c r="I205" s="35"/>
    </row>
    <row r="206" spans="1:9" x14ac:dyDescent="0.25">
      <c r="A206" s="15"/>
      <c r="B206" s="15" t="s">
        <v>72</v>
      </c>
      <c r="D206" s="15"/>
      <c r="E206" s="15"/>
      <c r="F206" s="42"/>
      <c r="H206" s="37"/>
      <c r="I206" s="35"/>
    </row>
    <row r="207" spans="1:9" x14ac:dyDescent="0.25">
      <c r="A207" s="15"/>
      <c r="B207" s="15" t="s">
        <v>186</v>
      </c>
      <c r="D207" s="15"/>
      <c r="E207" s="15"/>
      <c r="F207" s="42"/>
      <c r="H207" s="37"/>
      <c r="I207" s="35"/>
    </row>
    <row r="208" spans="1:9" x14ac:dyDescent="0.25">
      <c r="A208" s="15"/>
      <c r="B208" s="15" t="s">
        <v>187</v>
      </c>
      <c r="D208" s="15"/>
      <c r="E208" s="15"/>
      <c r="F208" s="42"/>
      <c r="H208" s="37"/>
      <c r="I208" s="35"/>
    </row>
    <row r="209" spans="1:10" x14ac:dyDescent="0.25">
      <c r="A209" s="15"/>
      <c r="B209" s="15"/>
      <c r="D209" s="15"/>
      <c r="E209" s="15"/>
      <c r="F209" s="42"/>
      <c r="G209" s="3" t="s">
        <v>162</v>
      </c>
      <c r="H209" s="37"/>
      <c r="I209" s="3" t="s">
        <v>90</v>
      </c>
    </row>
    <row r="210" spans="1:10" x14ac:dyDescent="0.25">
      <c r="A210" s="15"/>
      <c r="B210" s="15" t="s">
        <v>73</v>
      </c>
      <c r="D210" s="15"/>
      <c r="E210" s="15"/>
      <c r="F210" s="42"/>
      <c r="G210" s="10">
        <f>1051.33+6453.8</f>
        <v>7505</v>
      </c>
      <c r="I210" s="43">
        <v>10425</v>
      </c>
    </row>
    <row r="211" spans="1:10" x14ac:dyDescent="0.25">
      <c r="A211" s="15"/>
      <c r="B211" s="15" t="s">
        <v>74</v>
      </c>
      <c r="D211" s="15"/>
      <c r="E211" s="15"/>
      <c r="F211" s="42"/>
      <c r="G211" s="10">
        <v>8166</v>
      </c>
      <c r="I211" s="43">
        <v>7626</v>
      </c>
    </row>
    <row r="212" spans="1:10" x14ac:dyDescent="0.25">
      <c r="A212" s="15"/>
      <c r="B212" s="15" t="s">
        <v>82</v>
      </c>
      <c r="D212" s="15"/>
      <c r="E212" s="15"/>
      <c r="F212" s="42"/>
      <c r="G212" s="10">
        <v>2053</v>
      </c>
      <c r="I212" s="43">
        <v>3002</v>
      </c>
    </row>
    <row r="213" spans="1:10" x14ac:dyDescent="0.25">
      <c r="A213" s="15"/>
      <c r="B213" s="15" t="s">
        <v>83</v>
      </c>
      <c r="D213" s="15"/>
      <c r="E213" s="15"/>
      <c r="F213" s="42"/>
      <c r="G213" s="10">
        <v>8982</v>
      </c>
      <c r="I213" s="43">
        <v>8484</v>
      </c>
    </row>
    <row r="214" spans="1:10" x14ac:dyDescent="0.25">
      <c r="A214" s="15"/>
      <c r="B214" s="15" t="s">
        <v>84</v>
      </c>
      <c r="D214" s="15"/>
      <c r="E214" s="15"/>
      <c r="F214" s="42"/>
      <c r="G214" s="10">
        <v>8494</v>
      </c>
      <c r="I214" s="43">
        <v>3122</v>
      </c>
    </row>
    <row r="215" spans="1:10" x14ac:dyDescent="0.25">
      <c r="B215" s="11" t="s">
        <v>121</v>
      </c>
      <c r="F215" s="22"/>
      <c r="G215" s="10">
        <v>13990</v>
      </c>
      <c r="I215" s="43">
        <v>13144</v>
      </c>
    </row>
    <row r="216" spans="1:10" ht="14.4" thickBot="1" x14ac:dyDescent="0.3">
      <c r="B216" s="11"/>
      <c r="F216" s="22"/>
      <c r="G216" s="41">
        <f>SUM(G210:G215)</f>
        <v>49190</v>
      </c>
      <c r="H216" s="44"/>
      <c r="I216" s="41">
        <f>SUM(I210:I215)</f>
        <v>45803</v>
      </c>
    </row>
    <row r="217" spans="1:10" ht="14.4" thickTop="1" x14ac:dyDescent="0.25">
      <c r="B217" s="11"/>
      <c r="F217" s="22"/>
      <c r="G217" s="66"/>
      <c r="H217" s="44"/>
      <c r="I217" s="66"/>
    </row>
    <row r="218" spans="1:10" x14ac:dyDescent="0.25">
      <c r="I218" s="43"/>
    </row>
    <row r="219" spans="1:10" x14ac:dyDescent="0.25">
      <c r="A219" s="32" t="s">
        <v>154</v>
      </c>
      <c r="B219" s="15"/>
      <c r="D219" s="70" t="s">
        <v>155</v>
      </c>
      <c r="E219" s="70" t="s">
        <v>158</v>
      </c>
      <c r="F219" s="71" t="s">
        <v>157</v>
      </c>
      <c r="G219" s="72"/>
      <c r="H219" s="70" t="s">
        <v>75</v>
      </c>
      <c r="I219" s="72"/>
      <c r="J219" s="70" t="s">
        <v>75</v>
      </c>
    </row>
    <row r="220" spans="1:10" ht="15.6" customHeight="1" x14ac:dyDescent="0.25">
      <c r="A220" s="15"/>
      <c r="B220" s="15"/>
      <c r="D220" s="73"/>
      <c r="E220" s="70" t="s">
        <v>159</v>
      </c>
      <c r="F220" s="71" t="s">
        <v>37</v>
      </c>
      <c r="G220" s="72"/>
      <c r="H220" s="70" t="s">
        <v>164</v>
      </c>
      <c r="I220" s="72"/>
      <c r="J220" s="70" t="s">
        <v>91</v>
      </c>
    </row>
    <row r="221" spans="1:10" x14ac:dyDescent="0.25">
      <c r="A221" s="11" t="s">
        <v>76</v>
      </c>
    </row>
    <row r="222" spans="1:10" x14ac:dyDescent="0.25">
      <c r="A222" s="31" t="s">
        <v>77</v>
      </c>
      <c r="D222" s="11">
        <v>2140</v>
      </c>
      <c r="E222" s="10">
        <v>101</v>
      </c>
      <c r="F222" s="31">
        <v>2039</v>
      </c>
      <c r="H222" s="10">
        <f>+D222-E222-F222</f>
        <v>0</v>
      </c>
      <c r="J222" s="10">
        <v>0</v>
      </c>
    </row>
    <row r="223" spans="1:10" x14ac:dyDescent="0.25">
      <c r="A223" s="11" t="s">
        <v>45</v>
      </c>
      <c r="D223" s="12">
        <v>16148</v>
      </c>
      <c r="E223" s="38">
        <v>560</v>
      </c>
      <c r="F223" s="10">
        <v>8831</v>
      </c>
      <c r="G223" s="12"/>
      <c r="H223" s="12">
        <f>+D223-E223-F223</f>
        <v>6757</v>
      </c>
      <c r="I223" s="12"/>
      <c r="J223" s="12">
        <v>3040</v>
      </c>
    </row>
    <row r="224" spans="1:10" ht="14.4" thickBot="1" x14ac:dyDescent="0.3">
      <c r="D224" s="16">
        <f>SUM(D222:D223)</f>
        <v>18288</v>
      </c>
      <c r="E224" s="39">
        <f>SUM(E222:E223)</f>
        <v>661</v>
      </c>
      <c r="F224" s="16">
        <f>SUM(F222:F223)</f>
        <v>10870</v>
      </c>
      <c r="G224" s="39"/>
      <c r="H224" s="16">
        <f>SUM(H222:H223)</f>
        <v>6757</v>
      </c>
      <c r="I224" s="39"/>
      <c r="J224" s="16">
        <f>SUM(J222:J223)</f>
        <v>3040</v>
      </c>
    </row>
    <row r="225" spans="1:10" ht="14.4" thickTop="1" x14ac:dyDescent="0.25"/>
    <row r="227" spans="1:10" x14ac:dyDescent="0.25">
      <c r="A227" s="1" t="s">
        <v>0</v>
      </c>
      <c r="B227" s="1"/>
      <c r="C227" s="61"/>
      <c r="D227" s="1"/>
      <c r="E227" s="1"/>
      <c r="F227" s="1"/>
      <c r="G227" s="1"/>
      <c r="H227" s="1"/>
      <c r="I227" s="1"/>
    </row>
    <row r="228" spans="1:10" x14ac:dyDescent="0.25">
      <c r="A228" s="1" t="s">
        <v>28</v>
      </c>
      <c r="B228" s="1"/>
      <c r="C228" s="61"/>
      <c r="D228" s="1"/>
      <c r="E228" s="1"/>
      <c r="F228" s="1"/>
      <c r="G228" s="1"/>
      <c r="H228" s="1"/>
      <c r="I228" s="1"/>
    </row>
    <row r="229" spans="1:10" x14ac:dyDescent="0.25">
      <c r="A229" s="1" t="s">
        <v>161</v>
      </c>
      <c r="B229" s="1"/>
      <c r="C229" s="61"/>
      <c r="D229" s="1"/>
      <c r="E229" s="1"/>
      <c r="F229" s="1"/>
      <c r="G229" s="1"/>
      <c r="H229" s="1"/>
      <c r="I229" s="1"/>
    </row>
    <row r="230" spans="1:10" x14ac:dyDescent="0.25">
      <c r="A230" s="1"/>
      <c r="B230" s="1"/>
      <c r="C230" s="61"/>
      <c r="D230" s="1"/>
      <c r="E230" s="1"/>
      <c r="F230" s="1"/>
      <c r="G230" s="1"/>
      <c r="H230" s="1"/>
      <c r="I230" s="1"/>
    </row>
    <row r="231" spans="1:10" x14ac:dyDescent="0.25">
      <c r="A231" s="1"/>
      <c r="B231" s="1"/>
      <c r="C231" s="61"/>
      <c r="D231" s="1"/>
      <c r="E231" s="1"/>
      <c r="F231" s="1"/>
      <c r="G231" s="1"/>
      <c r="H231" s="1"/>
      <c r="I231" s="1"/>
    </row>
    <row r="232" spans="1:10" x14ac:dyDescent="0.25">
      <c r="A232" s="32" t="s">
        <v>156</v>
      </c>
      <c r="B232" s="15"/>
      <c r="D232" s="15"/>
      <c r="E232" s="15"/>
      <c r="F232" s="15"/>
      <c r="G232" s="3" t="s">
        <v>162</v>
      </c>
      <c r="H232" s="3"/>
      <c r="I232" s="3" t="s">
        <v>90</v>
      </c>
    </row>
    <row r="233" spans="1:10" ht="9" customHeight="1" x14ac:dyDescent="0.25"/>
    <row r="234" spans="1:10" ht="13.2" x14ac:dyDescent="0.25">
      <c r="C234" s="11" t="s">
        <v>78</v>
      </c>
      <c r="G234" s="10">
        <v>1600</v>
      </c>
      <c r="I234" s="10">
        <v>1400</v>
      </c>
    </row>
    <row r="235" spans="1:10" ht="13.2" x14ac:dyDescent="0.25">
      <c r="C235" s="31" t="s">
        <v>163</v>
      </c>
      <c r="G235" s="10">
        <v>1686</v>
      </c>
      <c r="I235" s="10">
        <v>1474</v>
      </c>
    </row>
    <row r="236" spans="1:10" ht="13.2" x14ac:dyDescent="0.25">
      <c r="C236" s="11" t="s">
        <v>79</v>
      </c>
      <c r="G236" s="10">
        <v>-1400</v>
      </c>
      <c r="I236" s="10">
        <v>-1200</v>
      </c>
    </row>
    <row r="237" spans="1:10" ht="13.2" x14ac:dyDescent="0.25">
      <c r="C237" s="11" t="s">
        <v>171</v>
      </c>
      <c r="G237" s="10">
        <v>-188</v>
      </c>
      <c r="I237" s="10">
        <v>0</v>
      </c>
    </row>
    <row r="238" spans="1:10" ht="14.4" thickBot="1" x14ac:dyDescent="0.3">
      <c r="G238" s="16">
        <f>SUM(G234:G237)</f>
        <v>1698</v>
      </c>
      <c r="I238" s="16">
        <f>SUM(I234:I237)</f>
        <v>1674</v>
      </c>
      <c r="J238" s="15"/>
    </row>
    <row r="239" spans="1:10" ht="14.4" thickTop="1" x14ac:dyDescent="0.25">
      <c r="G239" s="22"/>
      <c r="I239" s="22"/>
      <c r="J239" s="15"/>
    </row>
    <row r="240" spans="1:10" x14ac:dyDescent="0.25">
      <c r="A240" s="32" t="s">
        <v>98</v>
      </c>
      <c r="B240" s="15"/>
      <c r="D240" s="15"/>
      <c r="E240" s="15"/>
      <c r="F240" s="15"/>
      <c r="G240" s="3" t="s">
        <v>162</v>
      </c>
      <c r="I240" s="3" t="s">
        <v>90</v>
      </c>
      <c r="J240" s="15"/>
    </row>
    <row r="241" spans="1:11" ht="9" customHeight="1" x14ac:dyDescent="0.25">
      <c r="A241" s="15"/>
      <c r="B241" s="15"/>
      <c r="D241" s="15"/>
      <c r="E241" s="15"/>
      <c r="F241" s="15"/>
    </row>
    <row r="242" spans="1:11" ht="13.2" x14ac:dyDescent="0.25">
      <c r="C242" s="15" t="s">
        <v>99</v>
      </c>
      <c r="G242" s="40">
        <v>0</v>
      </c>
      <c r="I242" s="40">
        <v>1300</v>
      </c>
      <c r="J242" s="11"/>
      <c r="K242" s="10"/>
    </row>
    <row r="243" spans="1:11" ht="13.2" x14ac:dyDescent="0.25">
      <c r="C243" s="15" t="s">
        <v>100</v>
      </c>
      <c r="G243" s="40">
        <v>39545</v>
      </c>
      <c r="I243" s="40">
        <v>47320</v>
      </c>
      <c r="J243" s="11"/>
      <c r="K243" s="10"/>
    </row>
    <row r="244" spans="1:11" ht="13.2" x14ac:dyDescent="0.25">
      <c r="C244" s="15" t="s">
        <v>101</v>
      </c>
      <c r="G244" s="40">
        <v>1633</v>
      </c>
      <c r="I244" s="40">
        <v>1873</v>
      </c>
      <c r="J244" s="11"/>
      <c r="K244" s="10"/>
    </row>
    <row r="245" spans="1:11" ht="13.2" x14ac:dyDescent="0.25">
      <c r="C245" s="15" t="s">
        <v>102</v>
      </c>
      <c r="G245" s="40">
        <v>-110</v>
      </c>
      <c r="I245" s="40">
        <v>531</v>
      </c>
      <c r="J245" s="11"/>
      <c r="K245" s="10"/>
    </row>
    <row r="246" spans="1:11" ht="13.2" x14ac:dyDescent="0.25">
      <c r="C246" s="15" t="s">
        <v>122</v>
      </c>
      <c r="G246" s="40">
        <v>101667</v>
      </c>
      <c r="I246" s="40">
        <v>139999</v>
      </c>
      <c r="J246" s="11"/>
      <c r="K246" s="10"/>
    </row>
    <row r="247" spans="1:11" ht="13.2" x14ac:dyDescent="0.25">
      <c r="C247" s="15" t="s">
        <v>103</v>
      </c>
      <c r="G247" s="40">
        <v>1895</v>
      </c>
      <c r="I247" s="40">
        <v>4318</v>
      </c>
      <c r="J247" s="11"/>
      <c r="K247" s="10"/>
    </row>
    <row r="248" spans="1:11" ht="13.2" x14ac:dyDescent="0.25">
      <c r="C248" s="15" t="s">
        <v>104</v>
      </c>
      <c r="G248" s="40">
        <v>3554</v>
      </c>
      <c r="I248" s="40">
        <v>3860</v>
      </c>
      <c r="J248" s="11"/>
      <c r="K248" s="10"/>
    </row>
    <row r="249" spans="1:11" ht="13.2" x14ac:dyDescent="0.25">
      <c r="C249" s="15" t="s">
        <v>105</v>
      </c>
      <c r="G249" s="40">
        <v>8053</v>
      </c>
      <c r="I249" s="40">
        <v>7529</v>
      </c>
      <c r="J249" s="11"/>
      <c r="K249" s="10"/>
    </row>
    <row r="250" spans="1:11" ht="13.2" x14ac:dyDescent="0.25">
      <c r="C250" s="15" t="s">
        <v>106</v>
      </c>
      <c r="G250" s="40">
        <f>+G294/2</f>
        <v>11558</v>
      </c>
      <c r="H250" s="51">
        <v>10</v>
      </c>
      <c r="I250" s="40">
        <v>14288</v>
      </c>
      <c r="J250" s="11"/>
      <c r="K250" s="10"/>
    </row>
    <row r="251" spans="1:11" ht="13.2" x14ac:dyDescent="0.25">
      <c r="C251" s="15" t="s">
        <v>125</v>
      </c>
      <c r="G251" s="40">
        <v>0</v>
      </c>
      <c r="I251" s="40">
        <v>0</v>
      </c>
      <c r="J251" s="11"/>
      <c r="K251" s="10"/>
    </row>
    <row r="252" spans="1:11" thickBot="1" x14ac:dyDescent="0.3">
      <c r="C252" s="15"/>
      <c r="G252" s="16">
        <f>SUM(G242:G251)</f>
        <v>167795</v>
      </c>
      <c r="I252" s="16">
        <f>SUM(I242:I251)</f>
        <v>221018</v>
      </c>
    </row>
    <row r="253" spans="1:11" thickTop="1" x14ac:dyDescent="0.25">
      <c r="C253" s="15"/>
      <c r="G253" s="22"/>
      <c r="I253" s="22"/>
    </row>
    <row r="254" spans="1:11" x14ac:dyDescent="0.25">
      <c r="A254" s="32" t="s">
        <v>177</v>
      </c>
      <c r="B254" s="15"/>
      <c r="D254" s="15"/>
      <c r="E254" s="15"/>
      <c r="F254" s="15"/>
      <c r="G254" s="3" t="s">
        <v>162</v>
      </c>
      <c r="I254" s="3" t="s">
        <v>90</v>
      </c>
    </row>
    <row r="255" spans="1:11" ht="8.25" customHeight="1" x14ac:dyDescent="0.25">
      <c r="C255" s="15"/>
      <c r="G255" s="22"/>
      <c r="I255" s="22"/>
    </row>
    <row r="256" spans="1:11" ht="13.5" customHeight="1" x14ac:dyDescent="0.25">
      <c r="C256" s="15" t="s">
        <v>179</v>
      </c>
      <c r="G256" s="40">
        <v>12679</v>
      </c>
      <c r="I256" s="40">
        <v>0</v>
      </c>
    </row>
    <row r="257" spans="1:10" ht="13.5" customHeight="1" x14ac:dyDescent="0.25">
      <c r="C257" s="15" t="s">
        <v>178</v>
      </c>
      <c r="G257" s="40">
        <v>17534</v>
      </c>
      <c r="I257" s="40">
        <v>0</v>
      </c>
    </row>
    <row r="258" spans="1:10" ht="13.5" customHeight="1" x14ac:dyDescent="0.25">
      <c r="C258" s="15" t="s">
        <v>198</v>
      </c>
      <c r="G258" s="40">
        <v>3150</v>
      </c>
      <c r="I258" s="40">
        <v>0</v>
      </c>
    </row>
    <row r="259" spans="1:10" ht="13.5" customHeight="1" thickBot="1" x14ac:dyDescent="0.3">
      <c r="C259" s="15"/>
      <c r="G259" s="16">
        <f>SUM(G256:G258)</f>
        <v>33363</v>
      </c>
      <c r="I259" s="16">
        <f>SUM(I256:I258)</f>
        <v>0</v>
      </c>
    </row>
    <row r="260" spans="1:10" ht="13.5" customHeight="1" thickTop="1" x14ac:dyDescent="0.25">
      <c r="C260" s="15"/>
    </row>
    <row r="261" spans="1:10" ht="13.2" x14ac:dyDescent="0.25">
      <c r="A261" s="32" t="s">
        <v>174</v>
      </c>
      <c r="C261" s="15"/>
      <c r="G261" s="3" t="s">
        <v>162</v>
      </c>
      <c r="I261" s="3" t="s">
        <v>90</v>
      </c>
    </row>
    <row r="262" spans="1:10" ht="9.75" customHeight="1" x14ac:dyDescent="0.25">
      <c r="C262" s="15"/>
    </row>
    <row r="263" spans="1:10" ht="13.2" x14ac:dyDescent="0.25">
      <c r="B263" s="13"/>
      <c r="C263" s="15" t="s">
        <v>107</v>
      </c>
      <c r="G263" s="10">
        <v>581</v>
      </c>
      <c r="I263" s="40">
        <v>796</v>
      </c>
    </row>
    <row r="264" spans="1:10" ht="13.2" x14ac:dyDescent="0.25">
      <c r="C264" s="15" t="s">
        <v>45</v>
      </c>
      <c r="G264" s="10">
        <v>1409</v>
      </c>
      <c r="I264" s="40">
        <v>742</v>
      </c>
    </row>
    <row r="265" spans="1:10" ht="13.2" x14ac:dyDescent="0.25">
      <c r="B265" s="13"/>
      <c r="C265" s="15" t="s">
        <v>108</v>
      </c>
      <c r="G265" s="10">
        <v>8540</v>
      </c>
      <c r="I265" s="40">
        <v>2914</v>
      </c>
    </row>
    <row r="266" spans="1:10" ht="13.2" x14ac:dyDescent="0.25">
      <c r="C266" s="15" t="s">
        <v>37</v>
      </c>
      <c r="G266" s="10">
        <v>2284</v>
      </c>
      <c r="I266" s="40">
        <v>2293</v>
      </c>
    </row>
    <row r="267" spans="1:10" ht="13.2" x14ac:dyDescent="0.25">
      <c r="C267" s="15" t="s">
        <v>173</v>
      </c>
      <c r="G267" s="10">
        <v>24</v>
      </c>
      <c r="I267" s="40">
        <v>0</v>
      </c>
    </row>
    <row r="268" spans="1:10" ht="13.2" x14ac:dyDescent="0.25">
      <c r="C268" s="15" t="s">
        <v>109</v>
      </c>
      <c r="G268" s="10">
        <v>499</v>
      </c>
      <c r="I268" s="40">
        <v>494</v>
      </c>
    </row>
    <row r="269" spans="1:10" ht="13.2" x14ac:dyDescent="0.25">
      <c r="C269" s="15" t="s">
        <v>110</v>
      </c>
      <c r="G269" s="10">
        <v>101</v>
      </c>
      <c r="H269" s="23"/>
      <c r="I269" s="40">
        <v>1259</v>
      </c>
    </row>
    <row r="270" spans="1:10" ht="13.2" x14ac:dyDescent="0.25">
      <c r="C270" s="15" t="s">
        <v>111</v>
      </c>
      <c r="G270" s="10">
        <f>0.8*40265.59</f>
        <v>32212</v>
      </c>
      <c r="H270" s="23"/>
      <c r="I270" s="40">
        <v>30117</v>
      </c>
    </row>
    <row r="271" spans="1:10" ht="13.2" x14ac:dyDescent="0.25">
      <c r="C271" s="15" t="s">
        <v>123</v>
      </c>
      <c r="G271" s="10">
        <v>544</v>
      </c>
      <c r="H271" s="23"/>
      <c r="I271" s="40">
        <v>33</v>
      </c>
      <c r="J271" s="47"/>
    </row>
    <row r="272" spans="1:10" ht="13.2" x14ac:dyDescent="0.25">
      <c r="C272" s="15" t="s">
        <v>106</v>
      </c>
      <c r="G272" s="10">
        <f>+G294/2</f>
        <v>11558</v>
      </c>
      <c r="H272" s="55">
        <v>10</v>
      </c>
      <c r="I272" s="40">
        <v>14288</v>
      </c>
    </row>
    <row r="273" spans="1:10" ht="13.2" x14ac:dyDescent="0.25">
      <c r="C273" s="15" t="s">
        <v>124</v>
      </c>
      <c r="G273" s="10">
        <f>944+3354.99+4767.04</f>
        <v>9066</v>
      </c>
      <c r="I273" s="40">
        <v>6360</v>
      </c>
    </row>
    <row r="274" spans="1:10" thickBot="1" x14ac:dyDescent="0.3">
      <c r="B274" s="13"/>
      <c r="C274" s="15"/>
      <c r="G274" s="16">
        <f>SUM(G261:G273)</f>
        <v>66818</v>
      </c>
      <c r="I274" s="16">
        <f>SUM(I261:I273)</f>
        <v>59296</v>
      </c>
    </row>
    <row r="275" spans="1:10" thickTop="1" x14ac:dyDescent="0.25">
      <c r="B275" s="13"/>
      <c r="C275" s="15"/>
      <c r="G275" s="22"/>
      <c r="I275" s="22"/>
    </row>
    <row r="276" spans="1:10" ht="13.2" x14ac:dyDescent="0.25">
      <c r="B276" s="13"/>
      <c r="C276" s="15"/>
      <c r="G276" s="22"/>
      <c r="I276" s="22"/>
    </row>
    <row r="277" spans="1:10" ht="13.2" x14ac:dyDescent="0.25">
      <c r="A277" s="82" t="s">
        <v>0</v>
      </c>
      <c r="B277" s="82"/>
      <c r="C277" s="82"/>
      <c r="D277" s="82"/>
      <c r="E277" s="82"/>
      <c r="F277" s="82"/>
      <c r="G277" s="82"/>
      <c r="H277" s="82"/>
      <c r="I277" s="82"/>
      <c r="J277" s="82"/>
    </row>
    <row r="278" spans="1:10" ht="13.2" x14ac:dyDescent="0.25">
      <c r="A278" s="82" t="s">
        <v>28</v>
      </c>
      <c r="B278" s="82"/>
      <c r="C278" s="82"/>
      <c r="D278" s="82"/>
      <c r="E278" s="82"/>
      <c r="F278" s="82"/>
      <c r="G278" s="82"/>
      <c r="H278" s="82"/>
      <c r="I278" s="82"/>
      <c r="J278" s="82"/>
    </row>
    <row r="279" spans="1:10" ht="13.2" x14ac:dyDescent="0.25">
      <c r="A279" s="82" t="s">
        <v>161</v>
      </c>
      <c r="B279" s="82"/>
      <c r="C279" s="82"/>
      <c r="D279" s="82"/>
      <c r="E279" s="82"/>
      <c r="F279" s="82"/>
      <c r="G279" s="82"/>
      <c r="H279" s="82"/>
      <c r="I279" s="82"/>
      <c r="J279" s="82"/>
    </row>
    <row r="280" spans="1:10" ht="13.2" x14ac:dyDescent="0.25">
      <c r="C280" s="15"/>
    </row>
    <row r="281" spans="1:10" ht="13.2" x14ac:dyDescent="0.25">
      <c r="C281" s="15"/>
    </row>
    <row r="282" spans="1:10" ht="13.2" x14ac:dyDescent="0.25">
      <c r="A282" s="5" t="s">
        <v>175</v>
      </c>
      <c r="C282" s="15"/>
      <c r="G282" s="3" t="s">
        <v>162</v>
      </c>
      <c r="I282" s="3" t="s">
        <v>90</v>
      </c>
    </row>
    <row r="283" spans="1:10" ht="9" customHeight="1" x14ac:dyDescent="0.25">
      <c r="C283" s="15"/>
    </row>
    <row r="284" spans="1:10" ht="13.2" x14ac:dyDescent="0.25">
      <c r="C284" s="15" t="s">
        <v>172</v>
      </c>
      <c r="G284" s="10">
        <f>144.12+1687</f>
        <v>1831</v>
      </c>
      <c r="I284" s="10">
        <v>1979</v>
      </c>
    </row>
    <row r="285" spans="1:10" ht="13.2" x14ac:dyDescent="0.25">
      <c r="C285" s="15" t="s">
        <v>112</v>
      </c>
      <c r="G285" s="10">
        <v>4913</v>
      </c>
      <c r="I285" s="10">
        <v>6863</v>
      </c>
    </row>
    <row r="286" spans="1:10" ht="13.2" x14ac:dyDescent="0.25">
      <c r="C286" s="15" t="s">
        <v>113</v>
      </c>
      <c r="G286" s="10">
        <v>1699</v>
      </c>
      <c r="H286" s="55">
        <v>6</v>
      </c>
      <c r="I286" s="10">
        <v>1674</v>
      </c>
    </row>
    <row r="287" spans="1:10" ht="13.2" x14ac:dyDescent="0.25">
      <c r="C287" s="15" t="s">
        <v>81</v>
      </c>
      <c r="G287" s="10">
        <v>700</v>
      </c>
      <c r="I287" s="10">
        <v>690</v>
      </c>
    </row>
    <row r="288" spans="1:10" ht="13.2" x14ac:dyDescent="0.25">
      <c r="C288" s="15" t="s">
        <v>114</v>
      </c>
      <c r="G288" s="10">
        <v>2997</v>
      </c>
      <c r="I288" s="10">
        <v>2253</v>
      </c>
    </row>
    <row r="289" spans="1:11" ht="13.2" x14ac:dyDescent="0.25">
      <c r="C289" s="15" t="s">
        <v>115</v>
      </c>
      <c r="G289" s="10">
        <v>292</v>
      </c>
      <c r="I289" s="10">
        <v>286</v>
      </c>
    </row>
    <row r="290" spans="1:11" ht="13.2" x14ac:dyDescent="0.25">
      <c r="C290" s="15" t="s">
        <v>116</v>
      </c>
      <c r="G290" s="10">
        <v>2002</v>
      </c>
      <c r="I290" s="10">
        <v>3188</v>
      </c>
    </row>
    <row r="291" spans="1:11" ht="13.2" x14ac:dyDescent="0.25">
      <c r="C291" s="15" t="s">
        <v>80</v>
      </c>
      <c r="G291" s="10">
        <v>2768</v>
      </c>
      <c r="I291" s="10">
        <v>4026</v>
      </c>
    </row>
    <row r="292" spans="1:11" ht="13.2" x14ac:dyDescent="0.25">
      <c r="C292" s="15" t="s">
        <v>117</v>
      </c>
      <c r="G292" s="10">
        <v>1060</v>
      </c>
      <c r="I292" s="10">
        <v>807</v>
      </c>
    </row>
    <row r="293" spans="1:11" ht="13.2" x14ac:dyDescent="0.25">
      <c r="C293" s="15" t="s">
        <v>118</v>
      </c>
      <c r="G293" s="10">
        <v>4854</v>
      </c>
      <c r="I293" s="10">
        <v>6810</v>
      </c>
    </row>
    <row r="294" spans="1:11" thickBot="1" x14ac:dyDescent="0.3">
      <c r="C294" s="15"/>
      <c r="G294" s="16">
        <f>SUM(G284:G293)</f>
        <v>23116</v>
      </c>
      <c r="I294" s="16">
        <f>SUM(I284:I293)</f>
        <v>28576</v>
      </c>
    </row>
    <row r="295" spans="1:11" thickTop="1" x14ac:dyDescent="0.25">
      <c r="A295" s="5"/>
      <c r="C295" s="15"/>
    </row>
    <row r="296" spans="1:11" x14ac:dyDescent="0.25">
      <c r="A296" s="32" t="s">
        <v>176</v>
      </c>
    </row>
    <row r="297" spans="1:11" x14ac:dyDescent="0.25">
      <c r="A297" s="32"/>
    </row>
    <row r="298" spans="1:11" x14ac:dyDescent="0.25">
      <c r="A298" s="11"/>
      <c r="D298" s="67" t="s">
        <v>130</v>
      </c>
      <c r="E298" s="67" t="s">
        <v>181</v>
      </c>
      <c r="F298" s="67" t="s">
        <v>126</v>
      </c>
      <c r="G298" s="67" t="s">
        <v>127</v>
      </c>
      <c r="H298" s="67" t="s">
        <v>128</v>
      </c>
      <c r="I298" s="67" t="s">
        <v>132</v>
      </c>
      <c r="J298"/>
    </row>
    <row r="299" spans="1:11" x14ac:dyDescent="0.25">
      <c r="A299" s="11"/>
      <c r="D299" s="68" t="s">
        <v>131</v>
      </c>
      <c r="E299" s="68" t="s">
        <v>180</v>
      </c>
      <c r="F299" s="69"/>
      <c r="G299" s="68"/>
      <c r="H299" s="68" t="s">
        <v>129</v>
      </c>
      <c r="I299" s="68" t="s">
        <v>189</v>
      </c>
      <c r="J299"/>
    </row>
    <row r="300" spans="1:11" x14ac:dyDescent="0.25">
      <c r="A300" s="15" t="s">
        <v>73</v>
      </c>
      <c r="D300" s="43">
        <v>10425</v>
      </c>
      <c r="E300" s="43">
        <v>17</v>
      </c>
      <c r="F300" s="10">
        <v>935</v>
      </c>
      <c r="G300" s="10">
        <v>3800</v>
      </c>
      <c r="H300" s="10">
        <f t="shared" ref="H300:H305" si="0">+F300-G300</f>
        <v>-2865</v>
      </c>
      <c r="I300" s="10">
        <f t="shared" ref="I300:I305" si="1">+D300+E300+H300</f>
        <v>7577</v>
      </c>
      <c r="J300"/>
      <c r="K300" s="40"/>
    </row>
    <row r="301" spans="1:11" x14ac:dyDescent="0.25">
      <c r="A301" s="15" t="s">
        <v>74</v>
      </c>
      <c r="D301" s="43">
        <v>7626</v>
      </c>
      <c r="E301" s="43">
        <v>56</v>
      </c>
      <c r="F301" s="10">
        <v>2740</v>
      </c>
      <c r="G301" s="10">
        <v>2254</v>
      </c>
      <c r="H301" s="10">
        <f t="shared" si="0"/>
        <v>486</v>
      </c>
      <c r="I301" s="10">
        <f t="shared" si="1"/>
        <v>8168</v>
      </c>
      <c r="J301"/>
      <c r="K301" s="40"/>
    </row>
    <row r="302" spans="1:11" x14ac:dyDescent="0.25">
      <c r="A302" s="15" t="s">
        <v>82</v>
      </c>
      <c r="D302" s="43">
        <v>3002</v>
      </c>
      <c r="E302" s="43">
        <v>75</v>
      </c>
      <c r="F302" s="10">
        <v>112</v>
      </c>
      <c r="G302" s="10">
        <v>1060</v>
      </c>
      <c r="H302" s="10">
        <f t="shared" si="0"/>
        <v>-948</v>
      </c>
      <c r="I302" s="10">
        <f t="shared" si="1"/>
        <v>2129</v>
      </c>
      <c r="K302" s="40"/>
    </row>
    <row r="303" spans="1:11" x14ac:dyDescent="0.25">
      <c r="A303" s="15" t="s">
        <v>83</v>
      </c>
      <c r="D303" s="43">
        <v>8484</v>
      </c>
      <c r="E303" s="43"/>
      <c r="F303" s="10">
        <v>483</v>
      </c>
      <c r="G303" s="10">
        <v>0</v>
      </c>
      <c r="H303" s="10">
        <f t="shared" si="0"/>
        <v>483</v>
      </c>
      <c r="I303" s="10">
        <f t="shared" si="1"/>
        <v>8967</v>
      </c>
      <c r="J303"/>
      <c r="K303" s="40"/>
    </row>
    <row r="304" spans="1:11" x14ac:dyDescent="0.25">
      <c r="A304" s="15" t="s">
        <v>182</v>
      </c>
      <c r="D304" s="43">
        <v>3122</v>
      </c>
      <c r="E304" s="43"/>
      <c r="F304" s="10">
        <v>5359</v>
      </c>
      <c r="G304" s="10">
        <v>-1</v>
      </c>
      <c r="H304" s="10">
        <f t="shared" si="0"/>
        <v>5360</v>
      </c>
      <c r="I304" s="10">
        <f t="shared" si="1"/>
        <v>8482</v>
      </c>
      <c r="J304"/>
      <c r="K304" s="40"/>
    </row>
    <row r="305" spans="1:11" x14ac:dyDescent="0.25">
      <c r="A305" s="11" t="s">
        <v>183</v>
      </c>
      <c r="D305" s="10">
        <v>13144</v>
      </c>
      <c r="F305" s="10">
        <v>826</v>
      </c>
      <c r="G305" s="10">
        <v>0</v>
      </c>
      <c r="H305" s="10">
        <f t="shared" si="0"/>
        <v>826</v>
      </c>
      <c r="I305" s="10">
        <f t="shared" si="1"/>
        <v>13970</v>
      </c>
      <c r="J305"/>
      <c r="K305" s="40"/>
    </row>
    <row r="306" spans="1:11" x14ac:dyDescent="0.25">
      <c r="D306" s="48">
        <f t="shared" ref="D306:I306" si="2">SUM(D300:D305)</f>
        <v>45803</v>
      </c>
      <c r="E306" s="48">
        <f t="shared" si="2"/>
        <v>148</v>
      </c>
      <c r="F306" s="48">
        <f t="shared" si="2"/>
        <v>10455</v>
      </c>
      <c r="G306" s="48">
        <f t="shared" si="2"/>
        <v>7113</v>
      </c>
      <c r="H306" s="48">
        <f t="shared" si="2"/>
        <v>3342</v>
      </c>
      <c r="I306" s="48">
        <f t="shared" si="2"/>
        <v>49293</v>
      </c>
      <c r="J306"/>
    </row>
    <row r="307" spans="1:11" x14ac:dyDescent="0.25">
      <c r="J307"/>
    </row>
    <row r="308" spans="1:11" ht="12.75" customHeight="1" x14ac:dyDescent="0.25">
      <c r="D308" s="76" t="s">
        <v>190</v>
      </c>
      <c r="E308" s="76"/>
      <c r="F308" s="76"/>
      <c r="G308" s="76"/>
      <c r="H308" s="76"/>
      <c r="I308" s="76"/>
      <c r="J308"/>
    </row>
    <row r="309" spans="1:11" ht="12.75" customHeight="1" x14ac:dyDescent="0.25">
      <c r="D309" s="76" t="s">
        <v>191</v>
      </c>
      <c r="E309" s="76"/>
      <c r="F309" s="76"/>
      <c r="G309" s="76"/>
      <c r="H309" s="76"/>
      <c r="I309" s="76">
        <f>10777.86+38412.48</f>
        <v>49190</v>
      </c>
    </row>
    <row r="310" spans="1:11" ht="12.75" customHeight="1" x14ac:dyDescent="0.25">
      <c r="D310" s="76" t="s">
        <v>192</v>
      </c>
      <c r="E310" s="76"/>
      <c r="F310" s="76"/>
      <c r="G310" s="76"/>
      <c r="H310" s="76"/>
      <c r="I310" s="76">
        <v>63</v>
      </c>
    </row>
    <row r="311" spans="1:11" ht="12.75" customHeight="1" x14ac:dyDescent="0.25">
      <c r="D311" s="76" t="s">
        <v>193</v>
      </c>
      <c r="E311" s="76"/>
      <c r="F311" s="76"/>
      <c r="G311" s="76"/>
      <c r="H311" s="76"/>
      <c r="I311" s="76">
        <v>40</v>
      </c>
    </row>
    <row r="312" spans="1:11" ht="12.75" customHeight="1" x14ac:dyDescent="0.25">
      <c r="D312" s="76" t="s">
        <v>194</v>
      </c>
      <c r="E312" s="76"/>
      <c r="F312" s="76"/>
      <c r="G312" s="76"/>
      <c r="H312" s="76"/>
      <c r="I312" s="77">
        <f>SUM(I309:I311)</f>
        <v>49293</v>
      </c>
    </row>
  </sheetData>
  <mergeCells count="5">
    <mergeCell ref="A277:J277"/>
    <mergeCell ref="A278:J278"/>
    <mergeCell ref="A279:J279"/>
    <mergeCell ref="A91:J91"/>
    <mergeCell ref="A92:J92"/>
  </mergeCells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Footer>Page &amp;P</oddFooter>
  </headerFooter>
  <rowBreaks count="6" manualBreakCount="6">
    <brk id="43" max="16383" man="1"/>
    <brk id="92" max="16383" man="1"/>
    <brk id="135" max="16383" man="1"/>
    <brk id="180" max="16383" man="1"/>
    <brk id="226" max="16383" man="1"/>
    <brk id="2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 Services</dc:creator>
  <cp:lastModifiedBy>Aniket Gupta</cp:lastModifiedBy>
  <cp:lastPrinted>2001-06-25T02:21:46Z</cp:lastPrinted>
  <dcterms:created xsi:type="dcterms:W3CDTF">2000-05-10T23:31:34Z</dcterms:created>
  <dcterms:modified xsi:type="dcterms:W3CDTF">2024-02-03T22:12:32Z</dcterms:modified>
</cp:coreProperties>
</file>