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87AFB79-3127-4FE7-8ECB-A5512AACFFD2}" xr6:coauthVersionLast="47" xr6:coauthVersionMax="47" xr10:uidLastSave="{00000000-0000-0000-0000-000000000000}"/>
  <bookViews>
    <workbookView xWindow="3348" yWindow="3348" windowWidth="17280" windowHeight="8880"/>
  </bookViews>
  <sheets>
    <sheet name="Summary I&amp;E" sheetId="1" r:id="rId1"/>
    <sheet name="Detail I&amp;E_Board App" sheetId="2" r:id="rId2"/>
  </sheets>
  <externalReferences>
    <externalReference r:id="rId3"/>
    <externalReference r:id="rId4"/>
  </externalReferences>
  <definedNames>
    <definedName name="_xlnm.Print_Titles" localSheetId="0">'Summary I&amp;E'!$A:$B</definedName>
    <definedName name="TB">'[1]Trial Balance'!$A$10:$Q$131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8" i="2" s="1"/>
  <c r="D12" i="2"/>
  <c r="D18" i="2" s="1"/>
  <c r="E12" i="2"/>
  <c r="F12" i="2"/>
  <c r="G12" i="2"/>
  <c r="G18" i="2" s="1"/>
  <c r="C13" i="2"/>
  <c r="D13" i="2"/>
  <c r="E13" i="2"/>
  <c r="F13" i="2"/>
  <c r="G13" i="2"/>
  <c r="C14" i="2"/>
  <c r="D14" i="2"/>
  <c r="E14" i="2"/>
  <c r="E18" i="2" s="1"/>
  <c r="F14" i="2"/>
  <c r="G14" i="2"/>
  <c r="C15" i="2"/>
  <c r="D15" i="2"/>
  <c r="E15" i="2"/>
  <c r="F15" i="2"/>
  <c r="G15" i="2"/>
  <c r="C16" i="2"/>
  <c r="D16" i="2"/>
  <c r="E16" i="2"/>
  <c r="F16" i="2"/>
  <c r="G16" i="2"/>
  <c r="F18" i="2"/>
  <c r="C26" i="2"/>
  <c r="D26" i="2" s="1"/>
  <c r="C27" i="2"/>
  <c r="D27" i="2" s="1"/>
  <c r="E27" i="2" s="1"/>
  <c r="F27" i="2" s="1"/>
  <c r="G27" i="2" s="1"/>
  <c r="C28" i="2"/>
  <c r="D28" i="2"/>
  <c r="E28" i="2" s="1"/>
  <c r="F28" i="2" s="1"/>
  <c r="G28" i="2" s="1"/>
  <c r="C29" i="2"/>
  <c r="D29" i="2"/>
  <c r="E29" i="2" s="1"/>
  <c r="F29" i="2" s="1"/>
  <c r="G29" i="2" s="1"/>
  <c r="C30" i="2"/>
  <c r="D30" i="2"/>
  <c r="E30" i="2" s="1"/>
  <c r="F30" i="2" s="1"/>
  <c r="G30" i="2" s="1"/>
  <c r="C31" i="2"/>
  <c r="D31" i="2"/>
  <c r="E31" i="2"/>
  <c r="F31" i="2" s="1"/>
  <c r="G31" i="2" s="1"/>
  <c r="C32" i="2"/>
  <c r="D32" i="2"/>
  <c r="E32" i="2"/>
  <c r="F32" i="2" s="1"/>
  <c r="G32" i="2" s="1"/>
  <c r="C33" i="2"/>
  <c r="D33" i="2" s="1"/>
  <c r="E33" i="2" s="1"/>
  <c r="F33" i="2" s="1"/>
  <c r="G33" i="2" s="1"/>
  <c r="C34" i="2"/>
  <c r="D34" i="2" s="1"/>
  <c r="E34" i="2" s="1"/>
  <c r="F34" i="2" s="1"/>
  <c r="G34" i="2" s="1"/>
  <c r="C35" i="2"/>
  <c r="D35" i="2" s="1"/>
  <c r="E35" i="2" s="1"/>
  <c r="F35" i="2" s="1"/>
  <c r="G35" i="2" s="1"/>
  <c r="C36" i="2"/>
  <c r="C23" i="2" s="1"/>
  <c r="D36" i="2"/>
  <c r="D23" i="2" s="1"/>
  <c r="C37" i="2"/>
  <c r="C24" i="2" s="1"/>
  <c r="D37" i="2"/>
  <c r="E37" i="2" s="1"/>
  <c r="F37" i="2" s="1"/>
  <c r="G37" i="2" s="1"/>
  <c r="C38" i="2"/>
  <c r="D38" i="2"/>
  <c r="E38" i="2" s="1"/>
  <c r="F38" i="2" s="1"/>
  <c r="G38" i="2" s="1"/>
  <c r="C39" i="2"/>
  <c r="D39" i="2"/>
  <c r="E39" i="2"/>
  <c r="F39" i="2" s="1"/>
  <c r="G39" i="2" s="1"/>
  <c r="C40" i="2"/>
  <c r="D40" i="2"/>
  <c r="E40" i="2"/>
  <c r="F40" i="2" s="1"/>
  <c r="G40" i="2" s="1"/>
  <c r="C41" i="2"/>
  <c r="D41" i="2" s="1"/>
  <c r="E41" i="2" s="1"/>
  <c r="F41" i="2" s="1"/>
  <c r="G41" i="2" s="1"/>
  <c r="C42" i="2"/>
  <c r="D42" i="2" s="1"/>
  <c r="E42" i="2" s="1"/>
  <c r="F42" i="2" s="1"/>
  <c r="G42" i="2" s="1"/>
  <c r="C43" i="2"/>
  <c r="D43" i="2" s="1"/>
  <c r="E43" i="2" s="1"/>
  <c r="F43" i="2" s="1"/>
  <c r="G43" i="2" s="1"/>
  <c r="C44" i="2"/>
  <c r="D44" i="2"/>
  <c r="E44" i="2" s="1"/>
  <c r="F44" i="2" s="1"/>
  <c r="G44" i="2" s="1"/>
  <c r="C45" i="2"/>
  <c r="D45" i="2"/>
  <c r="E45" i="2" s="1"/>
  <c r="F45" i="2" s="1"/>
  <c r="G45" i="2" s="1"/>
  <c r="C46" i="2"/>
  <c r="D46" i="2" s="1"/>
  <c r="E46" i="2" s="1"/>
  <c r="F46" i="2" s="1"/>
  <c r="G46" i="2" s="1"/>
  <c r="C47" i="2"/>
  <c r="D47" i="2"/>
  <c r="E47" i="2"/>
  <c r="F47" i="2" s="1"/>
  <c r="G47" i="2" s="1"/>
  <c r="C52" i="2"/>
  <c r="C55" i="2" s="1"/>
  <c r="D52" i="2"/>
  <c r="E52" i="2"/>
  <c r="F52" i="2"/>
  <c r="G52" i="2"/>
  <c r="G55" i="2" s="1"/>
  <c r="C53" i="2"/>
  <c r="D53" i="2"/>
  <c r="E53" i="2"/>
  <c r="F53" i="2"/>
  <c r="F55" i="2" s="1"/>
  <c r="G53" i="2"/>
  <c r="C54" i="2"/>
  <c r="D55" i="2"/>
  <c r="E55" i="2"/>
  <c r="C11" i="1"/>
  <c r="E11" i="1" s="1"/>
  <c r="E14" i="1" s="1"/>
  <c r="F11" i="1"/>
  <c r="H11" i="1" s="1"/>
  <c r="H14" i="1" s="1"/>
  <c r="I11" i="1"/>
  <c r="K11" i="1"/>
  <c r="L11" i="1"/>
  <c r="N11" i="1" s="1"/>
  <c r="N14" i="1" s="1"/>
  <c r="O11" i="1"/>
  <c r="O14" i="1" s="1"/>
  <c r="C12" i="1"/>
  <c r="E12" i="1" s="1"/>
  <c r="F12" i="1"/>
  <c r="H12" i="1"/>
  <c r="I12" i="1"/>
  <c r="K12" i="1" s="1"/>
  <c r="L12" i="1"/>
  <c r="N12" i="1" s="1"/>
  <c r="O12" i="1"/>
  <c r="Q12" i="1" s="1"/>
  <c r="E13" i="1"/>
  <c r="G13" i="1"/>
  <c r="H13" i="1" s="1"/>
  <c r="K13" i="1"/>
  <c r="N13" i="1"/>
  <c r="Q13" i="1"/>
  <c r="D14" i="1"/>
  <c r="F14" i="1"/>
  <c r="I14" i="1"/>
  <c r="J14" i="1"/>
  <c r="M14" i="1"/>
  <c r="P14" i="1"/>
  <c r="C16" i="1"/>
  <c r="E16" i="1"/>
  <c r="F16" i="1"/>
  <c r="H16" i="1"/>
  <c r="I16" i="1"/>
  <c r="K16" i="1" s="1"/>
  <c r="L16" i="1"/>
  <c r="N16" i="1"/>
  <c r="O16" i="1"/>
  <c r="Q16" i="1"/>
  <c r="D17" i="1"/>
  <c r="C17" i="1" s="1"/>
  <c r="G17" i="1"/>
  <c r="F17" i="1" s="1"/>
  <c r="J17" i="1"/>
  <c r="I17" i="1" s="1"/>
  <c r="K17" i="1" s="1"/>
  <c r="M17" i="1"/>
  <c r="M21" i="1" s="1"/>
  <c r="M23" i="1" s="1"/>
  <c r="P17" i="1"/>
  <c r="O17" i="1" s="1"/>
  <c r="C18" i="1"/>
  <c r="E18" i="1" s="1"/>
  <c r="H18" i="1"/>
  <c r="K18" i="1"/>
  <c r="N18" i="1"/>
  <c r="Q18" i="1"/>
  <c r="C19" i="1"/>
  <c r="E19" i="1"/>
  <c r="F19" i="1"/>
  <c r="H19" i="1" s="1"/>
  <c r="I19" i="1"/>
  <c r="K19" i="1"/>
  <c r="L19" i="1"/>
  <c r="N19" i="1" s="1"/>
  <c r="O19" i="1"/>
  <c r="Q19" i="1" s="1"/>
  <c r="C20" i="1"/>
  <c r="E20" i="1" s="1"/>
  <c r="F20" i="1"/>
  <c r="H20" i="1"/>
  <c r="I20" i="1"/>
  <c r="K20" i="1" s="1"/>
  <c r="L20" i="1"/>
  <c r="N20" i="1" s="1"/>
  <c r="O20" i="1"/>
  <c r="Q20" i="1" s="1"/>
  <c r="D21" i="1"/>
  <c r="D23" i="1" s="1"/>
  <c r="G21" i="1"/>
  <c r="J21" i="1"/>
  <c r="J23" i="1"/>
  <c r="E23" i="1" l="1"/>
  <c r="H17" i="1"/>
  <c r="F21" i="1"/>
  <c r="F23" i="1" s="1"/>
  <c r="E17" i="1"/>
  <c r="E21" i="1" s="1"/>
  <c r="C21" i="1"/>
  <c r="O21" i="1"/>
  <c r="O23" i="1" s="1"/>
  <c r="Q17" i="1"/>
  <c r="Q21" i="1" s="1"/>
  <c r="K21" i="1"/>
  <c r="K14" i="1"/>
  <c r="K23" i="1" s="1"/>
  <c r="E26" i="2"/>
  <c r="D22" i="2"/>
  <c r="D48" i="2" s="1"/>
  <c r="H21" i="1"/>
  <c r="H23" i="1" s="1"/>
  <c r="L14" i="1"/>
  <c r="I21" i="1"/>
  <c r="I23" i="1" s="1"/>
  <c r="C14" i="1"/>
  <c r="C22" i="2"/>
  <c r="C48" i="2" s="1"/>
  <c r="L17" i="1"/>
  <c r="P21" i="1"/>
  <c r="P23" i="1" s="1"/>
  <c r="Q11" i="1"/>
  <c r="Q14" i="1" s="1"/>
  <c r="Q23" i="1" s="1"/>
  <c r="E36" i="2"/>
  <c r="G14" i="1"/>
  <c r="G23" i="1" s="1"/>
  <c r="F26" i="2" l="1"/>
  <c r="E22" i="2"/>
  <c r="N17" i="1"/>
  <c r="N21" i="1" s="1"/>
  <c r="N23" i="1" s="1"/>
  <c r="L21" i="1"/>
  <c r="L23" i="1" s="1"/>
  <c r="C23" i="1"/>
  <c r="E23" i="2"/>
  <c r="F36" i="2"/>
  <c r="F23" i="2" l="1"/>
  <c r="G36" i="2"/>
  <c r="G23" i="2" s="1"/>
  <c r="E48" i="2"/>
  <c r="G26" i="2"/>
  <c r="G22" i="2" s="1"/>
  <c r="G48" i="2" s="1"/>
  <c r="F22" i="2"/>
  <c r="F48" i="2" s="1"/>
</calcChain>
</file>

<file path=xl/sharedStrings.xml><?xml version="1.0" encoding="utf-8"?>
<sst xmlns="http://schemas.openxmlformats.org/spreadsheetml/2006/main" count="116" uniqueCount="67">
  <si>
    <t>NHS QIS</t>
  </si>
  <si>
    <t>Five Year Financial Plan</t>
  </si>
  <si>
    <t>Income &amp; Expenditure Account</t>
  </si>
  <si>
    <t>Summary</t>
  </si>
  <si>
    <t>BUDGET</t>
  </si>
  <si>
    <t>2004/05</t>
  </si>
  <si>
    <t>2005/06</t>
  </si>
  <si>
    <t>2006/07</t>
  </si>
  <si>
    <t>2007/08</t>
  </si>
  <si>
    <t>2008/09</t>
  </si>
  <si>
    <t>Rec</t>
  </si>
  <si>
    <t>Non-rec</t>
  </si>
  <si>
    <t>Total</t>
  </si>
  <si>
    <t>£'000</t>
  </si>
  <si>
    <t>FUNDING</t>
  </si>
  <si>
    <t xml:space="preserve"> - Baseline funding</t>
  </si>
  <si>
    <t xml:space="preserve"> - Other funding</t>
  </si>
  <si>
    <t xml:space="preserve"> - Carry forward</t>
  </si>
  <si>
    <t>TOTAL FUNDING</t>
  </si>
  <si>
    <t>Payroll costs (Appendix 1)</t>
  </si>
  <si>
    <t>Non payroll costs (Appendix 2)</t>
  </si>
  <si>
    <t>General Project Budgets (Appendix 3)</t>
  </si>
  <si>
    <t>Inflation Reserve</t>
  </si>
  <si>
    <t>Contingency</t>
  </si>
  <si>
    <t>TOTAL EXPENDITURE</t>
  </si>
  <si>
    <t>NET OUTTURN</t>
  </si>
  <si>
    <t>Appendices</t>
  </si>
  <si>
    <t>£</t>
  </si>
  <si>
    <t>NB: DOES NOT INCLUDE INFLATION RESERVE</t>
  </si>
  <si>
    <t>APPENDIX 1</t>
  </si>
  <si>
    <t>PAYROLL COSTS</t>
  </si>
  <si>
    <t>CORPORATE SECRETARIAT (INCL. CHIEF EXEC OFFICE &amp; SHC)</t>
  </si>
  <si>
    <t>GUIDANCE &amp; STANDARDS DIRECTORATE</t>
  </si>
  <si>
    <t>PERFORMANCE ASSESSMENT &amp; PRACTICE DEVELOPMENT</t>
  </si>
  <si>
    <t>PLANNING &amp; RESOURCE MANAGEMENT</t>
  </si>
  <si>
    <t>OTHER STAFF COSTS</t>
  </si>
  <si>
    <t>APPENDIX 2</t>
  </si>
  <si>
    <t>NON PAYROLL COSTS</t>
  </si>
  <si>
    <t>ACCOMMODATION &amp; EQUIPMENT</t>
  </si>
  <si>
    <t>STAFF RELATED</t>
  </si>
  <si>
    <t>OTHER</t>
  </si>
  <si>
    <t>RECOVERIES</t>
  </si>
  <si>
    <t>CATERING</t>
  </si>
  <si>
    <t>CLEANING</t>
  </si>
  <si>
    <t>HEAT, LIGHT &amp; POWER</t>
  </si>
  <si>
    <t>MAINTENANCE OF BUILDINGS</t>
  </si>
  <si>
    <t>EQUIPMENT MAINTENANCE</t>
  </si>
  <si>
    <t>EQUIPMENT PURCHASE</t>
  </si>
  <si>
    <t>EQUIPMENT RENTAL</t>
  </si>
  <si>
    <t>RENT &amp; RATES</t>
  </si>
  <si>
    <t>SPECIAL EXPENDITURE</t>
  </si>
  <si>
    <t>TRAINING</t>
  </si>
  <si>
    <t>PRINTING</t>
  </si>
  <si>
    <t>PUBLICITY</t>
  </si>
  <si>
    <t>RECRUITMENT</t>
  </si>
  <si>
    <t>COMMUNICATIONS</t>
  </si>
  <si>
    <t>VEHICLE COSTS</t>
  </si>
  <si>
    <t>PROFESSIONAL SERVICES</t>
  </si>
  <si>
    <t>TRAVEL &amp; SUBSISTENCE</t>
  </si>
  <si>
    <t>HOTEL ACCOMMODATION</t>
  </si>
  <si>
    <t>LEASE CARS</t>
  </si>
  <si>
    <t>SESSIONAL COMMITMENTS</t>
  </si>
  <si>
    <t>NON ALLOCATED FUNDING</t>
  </si>
  <si>
    <t>TOTAL NON PAYROLL COSTS</t>
  </si>
  <si>
    <t>APPENDIX 3</t>
  </si>
  <si>
    <t>GENERAL PROJECT BUDGETS</t>
  </si>
  <si>
    <t>NEW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</si>
</sst>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4" formatCode="#,##0;\(#,##0\)"/>
    <numFmt numFmtId="175" formatCode="_-* #,##0_-;\-* #,##0_-;_-* &quot;-&quot;??_-;_-@_-"/>
    <numFmt numFmtId="177" formatCode="_-* #,##0_);\(#,##0\);_-* &quot;-&quot;??;_-@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b/>
      <sz val="10"/>
      <color indexed="10"/>
      <name val="Arial"/>
      <family val="2"/>
    </font>
    <font>
      <b/>
      <sz val="10"/>
      <name val="Arial Narrow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15" fontId="1" fillId="0" borderId="0" applyBorder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/>
    <xf numFmtId="174" fontId="5" fillId="0" borderId="4" xfId="1" applyNumberFormat="1" applyFont="1" applyBorder="1"/>
    <xf numFmtId="0" fontId="4" fillId="0" borderId="5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74" fontId="5" fillId="0" borderId="5" xfId="1" applyNumberFormat="1" applyFont="1" applyBorder="1"/>
    <xf numFmtId="174" fontId="5" fillId="0" borderId="0" xfId="1" applyNumberFormat="1" applyFont="1" applyBorder="1"/>
    <xf numFmtId="174" fontId="5" fillId="2" borderId="4" xfId="1" applyNumberFormat="1" applyFont="1" applyFill="1" applyBorder="1"/>
    <xf numFmtId="0" fontId="4" fillId="0" borderId="0" xfId="0" applyFont="1"/>
    <xf numFmtId="175" fontId="3" fillId="0" borderId="0" xfId="1" applyNumberFormat="1" applyFont="1" applyBorder="1"/>
    <xf numFmtId="174" fontId="5" fillId="0" borderId="6" xfId="1" applyNumberFormat="1" applyFont="1" applyBorder="1"/>
    <xf numFmtId="174" fontId="5" fillId="0" borderId="7" xfId="1" applyNumberFormat="1" applyFont="1" applyBorder="1"/>
    <xf numFmtId="174" fontId="7" fillId="0" borderId="9" xfId="1" applyNumberFormat="1" applyFont="1" applyBorder="1"/>
    <xf numFmtId="174" fontId="7" fillId="0" borderId="10" xfId="1" applyNumberFormat="1" applyFont="1" applyBorder="1"/>
    <xf numFmtId="174" fontId="7" fillId="2" borderId="11" xfId="1" applyNumberFormat="1" applyFont="1" applyFill="1" applyBorder="1"/>
    <xf numFmtId="175" fontId="4" fillId="0" borderId="0" xfId="1" applyNumberFormat="1" applyFont="1" applyBorder="1"/>
    <xf numFmtId="0" fontId="4" fillId="0" borderId="0" xfId="0" applyFont="1" applyBorder="1"/>
    <xf numFmtId="0" fontId="3" fillId="0" borderId="0" xfId="0" applyFont="1" applyFill="1" applyBorder="1"/>
    <xf numFmtId="174" fontId="7" fillId="0" borderId="5" xfId="1" applyNumberFormat="1" applyFont="1" applyBorder="1"/>
    <xf numFmtId="174" fontId="7" fillId="0" borderId="0" xfId="1" applyNumberFormat="1" applyFont="1" applyBorder="1"/>
    <xf numFmtId="174" fontId="7" fillId="2" borderId="12" xfId="1" applyNumberFormat="1" applyFont="1" applyFill="1" applyBorder="1"/>
    <xf numFmtId="174" fontId="5" fillId="2" borderId="8" xfId="1" applyNumberFormat="1" applyFont="1" applyFill="1" applyBorder="1"/>
    <xf numFmtId="0" fontId="3" fillId="0" borderId="0" xfId="0" applyFont="1" applyFill="1"/>
    <xf numFmtId="174" fontId="5" fillId="0" borderId="0" xfId="1" applyNumberFormat="1" applyFont="1" applyFill="1" applyBorder="1"/>
    <xf numFmtId="175" fontId="3" fillId="0" borderId="0" xfId="1" applyNumberFormat="1" applyFont="1" applyFill="1" applyBorder="1"/>
    <xf numFmtId="177" fontId="3" fillId="0" borderId="0" xfId="1" applyNumberFormat="1" applyFont="1" applyBorder="1"/>
    <xf numFmtId="171" fontId="3" fillId="0" borderId="0" xfId="1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77" fontId="5" fillId="0" borderId="0" xfId="1" applyNumberFormat="1" applyFont="1" applyBorder="1"/>
    <xf numFmtId="177" fontId="7" fillId="0" borderId="10" xfId="1" applyNumberFormat="1" applyFont="1" applyBorder="1"/>
    <xf numFmtId="0" fontId="3" fillId="0" borderId="0" xfId="0" applyFont="1" applyFill="1" applyBorder="1" applyAlignment="1">
      <alignment horizontal="left"/>
    </xf>
    <xf numFmtId="177" fontId="3" fillId="0" borderId="0" xfId="0" applyNumberFormat="1" applyFont="1" applyAlignment="1">
      <alignment horizontal="center"/>
    </xf>
    <xf numFmtId="0" fontId="3" fillId="2" borderId="0" xfId="0" applyFont="1" applyFill="1"/>
    <xf numFmtId="177" fontId="5" fillId="2" borderId="0" xfId="1" applyNumberFormat="1" applyFont="1" applyFill="1" applyBorder="1"/>
    <xf numFmtId="0" fontId="4" fillId="0" borderId="0" xfId="0" applyFont="1" applyFill="1" applyBorder="1"/>
    <xf numFmtId="177" fontId="7" fillId="0" borderId="0" xfId="1" applyNumberFormat="1" applyFont="1" applyBorder="1"/>
    <xf numFmtId="177" fontId="3" fillId="0" borderId="0" xfId="0" applyNumberFormat="1" applyFont="1"/>
  </cellXfs>
  <cellStyles count="3">
    <cellStyle name="Comma" xfId="1" builtinId="3"/>
    <cellStyle name="Date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\XLDATA\CSBS\0102Accounts\Ann%20Accts%20Package%20(CSB)TEST%20corre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pedlar\Desktop\QIS%205%20yr%20fin%20plan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Form A1.0"/>
      <sheetName val="Form A2.0"/>
      <sheetName val="Form A3.0"/>
      <sheetName val="Form A4.0"/>
      <sheetName val="Notes 1 &amp; 2"/>
      <sheetName val="Mgt Costs"/>
      <sheetName val="Project Expd"/>
      <sheetName val="Note 3"/>
      <sheetName val="Note 4"/>
      <sheetName val="Note 5"/>
      <sheetName val="Note 7"/>
      <sheetName val="Note 7(W)"/>
      <sheetName val="Notes 8 &amp; 9"/>
      <sheetName val="Note 8(W)"/>
      <sheetName val="Notes 10 to 13"/>
      <sheetName val="Notes 14 &amp; 15"/>
      <sheetName val="PRIOR YR ADJ"/>
      <sheetName val="Note 16"/>
      <sheetName val="Note 17"/>
      <sheetName val="Note 18"/>
      <sheetName val="Note 17(W)"/>
      <sheetName val="Note 19"/>
      <sheetName val="Note 19(W)"/>
    </sheetNames>
    <sheetDataSet>
      <sheetData sheetId="0">
        <row r="10">
          <cell r="A10" t="str">
            <v>N20005</v>
          </cell>
          <cell r="B10" t="str">
            <v>NUMPD - SALARY DIRECTOR</v>
          </cell>
          <cell r="C10" t="str">
            <v>P</v>
          </cell>
          <cell r="D10">
            <v>0</v>
          </cell>
          <cell r="F10">
            <v>57142.26</v>
          </cell>
          <cell r="H10">
            <v>57142.26</v>
          </cell>
          <cell r="J10" t="str">
            <v>D</v>
          </cell>
          <cell r="K10">
            <v>57142.26</v>
          </cell>
          <cell r="M10" t="str">
            <v>D</v>
          </cell>
          <cell r="O10">
            <v>57142.26</v>
          </cell>
          <cell r="P10" t="str">
            <v/>
          </cell>
          <cell r="Q10">
            <v>57142.26</v>
          </cell>
        </row>
        <row r="11">
          <cell r="A11" t="str">
            <v>N20010</v>
          </cell>
          <cell r="B11" t="str">
            <v>NUMPD - SALARY OTHER PERSONNEL</v>
          </cell>
          <cell r="C11" t="str">
            <v>P</v>
          </cell>
          <cell r="D11">
            <v>0</v>
          </cell>
          <cell r="F11">
            <v>100214.64</v>
          </cell>
          <cell r="G11">
            <v>36747.01</v>
          </cell>
          <cell r="H11">
            <v>63467.63</v>
          </cell>
          <cell r="J11" t="str">
            <v>D</v>
          </cell>
          <cell r="K11">
            <v>63467.63</v>
          </cell>
          <cell r="M11" t="str">
            <v>D</v>
          </cell>
          <cell r="O11">
            <v>63467.63</v>
          </cell>
          <cell r="P11" t="str">
            <v/>
          </cell>
          <cell r="Q11">
            <v>63467.63</v>
          </cell>
        </row>
        <row r="12">
          <cell r="A12" t="str">
            <v>N20015</v>
          </cell>
          <cell r="B12" t="str">
            <v>NUMPD - TEMPORARY STAFF</v>
          </cell>
          <cell r="C12" t="str">
            <v>P</v>
          </cell>
          <cell r="D12">
            <v>0</v>
          </cell>
          <cell r="F12">
            <v>78058.91</v>
          </cell>
          <cell r="G12">
            <v>36931.4</v>
          </cell>
          <cell r="H12">
            <v>41127.51</v>
          </cell>
          <cell r="J12" t="str">
            <v>D</v>
          </cell>
          <cell r="K12">
            <v>41127.51</v>
          </cell>
          <cell r="M12" t="str">
            <v>D</v>
          </cell>
          <cell r="O12">
            <v>41127.51</v>
          </cell>
          <cell r="P12" t="str">
            <v/>
          </cell>
          <cell r="Q12">
            <v>41127.51</v>
          </cell>
        </row>
        <row r="13">
          <cell r="A13" t="str">
            <v>N20020</v>
          </cell>
          <cell r="B13" t="str">
            <v>NUMPD - TRAVEL &amp; SUBSISTENCE</v>
          </cell>
          <cell r="C13" t="str">
            <v>P</v>
          </cell>
          <cell r="D13">
            <v>0</v>
          </cell>
          <cell r="F13">
            <v>12451.53</v>
          </cell>
          <cell r="G13">
            <v>6720.66</v>
          </cell>
          <cell r="H13">
            <v>5730.87</v>
          </cell>
          <cell r="J13" t="str">
            <v>D</v>
          </cell>
          <cell r="K13">
            <v>5730.87</v>
          </cell>
          <cell r="M13" t="str">
            <v>D</v>
          </cell>
          <cell r="O13">
            <v>5730.87</v>
          </cell>
          <cell r="P13" t="str">
            <v/>
          </cell>
          <cell r="Q13">
            <v>5730.87</v>
          </cell>
        </row>
        <row r="14">
          <cell r="A14" t="str">
            <v>N30005</v>
          </cell>
          <cell r="B14" t="str">
            <v>NUMPD - PREMISES RENT,RATES IN</v>
          </cell>
          <cell r="C14" t="str">
            <v>P</v>
          </cell>
          <cell r="D14">
            <v>0</v>
          </cell>
          <cell r="F14">
            <v>14517</v>
          </cell>
          <cell r="H14">
            <v>14517</v>
          </cell>
          <cell r="J14" t="str">
            <v>D</v>
          </cell>
          <cell r="K14">
            <v>14517</v>
          </cell>
          <cell r="M14" t="str">
            <v>D</v>
          </cell>
          <cell r="O14">
            <v>14517</v>
          </cell>
          <cell r="P14" t="str">
            <v/>
          </cell>
          <cell r="Q14">
            <v>14517</v>
          </cell>
        </row>
        <row r="15">
          <cell r="A15" t="str">
            <v>N30010</v>
          </cell>
          <cell r="B15" t="str">
            <v>NUMPD - HEATING,LIGHTING &amp; CLE</v>
          </cell>
          <cell r="C15" t="str">
            <v>P</v>
          </cell>
          <cell r="D15">
            <v>0</v>
          </cell>
          <cell r="F15">
            <v>6614</v>
          </cell>
          <cell r="H15">
            <v>6614</v>
          </cell>
          <cell r="J15" t="str">
            <v>D</v>
          </cell>
          <cell r="K15">
            <v>6614</v>
          </cell>
          <cell r="M15" t="str">
            <v>D</v>
          </cell>
          <cell r="O15">
            <v>6614</v>
          </cell>
          <cell r="P15" t="str">
            <v/>
          </cell>
          <cell r="Q15">
            <v>6614</v>
          </cell>
        </row>
        <row r="16">
          <cell r="A16" t="str">
            <v>N30015</v>
          </cell>
          <cell r="B16" t="str">
            <v>NUMPD - WATER</v>
          </cell>
          <cell r="C16" t="str">
            <v>P</v>
          </cell>
          <cell r="D16">
            <v>0</v>
          </cell>
          <cell r="F16">
            <v>1481</v>
          </cell>
          <cell r="H16">
            <v>1481</v>
          </cell>
          <cell r="J16" t="str">
            <v>D</v>
          </cell>
          <cell r="K16">
            <v>1481</v>
          </cell>
          <cell r="M16" t="str">
            <v>D</v>
          </cell>
          <cell r="O16">
            <v>1481</v>
          </cell>
          <cell r="P16" t="str">
            <v/>
          </cell>
          <cell r="Q16">
            <v>1481</v>
          </cell>
        </row>
        <row r="17">
          <cell r="A17" t="str">
            <v>N40005</v>
          </cell>
          <cell r="B17" t="str">
            <v>NUMPD - PRINTING/STATIONERY</v>
          </cell>
          <cell r="C17" t="str">
            <v>P</v>
          </cell>
          <cell r="D17">
            <v>0</v>
          </cell>
          <cell r="F17">
            <v>1611.32</v>
          </cell>
          <cell r="G17">
            <v>6.13</v>
          </cell>
          <cell r="H17">
            <v>1605.19</v>
          </cell>
          <cell r="J17" t="str">
            <v>D</v>
          </cell>
          <cell r="K17">
            <v>1605.19</v>
          </cell>
          <cell r="M17" t="str">
            <v>D</v>
          </cell>
          <cell r="O17">
            <v>1605.19</v>
          </cell>
          <cell r="P17" t="str">
            <v/>
          </cell>
          <cell r="Q17">
            <v>1605.19</v>
          </cell>
        </row>
        <row r="18">
          <cell r="A18" t="str">
            <v>N40010</v>
          </cell>
          <cell r="B18" t="str">
            <v>NUMPD - POSTAGE</v>
          </cell>
          <cell r="C18" t="str">
            <v>P</v>
          </cell>
          <cell r="D18">
            <v>0</v>
          </cell>
          <cell r="F18">
            <v>1087.52</v>
          </cell>
          <cell r="G18">
            <v>9.7899999999999991</v>
          </cell>
          <cell r="H18">
            <v>1077.73</v>
          </cell>
          <cell r="J18" t="str">
            <v>D</v>
          </cell>
          <cell r="K18">
            <v>1077.73</v>
          </cell>
          <cell r="M18" t="str">
            <v>D</v>
          </cell>
          <cell r="O18">
            <v>1077.73</v>
          </cell>
          <cell r="P18" t="str">
            <v/>
          </cell>
          <cell r="Q18">
            <v>1077.73</v>
          </cell>
        </row>
        <row r="19">
          <cell r="A19" t="str">
            <v>N40015</v>
          </cell>
          <cell r="B19" t="str">
            <v>NUMPD - PHOTOCOPYING</v>
          </cell>
          <cell r="C19" t="str">
            <v>P</v>
          </cell>
          <cell r="D19">
            <v>0</v>
          </cell>
          <cell r="F19">
            <v>845</v>
          </cell>
          <cell r="H19">
            <v>845</v>
          </cell>
          <cell r="J19" t="str">
            <v>D</v>
          </cell>
          <cell r="K19">
            <v>845</v>
          </cell>
          <cell r="M19" t="str">
            <v>D</v>
          </cell>
          <cell r="O19">
            <v>845</v>
          </cell>
          <cell r="P19" t="str">
            <v/>
          </cell>
          <cell r="Q19">
            <v>845</v>
          </cell>
        </row>
        <row r="20">
          <cell r="A20" t="str">
            <v>N40020</v>
          </cell>
          <cell r="B20" t="str">
            <v>NUMPD - ADVERTISING/PR</v>
          </cell>
          <cell r="C20" t="str">
            <v>P</v>
          </cell>
          <cell r="D20">
            <v>0</v>
          </cell>
          <cell r="F20">
            <v>600</v>
          </cell>
          <cell r="H20">
            <v>600</v>
          </cell>
          <cell r="J20" t="str">
            <v>D</v>
          </cell>
          <cell r="K20">
            <v>600</v>
          </cell>
          <cell r="M20" t="str">
            <v>D</v>
          </cell>
          <cell r="O20">
            <v>600</v>
          </cell>
          <cell r="P20" t="str">
            <v/>
          </cell>
          <cell r="Q20">
            <v>600</v>
          </cell>
        </row>
        <row r="21">
          <cell r="A21" t="str">
            <v>N40030</v>
          </cell>
          <cell r="B21" t="str">
            <v>NUMPD - PUBLICATIONS/SUBSCRITI</v>
          </cell>
          <cell r="C21" t="str">
            <v>P</v>
          </cell>
          <cell r="D21">
            <v>0</v>
          </cell>
          <cell r="F21">
            <v>3143</v>
          </cell>
          <cell r="G21">
            <v>65.989999999999995</v>
          </cell>
          <cell r="H21">
            <v>3077.01</v>
          </cell>
          <cell r="J21" t="str">
            <v>D</v>
          </cell>
          <cell r="K21">
            <v>3077.01</v>
          </cell>
          <cell r="M21" t="str">
            <v>D</v>
          </cell>
          <cell r="O21">
            <v>3077.01</v>
          </cell>
          <cell r="P21" t="str">
            <v/>
          </cell>
          <cell r="Q21">
            <v>3077.01</v>
          </cell>
        </row>
        <row r="22">
          <cell r="A22" t="str">
            <v>N40035</v>
          </cell>
          <cell r="B22" t="str">
            <v>NUMPD - CONFERENCES/OPEN MEETI</v>
          </cell>
          <cell r="C22" t="str">
            <v>P</v>
          </cell>
          <cell r="D22">
            <v>0</v>
          </cell>
          <cell r="F22">
            <v>21846.06</v>
          </cell>
          <cell r="G22">
            <v>900.58</v>
          </cell>
          <cell r="H22">
            <v>20945.48</v>
          </cell>
          <cell r="J22" t="str">
            <v>D</v>
          </cell>
          <cell r="K22">
            <v>20945.48</v>
          </cell>
          <cell r="M22" t="str">
            <v>D</v>
          </cell>
          <cell r="O22">
            <v>20945.48</v>
          </cell>
          <cell r="P22" t="str">
            <v/>
          </cell>
          <cell r="Q22">
            <v>20945.48</v>
          </cell>
        </row>
        <row r="23">
          <cell r="A23" t="str">
            <v>N40040</v>
          </cell>
          <cell r="B23" t="str">
            <v>NUMPD - LEGAL/PROFESSIONAL FEE</v>
          </cell>
          <cell r="C23" t="str">
            <v>P</v>
          </cell>
          <cell r="D23">
            <v>0</v>
          </cell>
          <cell r="F23">
            <v>7465.15</v>
          </cell>
          <cell r="H23">
            <v>7465.15</v>
          </cell>
          <cell r="J23" t="str">
            <v>D</v>
          </cell>
          <cell r="K23">
            <v>7465.15</v>
          </cell>
          <cell r="M23" t="str">
            <v>D</v>
          </cell>
          <cell r="O23">
            <v>7465.15</v>
          </cell>
          <cell r="P23" t="str">
            <v/>
          </cell>
          <cell r="Q23">
            <v>7465.15</v>
          </cell>
        </row>
        <row r="24">
          <cell r="A24" t="str">
            <v>N40045</v>
          </cell>
          <cell r="B24" t="str">
            <v>NUMPD - CATERING FOR NUMPD BUS</v>
          </cell>
          <cell r="C24" t="str">
            <v>P</v>
          </cell>
          <cell r="D24">
            <v>0</v>
          </cell>
          <cell r="F24">
            <v>5757.2</v>
          </cell>
          <cell r="G24">
            <v>720.2</v>
          </cell>
          <cell r="H24">
            <v>5037</v>
          </cell>
          <cell r="J24" t="str">
            <v>D</v>
          </cell>
          <cell r="K24">
            <v>5037</v>
          </cell>
          <cell r="M24" t="str">
            <v>D</v>
          </cell>
          <cell r="O24">
            <v>5037</v>
          </cell>
          <cell r="P24" t="str">
            <v/>
          </cell>
          <cell r="Q24">
            <v>5037</v>
          </cell>
        </row>
        <row r="25">
          <cell r="A25" t="str">
            <v>N40050</v>
          </cell>
          <cell r="B25" t="str">
            <v>NUMPD - IT GENERAL COSTS</v>
          </cell>
          <cell r="C25" t="str">
            <v>P</v>
          </cell>
          <cell r="D25">
            <v>0</v>
          </cell>
          <cell r="F25">
            <v>2310.0300000000002</v>
          </cell>
          <cell r="G25">
            <v>149.71</v>
          </cell>
          <cell r="H25">
            <v>2160.3200000000002</v>
          </cell>
          <cell r="J25" t="str">
            <v>D</v>
          </cell>
          <cell r="K25">
            <v>2160.3200000000002</v>
          </cell>
          <cell r="M25" t="str">
            <v>D</v>
          </cell>
          <cell r="O25">
            <v>2160.3200000000002</v>
          </cell>
          <cell r="P25" t="str">
            <v/>
          </cell>
          <cell r="Q25">
            <v>2160.3200000000002</v>
          </cell>
        </row>
        <row r="26">
          <cell r="A26" t="str">
            <v>N40055</v>
          </cell>
          <cell r="B26" t="str">
            <v>NUMPD - STAFF TRAINING/CONFERE</v>
          </cell>
          <cell r="C26" t="str">
            <v>P</v>
          </cell>
          <cell r="D26">
            <v>0</v>
          </cell>
          <cell r="F26">
            <v>15171.05</v>
          </cell>
          <cell r="G26">
            <v>315</v>
          </cell>
          <cell r="H26">
            <v>14856.05</v>
          </cell>
          <cell r="J26" t="str">
            <v>D</v>
          </cell>
          <cell r="K26">
            <v>14856.05</v>
          </cell>
          <cell r="M26" t="str">
            <v>D</v>
          </cell>
          <cell r="O26">
            <v>14856.05</v>
          </cell>
          <cell r="P26" t="str">
            <v/>
          </cell>
          <cell r="Q26">
            <v>14856.05</v>
          </cell>
        </row>
        <row r="27">
          <cell r="A27" t="str">
            <v>N40060</v>
          </cell>
          <cell r="B27" t="str">
            <v>NUMPD - TELEPHONES</v>
          </cell>
          <cell r="C27" t="str">
            <v>P</v>
          </cell>
          <cell r="D27">
            <v>0</v>
          </cell>
          <cell r="F27">
            <v>1108</v>
          </cell>
          <cell r="H27">
            <v>1108</v>
          </cell>
          <cell r="J27" t="str">
            <v>D</v>
          </cell>
          <cell r="K27">
            <v>1108</v>
          </cell>
          <cell r="M27" t="str">
            <v>D</v>
          </cell>
          <cell r="O27">
            <v>1108</v>
          </cell>
          <cell r="P27" t="str">
            <v/>
          </cell>
          <cell r="Q27">
            <v>1108</v>
          </cell>
        </row>
        <row r="28">
          <cell r="A28" t="str">
            <v>N40065</v>
          </cell>
          <cell r="B28" t="str">
            <v>NUMPD - RECRUITMENT</v>
          </cell>
          <cell r="C28" t="str">
            <v>P</v>
          </cell>
          <cell r="D28">
            <v>0</v>
          </cell>
          <cell r="F28">
            <v>2219.8200000000002</v>
          </cell>
          <cell r="H28">
            <v>2219.8200000000002</v>
          </cell>
          <cell r="J28" t="str">
            <v>D</v>
          </cell>
          <cell r="K28">
            <v>2219.8200000000002</v>
          </cell>
          <cell r="M28" t="str">
            <v>D</v>
          </cell>
          <cell r="O28">
            <v>2219.8200000000002</v>
          </cell>
          <cell r="P28" t="str">
            <v/>
          </cell>
          <cell r="Q28">
            <v>2219.8200000000002</v>
          </cell>
        </row>
        <row r="29">
          <cell r="A29" t="str">
            <v>N40070</v>
          </cell>
          <cell r="B29" t="str">
            <v>NUMPD - OFFICE SUNDRIES</v>
          </cell>
          <cell r="C29" t="str">
            <v>P</v>
          </cell>
          <cell r="D29">
            <v>0</v>
          </cell>
          <cell r="F29">
            <v>14189.94</v>
          </cell>
          <cell r="G29">
            <v>14050</v>
          </cell>
          <cell r="H29">
            <v>139.94</v>
          </cell>
          <cell r="J29" t="str">
            <v>D</v>
          </cell>
          <cell r="K29">
            <v>139.94</v>
          </cell>
          <cell r="M29" t="str">
            <v>D</v>
          </cell>
          <cell r="O29">
            <v>139.94</v>
          </cell>
          <cell r="P29" t="str">
            <v/>
          </cell>
          <cell r="Q29">
            <v>139.94</v>
          </cell>
        </row>
        <row r="30">
          <cell r="A30" t="str">
            <v>N40075</v>
          </cell>
          <cell r="B30" t="str">
            <v>NUMPD - NON STAFF T&amp;S</v>
          </cell>
          <cell r="C30" t="str">
            <v>P</v>
          </cell>
          <cell r="D30">
            <v>0</v>
          </cell>
          <cell r="F30">
            <v>7237.95</v>
          </cell>
          <cell r="H30">
            <v>7237.95</v>
          </cell>
          <cell r="J30" t="str">
            <v>D</v>
          </cell>
          <cell r="K30">
            <v>7237.95</v>
          </cell>
          <cell r="M30" t="str">
            <v>D</v>
          </cell>
          <cell r="O30">
            <v>7237.95</v>
          </cell>
          <cell r="P30" t="str">
            <v/>
          </cell>
          <cell r="Q30">
            <v>7237.95</v>
          </cell>
        </row>
        <row r="31">
          <cell r="A31" t="str">
            <v>N40080</v>
          </cell>
          <cell r="B31" t="str">
            <v>NUMPD-EDUCATIONAL RESOURCE</v>
          </cell>
          <cell r="C31" t="str">
            <v>P</v>
          </cell>
          <cell r="D31">
            <v>0</v>
          </cell>
          <cell r="F31">
            <v>900</v>
          </cell>
          <cell r="H31">
            <v>900</v>
          </cell>
          <cell r="J31" t="str">
            <v>D</v>
          </cell>
          <cell r="K31">
            <v>900</v>
          </cell>
          <cell r="M31" t="str">
            <v>D</v>
          </cell>
          <cell r="O31">
            <v>900</v>
          </cell>
          <cell r="P31" t="str">
            <v/>
          </cell>
          <cell r="Q31">
            <v>900</v>
          </cell>
        </row>
        <row r="32">
          <cell r="A32" t="str">
            <v>N99999</v>
          </cell>
          <cell r="B32" t="str">
            <v>NUMPD-TRASFER YE BAL</v>
          </cell>
          <cell r="C32" t="str">
            <v>P</v>
          </cell>
          <cell r="D32">
            <v>0</v>
          </cell>
          <cell r="F32">
            <v>56979.46</v>
          </cell>
          <cell r="H32">
            <v>56979.46</v>
          </cell>
          <cell r="J32" t="str">
            <v>D</v>
          </cell>
          <cell r="K32">
            <v>56979.46</v>
          </cell>
          <cell r="M32" t="str">
            <v>D</v>
          </cell>
          <cell r="O32">
            <v>56979.46</v>
          </cell>
          <cell r="P32" t="str">
            <v/>
          </cell>
          <cell r="Q32">
            <v>56979.46</v>
          </cell>
        </row>
        <row r="33">
          <cell r="A33" t="str">
            <v>Q10000</v>
          </cell>
          <cell r="B33" t="str">
            <v>ME CASH DRAWDOWN</v>
          </cell>
          <cell r="C33" t="str">
            <v>P</v>
          </cell>
          <cell r="D33">
            <v>0</v>
          </cell>
          <cell r="F33">
            <v>706518.42</v>
          </cell>
          <cell r="G33">
            <v>3629384.21</v>
          </cell>
          <cell r="H33">
            <v>2922865.79</v>
          </cell>
          <cell r="J33" t="str">
            <v>C</v>
          </cell>
          <cell r="K33">
            <v>2922865.79</v>
          </cell>
          <cell r="M33" t="str">
            <v>C</v>
          </cell>
          <cell r="O33" t="str">
            <v/>
          </cell>
          <cell r="P33">
            <v>2922865.79</v>
          </cell>
          <cell r="Q33">
            <v>-2922865.79</v>
          </cell>
        </row>
        <row r="34">
          <cell r="A34" t="str">
            <v>Q10002</v>
          </cell>
          <cell r="B34" t="str">
            <v>ME ALLOCATION CAPITAL CHARGE</v>
          </cell>
          <cell r="C34" t="str">
            <v>P</v>
          </cell>
          <cell r="D34">
            <v>0</v>
          </cell>
          <cell r="F34">
            <v>14000</v>
          </cell>
          <cell r="G34">
            <v>14000</v>
          </cell>
          <cell r="H34">
            <v>0</v>
          </cell>
          <cell r="J34" t="str">
            <v>C</v>
          </cell>
          <cell r="K34">
            <v>0</v>
          </cell>
          <cell r="M34" t="str">
            <v>C</v>
          </cell>
          <cell r="O34" t="str">
            <v/>
          </cell>
          <cell r="P34">
            <v>0</v>
          </cell>
          <cell r="Q34">
            <v>0</v>
          </cell>
        </row>
        <row r="35">
          <cell r="A35" t="str">
            <v>Q10003</v>
          </cell>
          <cell r="B35" t="str">
            <v>ME ALLOCATION - SUPERANNUATION</v>
          </cell>
          <cell r="C35" t="str">
            <v>P</v>
          </cell>
          <cell r="D35">
            <v>0</v>
          </cell>
          <cell r="F35">
            <v>7199.26</v>
          </cell>
          <cell r="G35">
            <v>7199.26</v>
          </cell>
          <cell r="H35">
            <v>0</v>
          </cell>
          <cell r="K35">
            <v>0</v>
          </cell>
          <cell r="O35" t="str">
            <v/>
          </cell>
          <cell r="P35" t="str">
            <v/>
          </cell>
        </row>
        <row r="36">
          <cell r="A36" t="str">
            <v>Q10005</v>
          </cell>
          <cell r="B36" t="str">
            <v>ME CAPITAL RESOURCE ALLOC</v>
          </cell>
          <cell r="C36" t="str">
            <v>P</v>
          </cell>
          <cell r="D36">
            <v>0</v>
          </cell>
          <cell r="F36">
            <v>145000</v>
          </cell>
          <cell r="G36">
            <v>145000</v>
          </cell>
          <cell r="H36">
            <v>0</v>
          </cell>
          <cell r="J36" t="str">
            <v>C</v>
          </cell>
          <cell r="K36">
            <v>0</v>
          </cell>
          <cell r="M36" t="str">
            <v>C</v>
          </cell>
          <cell r="P36">
            <v>0</v>
          </cell>
          <cell r="Q36">
            <v>0</v>
          </cell>
        </row>
        <row r="37">
          <cell r="A37" t="str">
            <v>V10001</v>
          </cell>
          <cell r="B37" t="str">
            <v>SALARY - CHAIRMAN</v>
          </cell>
          <cell r="C37" t="str">
            <v>P</v>
          </cell>
          <cell r="D37">
            <v>0</v>
          </cell>
          <cell r="F37">
            <v>28000</v>
          </cell>
          <cell r="H37">
            <v>28000</v>
          </cell>
          <cell r="J37" t="str">
            <v>D</v>
          </cell>
          <cell r="K37">
            <v>28000</v>
          </cell>
          <cell r="M37" t="str">
            <v>D</v>
          </cell>
          <cell r="O37">
            <v>28000</v>
          </cell>
          <cell r="P37" t="str">
            <v/>
          </cell>
          <cell r="Q37">
            <v>28000</v>
          </cell>
        </row>
        <row r="38">
          <cell r="A38" t="str">
            <v>V10005</v>
          </cell>
          <cell r="B38" t="str">
            <v>SALARY - EXECUTIVE</v>
          </cell>
          <cell r="C38" t="str">
            <v>P</v>
          </cell>
          <cell r="D38">
            <v>0</v>
          </cell>
          <cell r="F38">
            <v>227681.38</v>
          </cell>
          <cell r="H38">
            <v>227681.38</v>
          </cell>
          <cell r="J38" t="str">
            <v>D</v>
          </cell>
          <cell r="K38">
            <v>227681.38</v>
          </cell>
          <cell r="M38" t="str">
            <v>D</v>
          </cell>
          <cell r="O38">
            <v>227681.38</v>
          </cell>
          <cell r="P38" t="str">
            <v/>
          </cell>
          <cell r="Q38">
            <v>227681.38</v>
          </cell>
        </row>
        <row r="39">
          <cell r="A39" t="str">
            <v>V10006</v>
          </cell>
          <cell r="B39" t="str">
            <v>SALS-CORP.SERV.MANAGEMENT</v>
          </cell>
          <cell r="C39" t="str">
            <v>P</v>
          </cell>
          <cell r="D39">
            <v>0</v>
          </cell>
          <cell r="F39">
            <v>164551.41</v>
          </cell>
          <cell r="G39">
            <v>5419.7</v>
          </cell>
          <cell r="H39">
            <v>159131.71</v>
          </cell>
          <cell r="J39" t="str">
            <v>D</v>
          </cell>
          <cell r="K39">
            <v>159131.71</v>
          </cell>
          <cell r="M39" t="str">
            <v>D</v>
          </cell>
          <cell r="O39">
            <v>159131.71</v>
          </cell>
          <cell r="P39" t="str">
            <v/>
          </cell>
          <cell r="Q39">
            <v>159131.71</v>
          </cell>
        </row>
        <row r="40">
          <cell r="A40" t="str">
            <v>V10007</v>
          </cell>
          <cell r="B40" t="str">
            <v>SALS-CORP.SERV.ADMINISTRATION</v>
          </cell>
          <cell r="C40" t="str">
            <v>P</v>
          </cell>
          <cell r="D40">
            <v>0</v>
          </cell>
          <cell r="F40">
            <v>128955.31</v>
          </cell>
          <cell r="G40">
            <v>4683.3</v>
          </cell>
          <cell r="H40">
            <v>124272.01</v>
          </cell>
          <cell r="J40" t="str">
            <v>D</v>
          </cell>
          <cell r="K40">
            <v>124272.01</v>
          </cell>
          <cell r="M40" t="str">
            <v>D</v>
          </cell>
          <cell r="O40">
            <v>124272.01</v>
          </cell>
          <cell r="P40" t="str">
            <v/>
          </cell>
          <cell r="Q40">
            <v>124272.01</v>
          </cell>
        </row>
        <row r="41">
          <cell r="A41" t="str">
            <v>V10008</v>
          </cell>
          <cell r="B41" t="str">
            <v>SALS-PROJECT MANAGEMENT</v>
          </cell>
          <cell r="C41" t="str">
            <v>P</v>
          </cell>
          <cell r="D41">
            <v>0</v>
          </cell>
          <cell r="F41">
            <v>457234.53</v>
          </cell>
          <cell r="H41">
            <v>457234.53</v>
          </cell>
          <cell r="J41" t="str">
            <v>D</v>
          </cell>
          <cell r="K41">
            <v>457234.53</v>
          </cell>
          <cell r="M41" t="str">
            <v>D</v>
          </cell>
          <cell r="O41">
            <v>457234.53</v>
          </cell>
          <cell r="P41" t="str">
            <v/>
          </cell>
          <cell r="Q41">
            <v>457234.53</v>
          </cell>
        </row>
        <row r="42">
          <cell r="A42" t="str">
            <v>V10010</v>
          </cell>
          <cell r="B42" t="str">
            <v>SALARIES - OTHER PERSONNEL</v>
          </cell>
          <cell r="C42" t="str">
            <v>P</v>
          </cell>
          <cell r="D42">
            <v>0</v>
          </cell>
          <cell r="F42">
            <v>155433.46</v>
          </cell>
          <cell r="G42">
            <v>160182.35</v>
          </cell>
          <cell r="H42">
            <v>4748.8900000000003</v>
          </cell>
          <cell r="J42" t="str">
            <v>C</v>
          </cell>
          <cell r="K42">
            <v>4748.8900000000003</v>
          </cell>
          <cell r="M42" t="str">
            <v>C</v>
          </cell>
          <cell r="O42" t="str">
            <v/>
          </cell>
          <cell r="P42">
            <v>4748.8900000000003</v>
          </cell>
          <cell r="Q42">
            <v>-4748.8900000000003</v>
          </cell>
        </row>
        <row r="43">
          <cell r="A43" t="str">
            <v>V10011</v>
          </cell>
          <cell r="B43" t="str">
            <v>SPPA INCREASED PENSION COSTS</v>
          </cell>
          <cell r="C43" t="str">
            <v>P</v>
          </cell>
          <cell r="D43">
            <v>0</v>
          </cell>
          <cell r="F43">
            <v>7199.26</v>
          </cell>
          <cell r="G43">
            <v>7199.26</v>
          </cell>
          <cell r="H43">
            <v>0</v>
          </cell>
          <cell r="K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 t="str">
            <v>V10012</v>
          </cell>
          <cell r="B44" t="str">
            <v>OCCUPATIONAL HEALTH</v>
          </cell>
          <cell r="C44" t="str">
            <v>P</v>
          </cell>
          <cell r="D44">
            <v>0</v>
          </cell>
          <cell r="F44">
            <v>1005</v>
          </cell>
          <cell r="H44">
            <v>1005</v>
          </cell>
          <cell r="J44" t="str">
            <v>D</v>
          </cell>
          <cell r="K44">
            <v>1005</v>
          </cell>
          <cell r="M44" t="str">
            <v>D</v>
          </cell>
          <cell r="O44">
            <v>1005</v>
          </cell>
          <cell r="P44" t="str">
            <v/>
          </cell>
          <cell r="Q44">
            <v>1005</v>
          </cell>
        </row>
        <row r="45">
          <cell r="A45" t="str">
            <v>V10015</v>
          </cell>
          <cell r="B45" t="str">
            <v>NON SALARIES - T &amp; S</v>
          </cell>
          <cell r="C45" t="str">
            <v>P</v>
          </cell>
          <cell r="D45">
            <v>0</v>
          </cell>
          <cell r="F45">
            <v>55490.11</v>
          </cell>
          <cell r="G45">
            <v>12883.92</v>
          </cell>
          <cell r="H45">
            <v>42606.19</v>
          </cell>
          <cell r="J45" t="str">
            <v>D</v>
          </cell>
          <cell r="K45">
            <v>42606.19</v>
          </cell>
          <cell r="M45" t="str">
            <v>D</v>
          </cell>
          <cell r="O45">
            <v>42606.19</v>
          </cell>
          <cell r="P45" t="str">
            <v/>
          </cell>
          <cell r="Q45">
            <v>42606.19</v>
          </cell>
        </row>
        <row r="46">
          <cell r="A46" t="str">
            <v>V10020</v>
          </cell>
          <cell r="B46" t="str">
            <v>TEMPORARY STAFF</v>
          </cell>
          <cell r="C46" t="str">
            <v>P</v>
          </cell>
          <cell r="D46">
            <v>0</v>
          </cell>
          <cell r="F46">
            <v>8268</v>
          </cell>
          <cell r="H46">
            <v>8268</v>
          </cell>
          <cell r="J46" t="str">
            <v>D</v>
          </cell>
          <cell r="K46">
            <v>8268</v>
          </cell>
          <cell r="M46" t="str">
            <v>D</v>
          </cell>
          <cell r="O46">
            <v>8268</v>
          </cell>
          <cell r="P46" t="str">
            <v/>
          </cell>
          <cell r="Q46">
            <v>8268</v>
          </cell>
        </row>
        <row r="47">
          <cell r="A47" t="str">
            <v>V20005</v>
          </cell>
          <cell r="B47" t="str">
            <v>SALARIES - MEMBERS</v>
          </cell>
          <cell r="C47" t="str">
            <v>P</v>
          </cell>
          <cell r="D47">
            <v>0</v>
          </cell>
          <cell r="F47">
            <v>51272.01</v>
          </cell>
          <cell r="G47">
            <v>1513.48</v>
          </cell>
          <cell r="H47">
            <v>49758.53</v>
          </cell>
          <cell r="J47" t="str">
            <v>D</v>
          </cell>
          <cell r="K47">
            <v>49758.53</v>
          </cell>
          <cell r="M47" t="str">
            <v>D</v>
          </cell>
          <cell r="O47">
            <v>49758.53</v>
          </cell>
          <cell r="P47" t="str">
            <v/>
          </cell>
          <cell r="Q47">
            <v>49758.53</v>
          </cell>
        </row>
        <row r="48">
          <cell r="A48" t="str">
            <v>V20010</v>
          </cell>
          <cell r="B48" t="str">
            <v>NON SALARIES - MEMBERS T&amp;S</v>
          </cell>
          <cell r="C48" t="str">
            <v>P</v>
          </cell>
          <cell r="D48">
            <v>0</v>
          </cell>
          <cell r="F48">
            <v>5999.21</v>
          </cell>
          <cell r="H48">
            <v>5999.21</v>
          </cell>
          <cell r="J48" t="str">
            <v>D</v>
          </cell>
          <cell r="K48">
            <v>5999.21</v>
          </cell>
          <cell r="M48" t="str">
            <v>D</v>
          </cell>
          <cell r="O48">
            <v>5999.21</v>
          </cell>
          <cell r="P48" t="str">
            <v/>
          </cell>
          <cell r="Q48">
            <v>5999.21</v>
          </cell>
        </row>
        <row r="49">
          <cell r="A49" t="str">
            <v>V30005</v>
          </cell>
          <cell r="B49" t="str">
            <v>PREMISES-RENT,RATES &amp; INSURANC</v>
          </cell>
          <cell r="C49" t="str">
            <v>P</v>
          </cell>
          <cell r="D49">
            <v>0</v>
          </cell>
          <cell r="F49">
            <v>231245.29</v>
          </cell>
          <cell r="G49">
            <v>84207.53</v>
          </cell>
          <cell r="H49">
            <v>147037.76000000001</v>
          </cell>
          <cell r="J49" t="str">
            <v>D</v>
          </cell>
          <cell r="K49">
            <v>147037.76000000001</v>
          </cell>
          <cell r="M49" t="str">
            <v>D</v>
          </cell>
          <cell r="O49">
            <v>147037.76000000001</v>
          </cell>
          <cell r="P49" t="str">
            <v/>
          </cell>
          <cell r="Q49">
            <v>147037.76000000001</v>
          </cell>
        </row>
        <row r="50">
          <cell r="A50" t="str">
            <v>V30006</v>
          </cell>
          <cell r="B50" t="str">
            <v>PREMISES-SERVICE CHARGE</v>
          </cell>
          <cell r="C50" t="str">
            <v>P</v>
          </cell>
          <cell r="D50">
            <v>0</v>
          </cell>
          <cell r="F50">
            <v>43865.52</v>
          </cell>
          <cell r="G50">
            <v>16840.349999999999</v>
          </cell>
          <cell r="H50">
            <v>27025.17</v>
          </cell>
          <cell r="J50" t="str">
            <v>D</v>
          </cell>
          <cell r="K50">
            <v>27025.17</v>
          </cell>
          <cell r="M50" t="str">
            <v>D</v>
          </cell>
          <cell r="O50">
            <v>27025.17</v>
          </cell>
          <cell r="P50" t="str">
            <v/>
          </cell>
          <cell r="Q50">
            <v>27025.17</v>
          </cell>
        </row>
        <row r="51">
          <cell r="A51" t="str">
            <v>V30010</v>
          </cell>
          <cell r="B51" t="str">
            <v>PREMISES-HEAT,LIGHT,CLEANING</v>
          </cell>
          <cell r="C51" t="str">
            <v>P</v>
          </cell>
          <cell r="D51">
            <v>0</v>
          </cell>
          <cell r="F51">
            <v>15476.64</v>
          </cell>
          <cell r="G51">
            <v>5909.76</v>
          </cell>
          <cell r="H51">
            <v>9566.8799999999992</v>
          </cell>
          <cell r="J51" t="str">
            <v>D</v>
          </cell>
          <cell r="K51">
            <v>9566.8799999999992</v>
          </cell>
          <cell r="M51" t="str">
            <v>D</v>
          </cell>
          <cell r="O51">
            <v>9566.8799999999992</v>
          </cell>
          <cell r="P51" t="str">
            <v/>
          </cell>
          <cell r="Q51">
            <v>9566.8799999999992</v>
          </cell>
        </row>
        <row r="52">
          <cell r="A52" t="str">
            <v>V30015</v>
          </cell>
          <cell r="B52" t="str">
            <v>PREMISES-WATER</v>
          </cell>
          <cell r="C52" t="str">
            <v>P</v>
          </cell>
          <cell r="D52">
            <v>0</v>
          </cell>
          <cell r="F52">
            <v>9662.18</v>
          </cell>
          <cell r="G52">
            <v>3804.26</v>
          </cell>
          <cell r="H52">
            <v>5857.92</v>
          </cell>
          <cell r="J52" t="str">
            <v>D</v>
          </cell>
          <cell r="K52">
            <v>5857.92</v>
          </cell>
          <cell r="M52" t="str">
            <v>D</v>
          </cell>
          <cell r="O52">
            <v>5857.92</v>
          </cell>
          <cell r="P52" t="str">
            <v/>
          </cell>
          <cell r="Q52">
            <v>5857.92</v>
          </cell>
        </row>
        <row r="53">
          <cell r="A53" t="str">
            <v>V30020</v>
          </cell>
          <cell r="B53" t="str">
            <v>NO LONGER IN USE 2002/03</v>
          </cell>
          <cell r="C53" t="str">
            <v>P</v>
          </cell>
          <cell r="D53">
            <v>0</v>
          </cell>
          <cell r="F53">
            <v>4000</v>
          </cell>
          <cell r="G53">
            <v>594</v>
          </cell>
          <cell r="H53">
            <v>3406</v>
          </cell>
          <cell r="J53" t="str">
            <v>D</v>
          </cell>
          <cell r="K53">
            <v>3406</v>
          </cell>
          <cell r="M53" t="str">
            <v>D</v>
          </cell>
          <cell r="O53">
            <v>3406</v>
          </cell>
          <cell r="P53" t="str">
            <v/>
          </cell>
          <cell r="Q53">
            <v>3406</v>
          </cell>
        </row>
        <row r="54">
          <cell r="A54" t="str">
            <v>V30025</v>
          </cell>
          <cell r="B54" t="str">
            <v>PREMISES-REFURBISHMENT(NON-REC</v>
          </cell>
          <cell r="C54" t="str">
            <v>P</v>
          </cell>
          <cell r="D54">
            <v>0</v>
          </cell>
          <cell r="F54">
            <v>138442.79999999999</v>
          </cell>
          <cell r="G54">
            <v>75155.839999999997</v>
          </cell>
          <cell r="H54">
            <v>63286.96</v>
          </cell>
          <cell r="J54" t="str">
            <v>D</v>
          </cell>
          <cell r="K54">
            <v>63286.96</v>
          </cell>
          <cell r="M54" t="str">
            <v>D</v>
          </cell>
          <cell r="O54">
            <v>63286.96</v>
          </cell>
          <cell r="P54" t="str">
            <v/>
          </cell>
          <cell r="Q54">
            <v>63286.96</v>
          </cell>
        </row>
        <row r="55">
          <cell r="A55" t="str">
            <v>V40005</v>
          </cell>
          <cell r="B55" t="str">
            <v>RUNNING HR/FINANCE SCPMDE</v>
          </cell>
          <cell r="C55" t="str">
            <v>P</v>
          </cell>
          <cell r="D55">
            <v>0</v>
          </cell>
          <cell r="F55">
            <v>0</v>
          </cell>
          <cell r="G55">
            <v>0</v>
          </cell>
          <cell r="H55">
            <v>0</v>
          </cell>
          <cell r="K55">
            <v>0</v>
          </cell>
          <cell r="O55">
            <v>0</v>
          </cell>
          <cell r="Q55">
            <v>0</v>
          </cell>
        </row>
        <row r="56">
          <cell r="A56" t="str">
            <v>V40010</v>
          </cell>
          <cell r="B56" t="str">
            <v>RUNNING-HEALTH &amp; SAFETY (SLA)</v>
          </cell>
          <cell r="C56" t="str">
            <v>P</v>
          </cell>
          <cell r="D56">
            <v>0</v>
          </cell>
          <cell r="F56">
            <v>2889.24</v>
          </cell>
          <cell r="G56">
            <v>56</v>
          </cell>
          <cell r="H56">
            <v>2833.24</v>
          </cell>
          <cell r="J56" t="str">
            <v>D</v>
          </cell>
          <cell r="K56">
            <v>2833.24</v>
          </cell>
          <cell r="M56" t="str">
            <v>D</v>
          </cell>
          <cell r="O56">
            <v>2833.24</v>
          </cell>
          <cell r="P56" t="str">
            <v/>
          </cell>
          <cell r="Q56">
            <v>2833.24</v>
          </cell>
        </row>
        <row r="57">
          <cell r="A57" t="str">
            <v>V40015</v>
          </cell>
          <cell r="B57" t="str">
            <v>RUNNING-STATIONERY</v>
          </cell>
          <cell r="C57" t="str">
            <v>P</v>
          </cell>
          <cell r="D57">
            <v>0</v>
          </cell>
          <cell r="F57">
            <v>74932.22</v>
          </cell>
          <cell r="G57">
            <v>31305.54</v>
          </cell>
          <cell r="H57">
            <v>43626.68</v>
          </cell>
          <cell r="J57" t="str">
            <v>D</v>
          </cell>
          <cell r="K57">
            <v>43626.68</v>
          </cell>
          <cell r="M57" t="str">
            <v>D</v>
          </cell>
          <cell r="O57">
            <v>43626.68</v>
          </cell>
          <cell r="P57" t="str">
            <v/>
          </cell>
          <cell r="Q57">
            <v>43626.68</v>
          </cell>
        </row>
        <row r="58">
          <cell r="A58" t="str">
            <v>V40016</v>
          </cell>
          <cell r="B58" t="str">
            <v>RUNNING-PUBLICATIONS (CORPORAT</v>
          </cell>
          <cell r="C58" t="str">
            <v>P</v>
          </cell>
          <cell r="D58">
            <v>0</v>
          </cell>
          <cell r="F58">
            <v>86175.29</v>
          </cell>
          <cell r="G58">
            <v>57954.52</v>
          </cell>
          <cell r="H58">
            <v>28220.77</v>
          </cell>
          <cell r="J58" t="str">
            <v>D</v>
          </cell>
          <cell r="K58">
            <v>28220.77</v>
          </cell>
          <cell r="M58" t="str">
            <v>D</v>
          </cell>
          <cell r="O58">
            <v>28220.77</v>
          </cell>
          <cell r="P58" t="str">
            <v/>
          </cell>
          <cell r="Q58">
            <v>28220.77</v>
          </cell>
        </row>
        <row r="59">
          <cell r="A59" t="str">
            <v>V40020</v>
          </cell>
          <cell r="B59" t="str">
            <v>RUNNING-POSTAGE</v>
          </cell>
          <cell r="C59" t="str">
            <v>P</v>
          </cell>
          <cell r="D59">
            <v>0</v>
          </cell>
          <cell r="F59">
            <v>51569.48</v>
          </cell>
          <cell r="G59">
            <v>11891.18</v>
          </cell>
          <cell r="H59">
            <v>39678.300000000003</v>
          </cell>
          <cell r="J59" t="str">
            <v>D</v>
          </cell>
          <cell r="K59">
            <v>39678.300000000003</v>
          </cell>
          <cell r="M59" t="str">
            <v>D</v>
          </cell>
          <cell r="O59">
            <v>39678.300000000003</v>
          </cell>
          <cell r="P59" t="str">
            <v/>
          </cell>
          <cell r="Q59">
            <v>39678.300000000003</v>
          </cell>
        </row>
        <row r="60">
          <cell r="A60" t="str">
            <v>V40025</v>
          </cell>
          <cell r="B60" t="str">
            <v>RUNNING-ISD FOR IT (SLA)</v>
          </cell>
          <cell r="C60" t="str">
            <v>P</v>
          </cell>
          <cell r="D60">
            <v>0</v>
          </cell>
          <cell r="F60">
            <v>23368.54</v>
          </cell>
          <cell r="G60">
            <v>7458.54</v>
          </cell>
          <cell r="H60">
            <v>15910</v>
          </cell>
          <cell r="J60" t="str">
            <v>D</v>
          </cell>
          <cell r="K60">
            <v>15910</v>
          </cell>
          <cell r="M60" t="str">
            <v>D</v>
          </cell>
          <cell r="O60">
            <v>15910</v>
          </cell>
          <cell r="P60" t="str">
            <v/>
          </cell>
          <cell r="Q60">
            <v>15910</v>
          </cell>
        </row>
        <row r="61">
          <cell r="A61" t="str">
            <v>V40030</v>
          </cell>
          <cell r="B61" t="str">
            <v>RUNNING-FURNITURE &amp; FITTINGS</v>
          </cell>
          <cell r="C61" t="str">
            <v>P</v>
          </cell>
          <cell r="D61">
            <v>0</v>
          </cell>
          <cell r="F61">
            <v>41300.42</v>
          </cell>
          <cell r="G61">
            <v>1419.73</v>
          </cell>
          <cell r="H61">
            <v>39880.69</v>
          </cell>
          <cell r="J61" t="str">
            <v>D</v>
          </cell>
          <cell r="K61">
            <v>39880.69</v>
          </cell>
          <cell r="M61" t="str">
            <v>D</v>
          </cell>
          <cell r="O61">
            <v>39880.69</v>
          </cell>
          <cell r="P61" t="str">
            <v/>
          </cell>
          <cell r="Q61">
            <v>39880.69</v>
          </cell>
        </row>
        <row r="62">
          <cell r="A62" t="str">
            <v>V40035</v>
          </cell>
          <cell r="B62" t="str">
            <v>RUNNING-PHOTOCOPYING</v>
          </cell>
          <cell r="C62" t="str">
            <v>P</v>
          </cell>
          <cell r="D62">
            <v>0</v>
          </cell>
          <cell r="F62">
            <v>37399.089999999997</v>
          </cell>
          <cell r="G62">
            <v>6441.46</v>
          </cell>
          <cell r="H62">
            <v>30957.63</v>
          </cell>
          <cell r="J62" t="str">
            <v>D</v>
          </cell>
          <cell r="K62">
            <v>30957.63</v>
          </cell>
          <cell r="M62" t="str">
            <v>D</v>
          </cell>
          <cell r="O62">
            <v>30957.63</v>
          </cell>
          <cell r="P62" t="str">
            <v/>
          </cell>
          <cell r="Q62">
            <v>30957.63</v>
          </cell>
        </row>
        <row r="63">
          <cell r="A63" t="str">
            <v>V40040</v>
          </cell>
          <cell r="B63" t="str">
            <v>RUNNING-EQUIPMENT HIRE</v>
          </cell>
          <cell r="C63" t="str">
            <v>P</v>
          </cell>
          <cell r="D63">
            <v>0</v>
          </cell>
          <cell r="F63">
            <v>12882.83</v>
          </cell>
          <cell r="G63">
            <v>242.93</v>
          </cell>
          <cell r="H63">
            <v>12639.9</v>
          </cell>
          <cell r="J63" t="str">
            <v>D</v>
          </cell>
          <cell r="K63">
            <v>12639.9</v>
          </cell>
          <cell r="M63" t="str">
            <v>D</v>
          </cell>
          <cell r="O63">
            <v>12639.9</v>
          </cell>
          <cell r="P63" t="str">
            <v/>
          </cell>
          <cell r="Q63">
            <v>12639.9</v>
          </cell>
        </row>
        <row r="64">
          <cell r="A64" t="str">
            <v>V40045</v>
          </cell>
          <cell r="B64" t="str">
            <v>RUNNING-ADVERTISING &amp; PR</v>
          </cell>
          <cell r="C64" t="str">
            <v>P</v>
          </cell>
          <cell r="D64">
            <v>0</v>
          </cell>
          <cell r="F64">
            <v>100533.23</v>
          </cell>
          <cell r="G64">
            <v>33255.449999999997</v>
          </cell>
          <cell r="H64">
            <v>67277.78</v>
          </cell>
          <cell r="J64" t="str">
            <v>D</v>
          </cell>
          <cell r="K64">
            <v>67277.78</v>
          </cell>
          <cell r="M64" t="str">
            <v>D</v>
          </cell>
          <cell r="O64">
            <v>67277.78</v>
          </cell>
          <cell r="P64" t="str">
            <v/>
          </cell>
          <cell r="Q64">
            <v>67277.78</v>
          </cell>
        </row>
        <row r="65">
          <cell r="A65" t="str">
            <v>V40050</v>
          </cell>
          <cell r="B65" t="str">
            <v>NO LONGER IN USE 2002/03</v>
          </cell>
          <cell r="C65" t="str">
            <v>P</v>
          </cell>
          <cell r="D65">
            <v>0</v>
          </cell>
          <cell r="F65">
            <v>15169.25</v>
          </cell>
          <cell r="H65">
            <v>15169.25</v>
          </cell>
          <cell r="J65" t="str">
            <v>D</v>
          </cell>
          <cell r="K65">
            <v>15169.25</v>
          </cell>
          <cell r="M65" t="str">
            <v>D</v>
          </cell>
          <cell r="O65">
            <v>15169.25</v>
          </cell>
          <cell r="P65" t="str">
            <v/>
          </cell>
          <cell r="Q65">
            <v>15169.25</v>
          </cell>
        </row>
        <row r="66">
          <cell r="A66" t="str">
            <v>V40055</v>
          </cell>
          <cell r="B66" t="str">
            <v>RUNNING-PUBLICATIONS/SUBSCRIPT</v>
          </cell>
          <cell r="C66" t="str">
            <v>P</v>
          </cell>
          <cell r="D66">
            <v>0</v>
          </cell>
          <cell r="F66">
            <v>13276.84</v>
          </cell>
          <cell r="G66">
            <v>655.49</v>
          </cell>
          <cell r="H66">
            <v>12621.35</v>
          </cell>
          <cell r="J66" t="str">
            <v>D</v>
          </cell>
          <cell r="K66">
            <v>12621.35</v>
          </cell>
          <cell r="M66" t="str">
            <v>D</v>
          </cell>
          <cell r="O66">
            <v>12621.35</v>
          </cell>
          <cell r="P66" t="str">
            <v/>
          </cell>
          <cell r="Q66">
            <v>12621.35</v>
          </cell>
        </row>
        <row r="67">
          <cell r="A67" t="str">
            <v>V40060</v>
          </cell>
          <cell r="B67" t="str">
            <v>RUNNING-CONFERENCES/OPEN MEETS</v>
          </cell>
          <cell r="C67" t="str">
            <v>P</v>
          </cell>
          <cell r="D67">
            <v>0</v>
          </cell>
          <cell r="F67">
            <v>22883.119999999999</v>
          </cell>
          <cell r="G67">
            <v>6897.8</v>
          </cell>
          <cell r="H67">
            <v>15985.32</v>
          </cell>
          <cell r="J67" t="str">
            <v>D</v>
          </cell>
          <cell r="K67">
            <v>15985.32</v>
          </cell>
          <cell r="M67" t="str">
            <v>D</v>
          </cell>
          <cell r="O67">
            <v>15985.32</v>
          </cell>
          <cell r="P67" t="str">
            <v/>
          </cell>
          <cell r="Q67">
            <v>15985.32</v>
          </cell>
        </row>
        <row r="68">
          <cell r="A68" t="str">
            <v>V40065</v>
          </cell>
          <cell r="B68" t="str">
            <v>RUNNING-INTERNAL AUDIT</v>
          </cell>
          <cell r="C68" t="str">
            <v>P</v>
          </cell>
          <cell r="D68">
            <v>0</v>
          </cell>
          <cell r="F68">
            <v>14521</v>
          </cell>
          <cell r="G68">
            <v>10146</v>
          </cell>
          <cell r="H68">
            <v>4375</v>
          </cell>
          <cell r="J68" t="str">
            <v>D</v>
          </cell>
          <cell r="K68">
            <v>4375</v>
          </cell>
          <cell r="M68" t="str">
            <v>D</v>
          </cell>
          <cell r="O68">
            <v>4375</v>
          </cell>
          <cell r="P68" t="str">
            <v/>
          </cell>
          <cell r="Q68">
            <v>4375</v>
          </cell>
        </row>
        <row r="69">
          <cell r="A69" t="str">
            <v>V40070</v>
          </cell>
          <cell r="B69" t="str">
            <v>RUNNING-EXTERNAL AUDIT</v>
          </cell>
          <cell r="C69" t="str">
            <v>P</v>
          </cell>
          <cell r="D69">
            <v>0</v>
          </cell>
          <cell r="F69">
            <v>24933</v>
          </cell>
          <cell r="G69">
            <v>7995</v>
          </cell>
          <cell r="H69">
            <v>16938</v>
          </cell>
          <cell r="J69" t="str">
            <v>D</v>
          </cell>
          <cell r="K69">
            <v>16938</v>
          </cell>
          <cell r="M69" t="str">
            <v>D</v>
          </cell>
          <cell r="O69">
            <v>16938</v>
          </cell>
          <cell r="P69" t="str">
            <v/>
          </cell>
          <cell r="Q69">
            <v>16938</v>
          </cell>
        </row>
        <row r="70">
          <cell r="A70" t="str">
            <v>V40075</v>
          </cell>
          <cell r="B70" t="str">
            <v>RUNNING-LEGAL/PROFESSIONAL</v>
          </cell>
          <cell r="C70" t="str">
            <v>P</v>
          </cell>
          <cell r="D70">
            <v>0</v>
          </cell>
          <cell r="F70">
            <v>47399.35</v>
          </cell>
          <cell r="G70">
            <v>1398.7</v>
          </cell>
          <cell r="H70">
            <v>46000.65</v>
          </cell>
          <cell r="J70" t="str">
            <v>D</v>
          </cell>
          <cell r="K70">
            <v>46000.65</v>
          </cell>
          <cell r="M70" t="str">
            <v>D</v>
          </cell>
          <cell r="O70">
            <v>46000.65</v>
          </cell>
          <cell r="P70" t="str">
            <v/>
          </cell>
          <cell r="Q70">
            <v>46000.65</v>
          </cell>
        </row>
        <row r="71">
          <cell r="A71" t="str">
            <v>V40076</v>
          </cell>
          <cell r="B71" t="str">
            <v>RUNNING-CATERING FOR BOARD B</v>
          </cell>
          <cell r="C71" t="str">
            <v>P</v>
          </cell>
          <cell r="D71">
            <v>0</v>
          </cell>
          <cell r="F71">
            <v>10436.23</v>
          </cell>
          <cell r="G71">
            <v>1243.57</v>
          </cell>
          <cell r="H71">
            <v>9192.66</v>
          </cell>
          <cell r="J71" t="str">
            <v>D</v>
          </cell>
          <cell r="K71">
            <v>9192.66</v>
          </cell>
          <cell r="M71" t="str">
            <v>D</v>
          </cell>
          <cell r="O71">
            <v>9192.66</v>
          </cell>
          <cell r="P71" t="str">
            <v/>
          </cell>
          <cell r="Q71">
            <v>9192.66</v>
          </cell>
        </row>
        <row r="72">
          <cell r="A72" t="str">
            <v>V40077</v>
          </cell>
          <cell r="B72" t="str">
            <v>RUNNING-IT GENERAL COSTS</v>
          </cell>
          <cell r="C72" t="str">
            <v>P</v>
          </cell>
          <cell r="D72">
            <v>0</v>
          </cell>
          <cell r="F72">
            <v>65920.27</v>
          </cell>
          <cell r="G72">
            <v>40711.410000000003</v>
          </cell>
          <cell r="H72">
            <v>25208.86</v>
          </cell>
          <cell r="J72" t="str">
            <v>D</v>
          </cell>
          <cell r="K72">
            <v>25208.86</v>
          </cell>
          <cell r="M72" t="str">
            <v>D</v>
          </cell>
          <cell r="O72">
            <v>25208.86</v>
          </cell>
          <cell r="P72" t="str">
            <v/>
          </cell>
          <cell r="Q72">
            <v>25208.86</v>
          </cell>
        </row>
        <row r="73">
          <cell r="A73" t="str">
            <v>V40078</v>
          </cell>
          <cell r="B73" t="str">
            <v>RUNNING-STAFF TRAINING/ CONF</v>
          </cell>
          <cell r="C73" t="str">
            <v>P</v>
          </cell>
          <cell r="D73">
            <v>0</v>
          </cell>
          <cell r="F73">
            <v>27819.58</v>
          </cell>
          <cell r="G73">
            <v>697.6</v>
          </cell>
          <cell r="H73">
            <v>27121.98</v>
          </cell>
          <cell r="J73" t="str">
            <v>D</v>
          </cell>
          <cell r="K73">
            <v>27121.98</v>
          </cell>
          <cell r="M73" t="str">
            <v>D</v>
          </cell>
          <cell r="O73">
            <v>27121.98</v>
          </cell>
          <cell r="P73" t="str">
            <v/>
          </cell>
          <cell r="Q73">
            <v>27121.98</v>
          </cell>
        </row>
        <row r="74">
          <cell r="A74" t="str">
            <v>V40079</v>
          </cell>
          <cell r="B74" t="str">
            <v>RUNNING-TELEPHONES</v>
          </cell>
          <cell r="C74" t="str">
            <v>P</v>
          </cell>
          <cell r="D74">
            <v>0</v>
          </cell>
          <cell r="F74">
            <v>23074.25</v>
          </cell>
          <cell r="G74">
            <v>5844.87</v>
          </cell>
          <cell r="H74">
            <v>17229.38</v>
          </cell>
          <cell r="J74" t="str">
            <v>D</v>
          </cell>
          <cell r="K74">
            <v>17229.38</v>
          </cell>
          <cell r="M74" t="str">
            <v>D</v>
          </cell>
          <cell r="O74">
            <v>17229.38</v>
          </cell>
          <cell r="P74" t="str">
            <v/>
          </cell>
          <cell r="Q74">
            <v>17229.38</v>
          </cell>
        </row>
        <row r="75">
          <cell r="A75" t="str">
            <v>V40080</v>
          </cell>
          <cell r="B75" t="str">
            <v>RUNNING-RECRUITMENT COSTS</v>
          </cell>
          <cell r="C75" t="str">
            <v>P</v>
          </cell>
          <cell r="D75">
            <v>0</v>
          </cell>
          <cell r="F75">
            <v>50184.09</v>
          </cell>
          <cell r="G75">
            <v>9211.4</v>
          </cell>
          <cell r="H75">
            <v>40972.69</v>
          </cell>
          <cell r="J75" t="str">
            <v>D</v>
          </cell>
          <cell r="K75">
            <v>40972.69</v>
          </cell>
          <cell r="M75" t="str">
            <v>D</v>
          </cell>
          <cell r="O75">
            <v>40972.69</v>
          </cell>
          <cell r="P75" t="str">
            <v/>
          </cell>
          <cell r="Q75">
            <v>40972.69</v>
          </cell>
        </row>
        <row r="76">
          <cell r="A76" t="str">
            <v>V40081</v>
          </cell>
          <cell r="B76" t="str">
            <v>RUNNING-SUNDRIES</v>
          </cell>
          <cell r="C76" t="str">
            <v>P</v>
          </cell>
          <cell r="D76">
            <v>0</v>
          </cell>
          <cell r="F76">
            <v>9316.65</v>
          </cell>
          <cell r="G76">
            <v>208.21</v>
          </cell>
          <cell r="H76">
            <v>9108.44</v>
          </cell>
          <cell r="J76" t="str">
            <v>D</v>
          </cell>
          <cell r="K76">
            <v>9108.44</v>
          </cell>
          <cell r="M76" t="str">
            <v>D</v>
          </cell>
          <cell r="O76">
            <v>9108.44</v>
          </cell>
          <cell r="P76" t="str">
            <v/>
          </cell>
          <cell r="Q76">
            <v>9108.44</v>
          </cell>
        </row>
        <row r="77">
          <cell r="A77" t="str">
            <v>V40082</v>
          </cell>
          <cell r="B77" t="str">
            <v>RUNNING-STAFF CAR LEASING</v>
          </cell>
          <cell r="C77" t="str">
            <v>P</v>
          </cell>
          <cell r="D77">
            <v>0</v>
          </cell>
          <cell r="F77">
            <v>9085.5400000000009</v>
          </cell>
          <cell r="G77">
            <v>3334.5</v>
          </cell>
          <cell r="H77">
            <v>5751.04</v>
          </cell>
          <cell r="J77" t="str">
            <v>D</v>
          </cell>
          <cell r="K77">
            <v>5751.04</v>
          </cell>
          <cell r="M77" t="str">
            <v>D</v>
          </cell>
          <cell r="O77">
            <v>5751.04</v>
          </cell>
          <cell r="P77" t="str">
            <v/>
          </cell>
          <cell r="Q77">
            <v>5751.04</v>
          </cell>
        </row>
        <row r="78">
          <cell r="A78" t="str">
            <v>V40083</v>
          </cell>
          <cell r="B78" t="str">
            <v>FACILITIES MANAGEMENT</v>
          </cell>
          <cell r="C78" t="str">
            <v>P</v>
          </cell>
          <cell r="D78">
            <v>0</v>
          </cell>
          <cell r="F78">
            <v>119.5</v>
          </cell>
          <cell r="H78">
            <v>119.5</v>
          </cell>
          <cell r="J78" t="str">
            <v>D</v>
          </cell>
          <cell r="K78">
            <v>119.5</v>
          </cell>
          <cell r="M78" t="str">
            <v>D</v>
          </cell>
          <cell r="O78">
            <v>119.5</v>
          </cell>
          <cell r="P78" t="str">
            <v/>
          </cell>
          <cell r="Q78">
            <v>119.5</v>
          </cell>
        </row>
        <row r="79">
          <cell r="A79" t="str">
            <v>V40084</v>
          </cell>
          <cell r="B79" t="str">
            <v>SOFTWARE &amp; CONSULTANCY FEES</v>
          </cell>
          <cell r="C79" t="str">
            <v>P</v>
          </cell>
          <cell r="D79">
            <v>0</v>
          </cell>
          <cell r="F79">
            <v>24773.25</v>
          </cell>
          <cell r="G79">
            <v>377.4</v>
          </cell>
          <cell r="H79">
            <v>24395.85</v>
          </cell>
          <cell r="J79" t="str">
            <v>D</v>
          </cell>
          <cell r="K79">
            <v>24395.85</v>
          </cell>
          <cell r="M79" t="str">
            <v>D</v>
          </cell>
          <cell r="O79">
            <v>24395.85</v>
          </cell>
          <cell r="P79" t="str">
            <v/>
          </cell>
          <cell r="Q79">
            <v>24395.85</v>
          </cell>
        </row>
        <row r="80">
          <cell r="A80" t="str">
            <v>V40085</v>
          </cell>
          <cell r="B80" t="str">
            <v>IT HARDWARE/CAPITAL PURCHASES</v>
          </cell>
          <cell r="C80" t="str">
            <v>P</v>
          </cell>
          <cell r="D80">
            <v>0</v>
          </cell>
          <cell r="F80">
            <v>47542.29</v>
          </cell>
          <cell r="G80">
            <v>8226.32</v>
          </cell>
          <cell r="H80">
            <v>39315.97</v>
          </cell>
          <cell r="J80" t="str">
            <v>D</v>
          </cell>
          <cell r="K80">
            <v>39315.97</v>
          </cell>
          <cell r="M80" t="str">
            <v>D</v>
          </cell>
          <cell r="O80">
            <v>39315.97</v>
          </cell>
          <cell r="P80" t="str">
            <v/>
          </cell>
          <cell r="Q80">
            <v>39315.97</v>
          </cell>
        </row>
        <row r="81">
          <cell r="A81" t="str">
            <v>V40086</v>
          </cell>
          <cell r="B81" t="str">
            <v>IT-MAINTENANCE COSTS</v>
          </cell>
          <cell r="C81" t="str">
            <v>P</v>
          </cell>
          <cell r="D81">
            <v>0</v>
          </cell>
          <cell r="F81">
            <v>5856.68</v>
          </cell>
          <cell r="H81">
            <v>5856.68</v>
          </cell>
          <cell r="J81" t="str">
            <v>D</v>
          </cell>
          <cell r="K81">
            <v>5856.68</v>
          </cell>
          <cell r="M81" t="str">
            <v>D</v>
          </cell>
          <cell r="O81">
            <v>5856.68</v>
          </cell>
          <cell r="P81" t="str">
            <v/>
          </cell>
          <cell r="Q81">
            <v>5856.68</v>
          </cell>
        </row>
        <row r="82">
          <cell r="A82" t="str">
            <v>V50001</v>
          </cell>
          <cell r="B82" t="str">
            <v>PROJECTS-TEMPORARY STAFF</v>
          </cell>
          <cell r="C82" t="str">
            <v>P</v>
          </cell>
          <cell r="D82">
            <v>0</v>
          </cell>
          <cell r="F82">
            <v>27153.81</v>
          </cell>
          <cell r="H82">
            <v>27153.81</v>
          </cell>
          <cell r="J82" t="str">
            <v>D</v>
          </cell>
          <cell r="K82">
            <v>27153.81</v>
          </cell>
          <cell r="M82" t="str">
            <v>D</v>
          </cell>
          <cell r="O82">
            <v>27153.81</v>
          </cell>
          <cell r="P82" t="str">
            <v/>
          </cell>
          <cell r="Q82">
            <v>27153.81</v>
          </cell>
        </row>
        <row r="83">
          <cell r="A83" t="str">
            <v>V50002</v>
          </cell>
          <cell r="B83" t="str">
            <v>PROJECTS - CAR HIRE</v>
          </cell>
          <cell r="F83">
            <v>0</v>
          </cell>
          <cell r="G83">
            <v>0</v>
          </cell>
          <cell r="H83">
            <v>0</v>
          </cell>
          <cell r="K83">
            <v>0</v>
          </cell>
          <cell r="O83">
            <v>0</v>
          </cell>
          <cell r="Q83">
            <v>0</v>
          </cell>
        </row>
        <row r="84">
          <cell r="A84" t="str">
            <v>V50005</v>
          </cell>
          <cell r="B84" t="str">
            <v>PROJECTS-SALARIES-CENTRAL ADMN</v>
          </cell>
          <cell r="C84" t="str">
            <v>P</v>
          </cell>
          <cell r="D84">
            <v>0</v>
          </cell>
          <cell r="F84">
            <v>206221.07</v>
          </cell>
          <cell r="G84">
            <v>98615.47</v>
          </cell>
          <cell r="H84">
            <v>107605.6</v>
          </cell>
          <cell r="J84" t="str">
            <v>D</v>
          </cell>
          <cell r="K84">
            <v>107605.6</v>
          </cell>
          <cell r="M84" t="str">
            <v>D</v>
          </cell>
          <cell r="O84">
            <v>107605.6</v>
          </cell>
          <cell r="P84" t="str">
            <v/>
          </cell>
          <cell r="Q84">
            <v>107605.6</v>
          </cell>
        </row>
        <row r="85">
          <cell r="A85" t="str">
            <v>V50010</v>
          </cell>
          <cell r="B85" t="str">
            <v>PROJECTS-NON-SALS CENTRAL  ADM</v>
          </cell>
          <cell r="C85" t="str">
            <v>P</v>
          </cell>
          <cell r="D85">
            <v>0</v>
          </cell>
          <cell r="F85">
            <v>3541</v>
          </cell>
          <cell r="H85">
            <v>3541</v>
          </cell>
          <cell r="J85" t="str">
            <v>D</v>
          </cell>
          <cell r="K85">
            <v>3541</v>
          </cell>
          <cell r="M85" t="str">
            <v>D</v>
          </cell>
          <cell r="O85">
            <v>3541</v>
          </cell>
          <cell r="P85" t="str">
            <v/>
          </cell>
          <cell r="Q85">
            <v>3541</v>
          </cell>
        </row>
        <row r="86">
          <cell r="A86" t="str">
            <v>V50015</v>
          </cell>
          <cell r="B86" t="str">
            <v>PROJECTS - ISD SUPPORT</v>
          </cell>
          <cell r="F86">
            <v>0</v>
          </cell>
          <cell r="G86">
            <v>0</v>
          </cell>
          <cell r="H86">
            <v>0</v>
          </cell>
          <cell r="K86">
            <v>0</v>
          </cell>
          <cell r="O86">
            <v>0</v>
          </cell>
          <cell r="Q86">
            <v>0</v>
          </cell>
        </row>
        <row r="87">
          <cell r="A87" t="str">
            <v>V50020</v>
          </cell>
          <cell r="B87" t="str">
            <v>PROJECTS-SPSS SUBSCRIPTION</v>
          </cell>
          <cell r="C87" t="str">
            <v>P</v>
          </cell>
          <cell r="D87">
            <v>0</v>
          </cell>
          <cell r="F87">
            <v>43.46</v>
          </cell>
          <cell r="H87">
            <v>43.46</v>
          </cell>
          <cell r="J87" t="str">
            <v>D</v>
          </cell>
          <cell r="K87">
            <v>43.46</v>
          </cell>
          <cell r="M87" t="str">
            <v>D</v>
          </cell>
          <cell r="O87">
            <v>43.46</v>
          </cell>
          <cell r="P87" t="str">
            <v/>
          </cell>
          <cell r="Q87">
            <v>43.46</v>
          </cell>
        </row>
        <row r="88">
          <cell r="A88" t="str">
            <v>V50030</v>
          </cell>
          <cell r="B88" t="str">
            <v>PROJECTS-TRAINING OF REVIEWERS</v>
          </cell>
          <cell r="C88" t="str">
            <v>P</v>
          </cell>
          <cell r="D88">
            <v>0</v>
          </cell>
          <cell r="F88">
            <v>52769.46</v>
          </cell>
          <cell r="G88">
            <v>2111.5700000000002</v>
          </cell>
          <cell r="H88">
            <v>50657.89</v>
          </cell>
          <cell r="J88" t="str">
            <v>D</v>
          </cell>
          <cell r="K88">
            <v>50657.89</v>
          </cell>
          <cell r="M88" t="str">
            <v>D</v>
          </cell>
          <cell r="O88">
            <v>50657.89</v>
          </cell>
          <cell r="P88" t="str">
            <v/>
          </cell>
          <cell r="Q88">
            <v>50657.89</v>
          </cell>
        </row>
        <row r="89">
          <cell r="A89" t="str">
            <v>V50040</v>
          </cell>
          <cell r="B89" t="str">
            <v>PROJECTS - ADVERTISING</v>
          </cell>
          <cell r="F89">
            <v>0</v>
          </cell>
          <cell r="G89">
            <v>0</v>
          </cell>
          <cell r="H89">
            <v>0</v>
          </cell>
          <cell r="K89">
            <v>0</v>
          </cell>
          <cell r="O89">
            <v>0</v>
          </cell>
          <cell r="Q89">
            <v>0</v>
          </cell>
        </row>
        <row r="90">
          <cell r="A90" t="str">
            <v>V50045</v>
          </cell>
          <cell r="B90" t="str">
            <v>PROJECT-CLIN.SUPPORT FOR PROJS</v>
          </cell>
          <cell r="C90" t="str">
            <v>P</v>
          </cell>
          <cell r="D90">
            <v>0</v>
          </cell>
          <cell r="F90">
            <v>148194.98000000001</v>
          </cell>
          <cell r="G90">
            <v>1491.39</v>
          </cell>
          <cell r="H90">
            <v>146703.59</v>
          </cell>
          <cell r="J90" t="str">
            <v>D</v>
          </cell>
          <cell r="K90">
            <v>146703.59</v>
          </cell>
          <cell r="M90" t="str">
            <v>D</v>
          </cell>
          <cell r="O90">
            <v>146703.59</v>
          </cell>
          <cell r="P90" t="str">
            <v/>
          </cell>
          <cell r="Q90">
            <v>146703.59</v>
          </cell>
        </row>
        <row r="91">
          <cell r="A91" t="str">
            <v>V50050</v>
          </cell>
          <cell r="B91" t="str">
            <v>PROJECTS-PRINTING/PUBLICATIONS</v>
          </cell>
          <cell r="C91" t="str">
            <v>P</v>
          </cell>
          <cell r="D91">
            <v>0</v>
          </cell>
          <cell r="F91">
            <v>129963.02</v>
          </cell>
          <cell r="G91">
            <v>30571.5</v>
          </cell>
          <cell r="H91">
            <v>99391.52</v>
          </cell>
          <cell r="J91" t="str">
            <v>D</v>
          </cell>
          <cell r="K91">
            <v>99391.52</v>
          </cell>
          <cell r="M91" t="str">
            <v>D</v>
          </cell>
          <cell r="O91">
            <v>99391.52</v>
          </cell>
          <cell r="P91" t="str">
            <v/>
          </cell>
          <cell r="Q91">
            <v>99391.52</v>
          </cell>
        </row>
        <row r="92">
          <cell r="A92" t="str">
            <v>V60005</v>
          </cell>
          <cell r="B92" t="str">
            <v>PROJECTS-SALARIES</v>
          </cell>
          <cell r="C92" t="str">
            <v>P</v>
          </cell>
          <cell r="D92">
            <v>0</v>
          </cell>
          <cell r="F92">
            <v>279556.2</v>
          </cell>
          <cell r="G92">
            <v>269911.96999999997</v>
          </cell>
          <cell r="H92">
            <v>9644.23</v>
          </cell>
          <cell r="J92" t="str">
            <v>D</v>
          </cell>
          <cell r="K92">
            <v>9644.23</v>
          </cell>
          <cell r="M92" t="str">
            <v>D</v>
          </cell>
          <cell r="O92">
            <v>9644.23</v>
          </cell>
          <cell r="P92" t="str">
            <v/>
          </cell>
          <cell r="Q92">
            <v>9644.23</v>
          </cell>
        </row>
        <row r="93">
          <cell r="A93" t="str">
            <v>V60010</v>
          </cell>
          <cell r="B93" t="str">
            <v>PROJECTS-TRAVEL &amp; SUBSISTENCE</v>
          </cell>
          <cell r="C93" t="str">
            <v>P</v>
          </cell>
          <cell r="D93">
            <v>0</v>
          </cell>
          <cell r="F93">
            <v>51808.14</v>
          </cell>
          <cell r="G93">
            <v>4287.93</v>
          </cell>
          <cell r="H93">
            <v>47520.21</v>
          </cell>
          <cell r="J93" t="str">
            <v>D</v>
          </cell>
          <cell r="K93">
            <v>47520.21</v>
          </cell>
          <cell r="M93" t="str">
            <v>D</v>
          </cell>
          <cell r="O93">
            <v>47520.21</v>
          </cell>
          <cell r="P93" t="str">
            <v/>
          </cell>
          <cell r="Q93">
            <v>47520.21</v>
          </cell>
        </row>
        <row r="94">
          <cell r="A94" t="str">
            <v>V60015</v>
          </cell>
          <cell r="B94" t="str">
            <v>PROJECTS-SESSIONAL COMMITMENTS</v>
          </cell>
          <cell r="C94" t="str">
            <v>P</v>
          </cell>
          <cell r="D94">
            <v>0</v>
          </cell>
          <cell r="F94">
            <v>34117.9</v>
          </cell>
          <cell r="G94">
            <v>10611.7</v>
          </cell>
          <cell r="H94">
            <v>23506.2</v>
          </cell>
          <cell r="J94" t="str">
            <v>D</v>
          </cell>
          <cell r="K94">
            <v>23506.2</v>
          </cell>
          <cell r="M94" t="str">
            <v>D</v>
          </cell>
          <cell r="O94">
            <v>23506.2</v>
          </cell>
          <cell r="P94" t="str">
            <v/>
          </cell>
          <cell r="Q94">
            <v>23506.2</v>
          </cell>
        </row>
        <row r="95">
          <cell r="A95" t="str">
            <v>V60020</v>
          </cell>
          <cell r="B95" t="str">
            <v>PROJECTS-SECRETARIAL STAFF</v>
          </cell>
          <cell r="C95" t="str">
            <v>P</v>
          </cell>
          <cell r="D95">
            <v>0</v>
          </cell>
          <cell r="F95">
            <v>18.3</v>
          </cell>
          <cell r="G95">
            <v>18.3</v>
          </cell>
          <cell r="H95">
            <v>0</v>
          </cell>
          <cell r="K95">
            <v>0</v>
          </cell>
          <cell r="O95" t="str">
            <v/>
          </cell>
          <cell r="P95" t="str">
            <v/>
          </cell>
        </row>
        <row r="96">
          <cell r="A96" t="str">
            <v>V60025</v>
          </cell>
          <cell r="B96" t="str">
            <v>PROJECTS-PEER REVIEW (SESS COM</v>
          </cell>
          <cell r="C96" t="str">
            <v>P</v>
          </cell>
          <cell r="D96">
            <v>0</v>
          </cell>
          <cell r="F96">
            <v>6416.73</v>
          </cell>
          <cell r="G96">
            <v>611.03</v>
          </cell>
          <cell r="H96">
            <v>5805.7</v>
          </cell>
          <cell r="J96" t="str">
            <v>D</v>
          </cell>
          <cell r="K96">
            <v>5805.7</v>
          </cell>
          <cell r="M96" t="str">
            <v>D</v>
          </cell>
          <cell r="O96">
            <v>5805.7</v>
          </cell>
          <cell r="P96" t="str">
            <v/>
          </cell>
          <cell r="Q96">
            <v>5805.7</v>
          </cell>
        </row>
        <row r="97">
          <cell r="A97" t="str">
            <v>V60030</v>
          </cell>
          <cell r="B97" t="str">
            <v>PROJECTS-PEER REVIEW T&amp;S</v>
          </cell>
          <cell r="C97" t="str">
            <v>P</v>
          </cell>
          <cell r="D97">
            <v>0</v>
          </cell>
          <cell r="F97">
            <v>132298.23000000001</v>
          </cell>
          <cell r="G97">
            <v>10390.33</v>
          </cell>
          <cell r="H97">
            <v>121907.9</v>
          </cell>
          <cell r="J97" t="str">
            <v>D</v>
          </cell>
          <cell r="K97">
            <v>121907.9</v>
          </cell>
          <cell r="M97" t="str">
            <v>D</v>
          </cell>
          <cell r="O97">
            <v>121907.9</v>
          </cell>
          <cell r="P97" t="str">
            <v/>
          </cell>
          <cell r="Q97">
            <v>121907.9</v>
          </cell>
        </row>
        <row r="98">
          <cell r="A98" t="str">
            <v>V60035</v>
          </cell>
          <cell r="B98" t="str">
            <v>PROJECTS-ORGANISATIONAL COST</v>
          </cell>
          <cell r="C98" t="str">
            <v>P</v>
          </cell>
          <cell r="D98">
            <v>0</v>
          </cell>
          <cell r="F98">
            <v>93433.919999999998</v>
          </cell>
          <cell r="G98">
            <v>7211.98</v>
          </cell>
          <cell r="H98">
            <v>86221.94</v>
          </cell>
          <cell r="J98" t="str">
            <v>D</v>
          </cell>
          <cell r="K98">
            <v>86221.94</v>
          </cell>
          <cell r="M98" t="str">
            <v>D</v>
          </cell>
          <cell r="O98">
            <v>86221.94</v>
          </cell>
          <cell r="P98" t="str">
            <v/>
          </cell>
          <cell r="Q98">
            <v>86221.94</v>
          </cell>
        </row>
        <row r="99">
          <cell r="A99" t="str">
            <v>V60040</v>
          </cell>
          <cell r="B99" t="str">
            <v>PROJECTS-OTHER MISC COSTS</v>
          </cell>
          <cell r="C99" t="str">
            <v>P</v>
          </cell>
          <cell r="D99">
            <v>0</v>
          </cell>
          <cell r="F99">
            <v>4858.2700000000004</v>
          </cell>
          <cell r="G99">
            <v>551.22</v>
          </cell>
          <cell r="H99">
            <v>4307.05</v>
          </cell>
          <cell r="J99" t="str">
            <v>D</v>
          </cell>
          <cell r="K99">
            <v>4307.05</v>
          </cell>
          <cell r="M99" t="str">
            <v>D</v>
          </cell>
          <cell r="O99">
            <v>4307.05</v>
          </cell>
          <cell r="P99" t="str">
            <v/>
          </cell>
          <cell r="Q99">
            <v>4307.05</v>
          </cell>
        </row>
        <row r="100">
          <cell r="A100" t="str">
            <v>V60050</v>
          </cell>
          <cell r="B100" t="str">
            <v>PROJECTS-OPEN MEETINGS</v>
          </cell>
          <cell r="C100" t="str">
            <v>P</v>
          </cell>
          <cell r="D100">
            <v>0</v>
          </cell>
          <cell r="F100">
            <v>61811.09</v>
          </cell>
          <cell r="G100">
            <v>13571.29</v>
          </cell>
          <cell r="H100">
            <v>48239.8</v>
          </cell>
          <cell r="J100" t="str">
            <v>D</v>
          </cell>
          <cell r="K100">
            <v>48239.8</v>
          </cell>
          <cell r="M100" t="str">
            <v>D</v>
          </cell>
          <cell r="O100">
            <v>48239.8</v>
          </cell>
          <cell r="P100" t="str">
            <v/>
          </cell>
          <cell r="Q100">
            <v>48239.8</v>
          </cell>
        </row>
        <row r="101">
          <cell r="A101" t="str">
            <v>V60055</v>
          </cell>
          <cell r="B101" t="str">
            <v>PROJECTS-ADVERTISING</v>
          </cell>
          <cell r="C101" t="str">
            <v>P</v>
          </cell>
          <cell r="D101">
            <v>0</v>
          </cell>
          <cell r="F101">
            <v>1662.46</v>
          </cell>
          <cell r="H101">
            <v>1662.46</v>
          </cell>
          <cell r="J101" t="str">
            <v>D</v>
          </cell>
          <cell r="K101">
            <v>1662.46</v>
          </cell>
          <cell r="M101" t="str">
            <v>D</v>
          </cell>
          <cell r="O101">
            <v>1662.46</v>
          </cell>
          <cell r="P101" t="str">
            <v/>
          </cell>
          <cell r="Q101">
            <v>1662.46</v>
          </cell>
        </row>
        <row r="102">
          <cell r="A102" t="str">
            <v>V60060</v>
          </cell>
          <cell r="B102" t="str">
            <v>PROJECTS-PRINTING/PUBLICATIONS</v>
          </cell>
          <cell r="C102" t="str">
            <v>P</v>
          </cell>
          <cell r="D102">
            <v>0</v>
          </cell>
          <cell r="F102">
            <v>203685.26</v>
          </cell>
          <cell r="G102">
            <v>54964.06</v>
          </cell>
          <cell r="H102">
            <v>148721.20000000001</v>
          </cell>
          <cell r="J102" t="str">
            <v>D</v>
          </cell>
          <cell r="K102">
            <v>148721.20000000001</v>
          </cell>
          <cell r="M102" t="str">
            <v>D</v>
          </cell>
          <cell r="O102">
            <v>148721.20000000001</v>
          </cell>
          <cell r="P102" t="str">
            <v/>
          </cell>
          <cell r="Q102">
            <v>148721.20000000001</v>
          </cell>
        </row>
        <row r="103">
          <cell r="A103" t="str">
            <v>V90005</v>
          </cell>
          <cell r="B103" t="str">
            <v>DEPRECIATION CHARGE I/E</v>
          </cell>
          <cell r="C103" t="str">
            <v>P</v>
          </cell>
          <cell r="D103">
            <v>0</v>
          </cell>
          <cell r="F103">
            <v>9838.7999999999993</v>
          </cell>
          <cell r="H103">
            <v>9838.7999999999993</v>
          </cell>
          <cell r="J103" t="str">
            <v>D</v>
          </cell>
          <cell r="K103">
            <v>9838.7999999999993</v>
          </cell>
          <cell r="M103" t="str">
            <v>D</v>
          </cell>
          <cell r="O103">
            <v>9838.7999999999993</v>
          </cell>
          <cell r="P103" t="str">
            <v/>
          </cell>
          <cell r="Q103">
            <v>9838.7999999999993</v>
          </cell>
        </row>
        <row r="104">
          <cell r="A104" t="str">
            <v>V90006</v>
          </cell>
          <cell r="B104" t="str">
            <v>CAPITAL CHARGES I/E</v>
          </cell>
          <cell r="C104" t="str">
            <v>P</v>
          </cell>
          <cell r="D104">
            <v>0</v>
          </cell>
          <cell r="F104">
            <v>2391.86</v>
          </cell>
          <cell r="H104">
            <v>2391.86</v>
          </cell>
          <cell r="J104" t="str">
            <v>D</v>
          </cell>
          <cell r="K104">
            <v>2391.86</v>
          </cell>
          <cell r="M104" t="str">
            <v>D</v>
          </cell>
          <cell r="O104">
            <v>2391.86</v>
          </cell>
          <cell r="P104" t="str">
            <v/>
          </cell>
          <cell r="Q104">
            <v>2391.86</v>
          </cell>
        </row>
        <row r="105">
          <cell r="A105" t="str">
            <v>X10001</v>
          </cell>
          <cell r="B105" t="str">
            <v>OFFICE EQUIPMENT BOOK VALUE</v>
          </cell>
          <cell r="C105" t="str">
            <v>B</v>
          </cell>
          <cell r="D105">
            <v>28203.52</v>
          </cell>
          <cell r="E105" t="str">
            <v>D</v>
          </cell>
          <cell r="F105">
            <v>20990.52</v>
          </cell>
          <cell r="H105">
            <v>20990.52</v>
          </cell>
          <cell r="J105" t="str">
            <v>D</v>
          </cell>
          <cell r="K105">
            <v>49194.04</v>
          </cell>
          <cell r="M105" t="str">
            <v>D</v>
          </cell>
          <cell r="O105">
            <v>49194.04</v>
          </cell>
          <cell r="P105" t="str">
            <v/>
          </cell>
          <cell r="Q105">
            <v>49194.04</v>
          </cell>
        </row>
        <row r="106">
          <cell r="A106" t="str">
            <v>X10002</v>
          </cell>
          <cell r="B106" t="str">
            <v>REFURB PROGR</v>
          </cell>
          <cell r="C106" t="str">
            <v>B</v>
          </cell>
          <cell r="D106">
            <v>0</v>
          </cell>
          <cell r="F106">
            <v>64143.69</v>
          </cell>
          <cell r="H106">
            <v>64143.69</v>
          </cell>
          <cell r="J106" t="str">
            <v>D</v>
          </cell>
          <cell r="K106">
            <v>64143.69</v>
          </cell>
          <cell r="M106" t="str">
            <v>D</v>
          </cell>
          <cell r="O106">
            <v>64143.69</v>
          </cell>
          <cell r="P106" t="str">
            <v/>
          </cell>
          <cell r="Q106">
            <v>64143.69</v>
          </cell>
        </row>
        <row r="107">
          <cell r="A107" t="str">
            <v>X10101</v>
          </cell>
          <cell r="B107" t="str">
            <v>OFFICE EQUIPMENT ACCUM CHARGES</v>
          </cell>
          <cell r="C107" t="str">
            <v>B</v>
          </cell>
          <cell r="D107">
            <v>5640.68</v>
          </cell>
          <cell r="E107" t="str">
            <v>C</v>
          </cell>
          <cell r="G107">
            <v>9838.7999999999993</v>
          </cell>
          <cell r="H107">
            <v>9838.7999999999993</v>
          </cell>
          <cell r="J107" t="str">
            <v>C</v>
          </cell>
          <cell r="K107">
            <v>15479.48</v>
          </cell>
          <cell r="M107" t="str">
            <v>C</v>
          </cell>
          <cell r="O107" t="str">
            <v/>
          </cell>
          <cell r="P107">
            <v>15479.48</v>
          </cell>
          <cell r="Q107">
            <v>-15479.48</v>
          </cell>
        </row>
        <row r="108">
          <cell r="A108" t="str">
            <v>X20001</v>
          </cell>
          <cell r="B108" t="str">
            <v>ME ALLOCATION C/FWD</v>
          </cell>
          <cell r="C108" t="str">
            <v>B</v>
          </cell>
          <cell r="D108">
            <v>15000</v>
          </cell>
          <cell r="E108" t="str">
            <v>D</v>
          </cell>
          <cell r="F108">
            <v>633000</v>
          </cell>
          <cell r="G108">
            <v>23000</v>
          </cell>
          <cell r="H108">
            <v>610000</v>
          </cell>
          <cell r="J108" t="str">
            <v>D</v>
          </cell>
          <cell r="K108">
            <v>625000</v>
          </cell>
          <cell r="M108" t="str">
            <v>D</v>
          </cell>
          <cell r="O108">
            <v>625000</v>
          </cell>
          <cell r="P108" t="str">
            <v/>
          </cell>
          <cell r="Q108">
            <v>625000</v>
          </cell>
        </row>
        <row r="109">
          <cell r="A109" t="str">
            <v>X20005</v>
          </cell>
          <cell r="B109" t="str">
            <v>VAT</v>
          </cell>
          <cell r="C109" t="str">
            <v>B</v>
          </cell>
          <cell r="D109">
            <v>81516.11</v>
          </cell>
          <cell r="E109" t="str">
            <v>D</v>
          </cell>
          <cell r="F109">
            <v>108507.58</v>
          </cell>
          <cell r="G109">
            <v>168922.1</v>
          </cell>
          <cell r="H109">
            <v>60414.52</v>
          </cell>
          <cell r="J109" t="str">
            <v>C</v>
          </cell>
          <cell r="K109">
            <v>21101.59</v>
          </cell>
          <cell r="M109" t="str">
            <v>D</v>
          </cell>
          <cell r="O109">
            <v>21101.59</v>
          </cell>
          <cell r="P109" t="str">
            <v/>
          </cell>
          <cell r="Q109">
            <v>21101.59</v>
          </cell>
        </row>
        <row r="110">
          <cell r="A110" t="str">
            <v>X20010</v>
          </cell>
          <cell r="B110" t="str">
            <v>OTHER DEBTORS</v>
          </cell>
          <cell r="C110" t="str">
            <v>B</v>
          </cell>
          <cell r="D110">
            <v>0</v>
          </cell>
          <cell r="F110">
            <v>626</v>
          </cell>
          <cell r="H110">
            <v>626</v>
          </cell>
          <cell r="J110" t="str">
            <v>D</v>
          </cell>
          <cell r="K110">
            <v>626</v>
          </cell>
          <cell r="M110" t="str">
            <v>D</v>
          </cell>
          <cell r="O110">
            <v>626</v>
          </cell>
          <cell r="P110" t="str">
            <v/>
          </cell>
          <cell r="Q110">
            <v>626</v>
          </cell>
        </row>
        <row r="111">
          <cell r="A111" t="str">
            <v>X20011</v>
          </cell>
          <cell r="B111" t="str">
            <v>PREPAYMENTS</v>
          </cell>
          <cell r="C111" t="str">
            <v>B</v>
          </cell>
          <cell r="D111">
            <v>83399.61</v>
          </cell>
          <cell r="E111" t="str">
            <v>D</v>
          </cell>
          <cell r="F111">
            <v>28470.59</v>
          </cell>
          <cell r="G111">
            <v>83399.61</v>
          </cell>
          <cell r="H111">
            <v>54929.02</v>
          </cell>
          <cell r="J111" t="str">
            <v>C</v>
          </cell>
          <cell r="K111">
            <v>28470.59</v>
          </cell>
          <cell r="M111" t="str">
            <v>D</v>
          </cell>
          <cell r="O111">
            <v>28470.59</v>
          </cell>
          <cell r="P111" t="str">
            <v/>
          </cell>
          <cell r="Q111">
            <v>28470.59</v>
          </cell>
        </row>
        <row r="112">
          <cell r="A112" t="str">
            <v>X20012</v>
          </cell>
          <cell r="B112" t="str">
            <v>LONG TERM PENSION DEBTOR SE-HD</v>
          </cell>
          <cell r="C112" t="str">
            <v>B</v>
          </cell>
          <cell r="D112">
            <v>0</v>
          </cell>
          <cell r="E112" t="str">
            <v>D</v>
          </cell>
          <cell r="F112">
            <v>7199.26</v>
          </cell>
          <cell r="G112">
            <v>7199.26</v>
          </cell>
          <cell r="H112">
            <v>0</v>
          </cell>
          <cell r="K112">
            <v>0</v>
          </cell>
          <cell r="M112" t="str">
            <v>D</v>
          </cell>
          <cell r="O112">
            <v>0</v>
          </cell>
          <cell r="P112" t="str">
            <v/>
          </cell>
          <cell r="Q112">
            <v>0</v>
          </cell>
        </row>
        <row r="113">
          <cell r="A113" t="str">
            <v>X20015</v>
          </cell>
          <cell r="B113" t="str">
            <v>CAPITAL CHARGES CONTROL A/C</v>
          </cell>
          <cell r="C113" t="str">
            <v>B</v>
          </cell>
          <cell r="D113">
            <v>1794.03</v>
          </cell>
          <cell r="E113" t="str">
            <v>D</v>
          </cell>
          <cell r="F113">
            <v>22000</v>
          </cell>
          <cell r="G113">
            <v>26230.66</v>
          </cell>
          <cell r="H113">
            <v>4230.66</v>
          </cell>
          <cell r="J113" t="str">
            <v>C</v>
          </cell>
          <cell r="K113">
            <v>2436.63</v>
          </cell>
          <cell r="M113" t="str">
            <v>C</v>
          </cell>
          <cell r="O113" t="str">
            <v/>
          </cell>
          <cell r="P113">
            <v>2436.63</v>
          </cell>
          <cell r="Q113">
            <v>-2436.63</v>
          </cell>
        </row>
        <row r="114">
          <cell r="A114" t="str">
            <v>X20020</v>
          </cell>
          <cell r="B114" t="str">
            <v>CAPITAL CLEARING ACCOUNT</v>
          </cell>
          <cell r="C114" t="str">
            <v>B</v>
          </cell>
          <cell r="D114">
            <v>0</v>
          </cell>
          <cell r="F114">
            <v>170268.42</v>
          </cell>
          <cell r="G114">
            <v>170268.42</v>
          </cell>
          <cell r="H114">
            <v>0</v>
          </cell>
          <cell r="K114">
            <v>0</v>
          </cell>
          <cell r="O114" t="str">
            <v/>
          </cell>
          <cell r="P114" t="str">
            <v/>
          </cell>
          <cell r="Q114">
            <v>0</v>
          </cell>
        </row>
        <row r="115">
          <cell r="A115" t="str">
            <v>X30001</v>
          </cell>
          <cell r="B115" t="str">
            <v>BANK ACCOUNT - PGO</v>
          </cell>
          <cell r="C115" t="str">
            <v>B</v>
          </cell>
          <cell r="D115">
            <v>203282.65</v>
          </cell>
          <cell r="E115" t="str">
            <v>D</v>
          </cell>
          <cell r="F115">
            <v>3334748.28</v>
          </cell>
          <cell r="G115">
            <v>3536665.86</v>
          </cell>
          <cell r="H115">
            <v>201917.58</v>
          </cell>
          <cell r="J115" t="str">
            <v>C</v>
          </cell>
          <cell r="K115">
            <v>1365.07</v>
          </cell>
          <cell r="M115" t="str">
            <v>D</v>
          </cell>
          <cell r="O115">
            <v>1365.07</v>
          </cell>
          <cell r="P115" t="str">
            <v/>
          </cell>
          <cell r="Q115">
            <v>1365.07</v>
          </cell>
        </row>
        <row r="116">
          <cell r="A116" t="str">
            <v>X30005</v>
          </cell>
          <cell r="B116" t="str">
            <v>BANK ACCOUNT - HSBC</v>
          </cell>
          <cell r="C116" t="str">
            <v>B</v>
          </cell>
          <cell r="D116">
            <v>3194.28</v>
          </cell>
          <cell r="E116" t="str">
            <v>D</v>
          </cell>
          <cell r="F116">
            <v>1961011.52</v>
          </cell>
          <cell r="G116">
            <v>1963391.08</v>
          </cell>
          <cell r="H116">
            <v>2379.56</v>
          </cell>
          <cell r="J116" t="str">
            <v>C</v>
          </cell>
          <cell r="K116">
            <v>814.72</v>
          </cell>
          <cell r="M116" t="str">
            <v>D</v>
          </cell>
          <cell r="O116">
            <v>814.72</v>
          </cell>
          <cell r="P116" t="str">
            <v/>
          </cell>
          <cell r="Q116">
            <v>814.72</v>
          </cell>
        </row>
        <row r="117">
          <cell r="A117" t="str">
            <v>X30010</v>
          </cell>
          <cell r="B117" t="str">
            <v>PETTY CASH</v>
          </cell>
          <cell r="C117" t="str">
            <v>B</v>
          </cell>
          <cell r="D117">
            <v>50</v>
          </cell>
          <cell r="E117" t="str">
            <v>D</v>
          </cell>
          <cell r="F117">
            <v>50</v>
          </cell>
          <cell r="H117">
            <v>50</v>
          </cell>
          <cell r="J117" t="str">
            <v>D</v>
          </cell>
          <cell r="K117">
            <v>100</v>
          </cell>
          <cell r="M117" t="str">
            <v>D</v>
          </cell>
          <cell r="O117">
            <v>100</v>
          </cell>
          <cell r="P117" t="str">
            <v/>
          </cell>
          <cell r="Q117">
            <v>100</v>
          </cell>
        </row>
        <row r="118">
          <cell r="A118" t="str">
            <v>X30015</v>
          </cell>
          <cell r="B118" t="str">
            <v>YEAR END CASH IN TRANSIT</v>
          </cell>
          <cell r="C118" t="str">
            <v>B</v>
          </cell>
          <cell r="D118">
            <v>16754.650000000001</v>
          </cell>
          <cell r="E118" t="str">
            <v>D</v>
          </cell>
          <cell r="G118">
            <v>16754.650000000001</v>
          </cell>
          <cell r="H118">
            <v>16754.650000000001</v>
          </cell>
          <cell r="J118" t="str">
            <v>C</v>
          </cell>
          <cell r="K118">
            <v>0</v>
          </cell>
          <cell r="O118" t="str">
            <v/>
          </cell>
          <cell r="P118" t="str">
            <v/>
          </cell>
          <cell r="Q118">
            <v>0</v>
          </cell>
        </row>
        <row r="119">
          <cell r="A119" t="str">
            <v>X40001</v>
          </cell>
          <cell r="B119" t="str">
            <v>QUEEN'S NURSING INSTITUTE</v>
          </cell>
          <cell r="C119" t="str">
            <v>B</v>
          </cell>
          <cell r="D119">
            <v>21805.99</v>
          </cell>
          <cell r="E119" t="str">
            <v>D</v>
          </cell>
          <cell r="F119">
            <v>34024.36</v>
          </cell>
          <cell r="G119">
            <v>55830.35</v>
          </cell>
          <cell r="H119">
            <v>21805.99</v>
          </cell>
          <cell r="J119" t="str">
            <v>C</v>
          </cell>
          <cell r="K119">
            <v>0</v>
          </cell>
          <cell r="O119" t="str">
            <v/>
          </cell>
          <cell r="P119" t="str">
            <v/>
          </cell>
          <cell r="Q119">
            <v>0</v>
          </cell>
        </row>
        <row r="120">
          <cell r="A120" t="str">
            <v>X50001</v>
          </cell>
          <cell r="B120" t="str">
            <v>SHAS RECHARGE</v>
          </cell>
          <cell r="C120" t="str">
            <v>B</v>
          </cell>
          <cell r="D120">
            <v>0</v>
          </cell>
          <cell r="H120">
            <v>0</v>
          </cell>
          <cell r="K120">
            <v>0</v>
          </cell>
          <cell r="O120" t="str">
            <v/>
          </cell>
          <cell r="P120" t="str">
            <v/>
          </cell>
          <cell r="Q120">
            <v>0</v>
          </cell>
        </row>
        <row r="121">
          <cell r="A121" t="str">
            <v>Y10005</v>
          </cell>
          <cell r="B121" t="str">
            <v>NET PAY</v>
          </cell>
          <cell r="C121" t="str">
            <v>B</v>
          </cell>
          <cell r="D121">
            <v>0</v>
          </cell>
          <cell r="F121">
            <v>759956.17</v>
          </cell>
          <cell r="G121">
            <v>759956.17</v>
          </cell>
          <cell r="H121">
            <v>0</v>
          </cell>
          <cell r="K121">
            <v>0</v>
          </cell>
          <cell r="O121" t="str">
            <v/>
          </cell>
          <cell r="P121" t="str">
            <v/>
          </cell>
          <cell r="Q121">
            <v>0</v>
          </cell>
        </row>
        <row r="122">
          <cell r="A122" t="str">
            <v>Y10015</v>
          </cell>
          <cell r="B122" t="str">
            <v>PAYE/NI CONTROL</v>
          </cell>
          <cell r="C122" t="str">
            <v>B</v>
          </cell>
          <cell r="D122">
            <v>0</v>
          </cell>
          <cell r="F122">
            <v>310423.5</v>
          </cell>
          <cell r="G122">
            <v>310423.5</v>
          </cell>
          <cell r="H122">
            <v>0</v>
          </cell>
          <cell r="K122">
            <v>0</v>
          </cell>
          <cell r="O122" t="str">
            <v/>
          </cell>
          <cell r="P122" t="str">
            <v/>
          </cell>
          <cell r="Q122">
            <v>0</v>
          </cell>
        </row>
        <row r="123">
          <cell r="A123" t="str">
            <v>Y10016</v>
          </cell>
          <cell r="B123" t="str">
            <v>PAYE/NI CONTROL - SMP</v>
          </cell>
          <cell r="C123" t="str">
            <v>B</v>
          </cell>
          <cell r="D123">
            <v>0</v>
          </cell>
          <cell r="F123">
            <v>1691.33</v>
          </cell>
          <cell r="G123">
            <v>1691.33</v>
          </cell>
          <cell r="H123">
            <v>0</v>
          </cell>
          <cell r="K123">
            <v>0</v>
          </cell>
          <cell r="O123" t="str">
            <v/>
          </cell>
          <cell r="P123" t="str">
            <v/>
          </cell>
          <cell r="Q123">
            <v>0</v>
          </cell>
        </row>
        <row r="124">
          <cell r="A124" t="str">
            <v>Y10020</v>
          </cell>
          <cell r="B124" t="str">
            <v>PENSION CONTROL</v>
          </cell>
          <cell r="C124" t="str">
            <v>B</v>
          </cell>
          <cell r="D124">
            <v>0</v>
          </cell>
          <cell r="F124">
            <v>95366.09</v>
          </cell>
          <cell r="G124">
            <v>95366.09</v>
          </cell>
          <cell r="H124">
            <v>0</v>
          </cell>
          <cell r="K124">
            <v>0</v>
          </cell>
          <cell r="O124" t="str">
            <v/>
          </cell>
          <cell r="P124" t="str">
            <v/>
          </cell>
          <cell r="Q124">
            <v>0</v>
          </cell>
        </row>
        <row r="125">
          <cell r="A125" t="str">
            <v>Y10025</v>
          </cell>
          <cell r="B125" t="str">
            <v>ACCRUALS</v>
          </cell>
          <cell r="C125" t="str">
            <v>B</v>
          </cell>
          <cell r="D125">
            <v>11885.4</v>
          </cell>
          <cell r="E125" t="str">
            <v>C</v>
          </cell>
          <cell r="F125">
            <v>11885.4</v>
          </cell>
          <cell r="G125">
            <v>10587</v>
          </cell>
          <cell r="H125">
            <v>1298.4000000000001</v>
          </cell>
          <cell r="J125" t="str">
            <v>D</v>
          </cell>
          <cell r="K125">
            <v>10587</v>
          </cell>
          <cell r="M125" t="str">
            <v>C</v>
          </cell>
          <cell r="O125" t="str">
            <v/>
          </cell>
          <cell r="P125">
            <v>10587</v>
          </cell>
          <cell r="Q125">
            <v>-10587</v>
          </cell>
        </row>
        <row r="126">
          <cell r="A126" t="str">
            <v>Y10026</v>
          </cell>
          <cell r="B126" t="str">
            <v>PENSION INCREASE PROVISION</v>
          </cell>
          <cell r="C126" t="str">
            <v>B</v>
          </cell>
          <cell r="D126">
            <v>0</v>
          </cell>
          <cell r="E126" t="str">
            <v>C</v>
          </cell>
          <cell r="F126">
            <v>7199.26</v>
          </cell>
          <cell r="G126">
            <v>7199.26</v>
          </cell>
          <cell r="H126">
            <v>0</v>
          </cell>
          <cell r="K126">
            <v>0</v>
          </cell>
          <cell r="M126" t="str">
            <v>C</v>
          </cell>
          <cell r="O126" t="str">
            <v/>
          </cell>
          <cell r="P126">
            <v>0</v>
          </cell>
          <cell r="Q126">
            <v>0</v>
          </cell>
        </row>
        <row r="127">
          <cell r="A127" t="str">
            <v>Y10030</v>
          </cell>
          <cell r="B127" t="str">
            <v>CAPITAL RESERVE</v>
          </cell>
          <cell r="C127" t="str">
            <v>B</v>
          </cell>
          <cell r="D127">
            <v>22562.84</v>
          </cell>
          <cell r="E127" t="str">
            <v>C</v>
          </cell>
          <cell r="F127">
            <v>9838.7999999999993</v>
          </cell>
          <cell r="G127">
            <v>85134.21</v>
          </cell>
          <cell r="H127">
            <v>75295.41</v>
          </cell>
          <cell r="J127" t="str">
            <v>C</v>
          </cell>
          <cell r="K127">
            <v>97858.25</v>
          </cell>
          <cell r="M127" t="str">
            <v>C</v>
          </cell>
          <cell r="O127" t="str">
            <v/>
          </cell>
          <cell r="P127">
            <v>97858.25</v>
          </cell>
          <cell r="Q127">
            <v>-97858.25</v>
          </cell>
        </row>
        <row r="128">
          <cell r="A128" t="str">
            <v>Y10040</v>
          </cell>
          <cell r="B128" t="str">
            <v>(SURPLUS)/DEFICIT C/FWD</v>
          </cell>
          <cell r="C128" t="str">
            <v>B</v>
          </cell>
          <cell r="D128">
            <v>183741.08</v>
          </cell>
          <cell r="E128" t="str">
            <v>C</v>
          </cell>
          <cell r="H128">
            <v>0</v>
          </cell>
          <cell r="K128">
            <v>183741.08</v>
          </cell>
          <cell r="M128" t="str">
            <v>C</v>
          </cell>
          <cell r="O128" t="str">
            <v/>
          </cell>
          <cell r="P128">
            <v>183741.08</v>
          </cell>
          <cell r="Q128">
            <v>-183741.08</v>
          </cell>
        </row>
        <row r="129">
          <cell r="A129" t="str">
            <v>Y99999</v>
          </cell>
          <cell r="B129" t="str">
            <v>SUSPENSE (NOT TO BE USED)</v>
          </cell>
          <cell r="C129" t="str">
            <v>B</v>
          </cell>
          <cell r="D129">
            <v>0</v>
          </cell>
          <cell r="F129">
            <v>49612.27</v>
          </cell>
          <cell r="G129">
            <v>49612.27</v>
          </cell>
          <cell r="H129">
            <v>0</v>
          </cell>
          <cell r="K129">
            <v>0</v>
          </cell>
          <cell r="O129" t="str">
            <v/>
          </cell>
          <cell r="P129" t="str">
            <v/>
          </cell>
          <cell r="Q129">
            <v>0</v>
          </cell>
        </row>
        <row r="130">
          <cell r="A130" t="str">
            <v>Z99999</v>
          </cell>
          <cell r="B130" t="str">
            <v>ZABA01     To     ZYOU02</v>
          </cell>
          <cell r="C130" t="str">
            <v>C</v>
          </cell>
          <cell r="D130">
            <v>231170.84</v>
          </cell>
          <cell r="E130" t="str">
            <v>C</v>
          </cell>
          <cell r="F130">
            <v>3763081.57</v>
          </cell>
          <cell r="G130">
            <v>3986398.39</v>
          </cell>
          <cell r="H130">
            <v>223316.82</v>
          </cell>
          <cell r="J130" t="str">
            <v>C</v>
          </cell>
          <cell r="K130">
            <v>454487.66</v>
          </cell>
          <cell r="M130" t="str">
            <v>C</v>
          </cell>
          <cell r="O130" t="str">
            <v/>
          </cell>
          <cell r="P130">
            <v>454487.66</v>
          </cell>
          <cell r="Q130">
            <v>-454487.66</v>
          </cell>
        </row>
        <row r="131">
          <cell r="A131">
            <v>999999</v>
          </cell>
          <cell r="B131" t="str">
            <v>total prior year adjustments</v>
          </cell>
          <cell r="D131">
            <v>0</v>
          </cell>
          <cell r="F131">
            <v>0</v>
          </cell>
          <cell r="G131">
            <v>0</v>
          </cell>
          <cell r="H131">
            <v>0</v>
          </cell>
          <cell r="K131">
            <v>0</v>
          </cell>
          <cell r="O131">
            <v>0</v>
          </cell>
          <cell r="P131">
            <v>0</v>
          </cell>
          <cell r="Q13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hanges"/>
      <sheetName val="Assumptions"/>
      <sheetName val="Summary I&amp;E"/>
      <sheetName val="Detail I&amp;E_Board App"/>
      <sheetName val="Detail I&amp;E"/>
      <sheetName val="Future cost pressures"/>
      <sheetName val="Asmptns non pay 04-05 budget"/>
      <sheetName val="S&amp;R Non payroll 04-05"/>
      <sheetName val="HTA Non payroll 04-05"/>
      <sheetName val="Clin Non-payroll 04-05"/>
      <sheetName val="Corp Non-payroll 04-05"/>
      <sheetName val="Council Non-payroll 04-05"/>
      <sheetName val="Asmptns Proj 04-05 budget"/>
      <sheetName val="Clin Proj 04-05"/>
      <sheetName val="S&amp;R Proj"/>
      <sheetName val="HTA Proj"/>
      <sheetName val="Asmptns Payroll 04-05 "/>
      <sheetName val="Secretariat"/>
      <sheetName val="Guidance &amp; Standards"/>
      <sheetName val="Perf Assess &amp; Prac Dev"/>
      <sheetName val="Planning &amp; Resource Man"/>
      <sheetName val="Chief Exec"/>
      <sheetName val="Asmptns Fixed Assets 04-05 "/>
      <sheetName val="Summary Fixed Assets"/>
      <sheetName val="Check_all proj costs included"/>
      <sheetName val="Check"/>
      <sheetName val="Summary BS"/>
      <sheetName val="Summary Cash flow"/>
    </sheetNames>
    <sheetDataSet>
      <sheetData sheetId="0"/>
      <sheetData sheetId="1"/>
      <sheetData sheetId="2"/>
      <sheetData sheetId="3"/>
      <sheetData sheetId="4"/>
      <sheetData sheetId="5">
        <row r="26">
          <cell r="C26">
            <v>300000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</row>
        <row r="32">
          <cell r="C32">
            <v>2388342.605</v>
          </cell>
          <cell r="D32">
            <v>1988342.605</v>
          </cell>
          <cell r="E32">
            <v>1988342.605</v>
          </cell>
          <cell r="F32">
            <v>1988342.605</v>
          </cell>
          <cell r="G32">
            <v>1988342.605</v>
          </cell>
        </row>
        <row r="35">
          <cell r="C35">
            <v>412509.47053280007</v>
          </cell>
          <cell r="D35">
            <v>417779.25479046197</v>
          </cell>
          <cell r="E35">
            <v>417779.25479046197</v>
          </cell>
          <cell r="F35">
            <v>417779.25479046197</v>
          </cell>
          <cell r="G35">
            <v>417779.25479046197</v>
          </cell>
        </row>
        <row r="36">
          <cell r="C36">
            <v>1103779.3881123997</v>
          </cell>
          <cell r="D36">
            <v>1118580.3998948617</v>
          </cell>
          <cell r="E36">
            <v>1118580.3998948617</v>
          </cell>
          <cell r="F36">
            <v>1118580.3998948617</v>
          </cell>
          <cell r="G36">
            <v>1118580.3998948617</v>
          </cell>
        </row>
        <row r="37">
          <cell r="C37">
            <v>1737372.991641399</v>
          </cell>
          <cell r="D37">
            <v>1760764.7144935322</v>
          </cell>
          <cell r="E37">
            <v>1760764.7144935322</v>
          </cell>
          <cell r="F37">
            <v>1760764.7144935322</v>
          </cell>
          <cell r="G37">
            <v>1760764.7144935322</v>
          </cell>
        </row>
        <row r="38">
          <cell r="C38">
            <v>1250242.0659047998</v>
          </cell>
          <cell r="D38">
            <v>1266875.740272759</v>
          </cell>
          <cell r="E38">
            <v>1266875.740272759</v>
          </cell>
          <cell r="F38">
            <v>1266875.740272759</v>
          </cell>
          <cell r="G38">
            <v>1266875.740272759</v>
          </cell>
        </row>
        <row r="39">
          <cell r="C39">
            <v>250000</v>
          </cell>
          <cell r="D39">
            <v>250000</v>
          </cell>
          <cell r="E39">
            <v>250000</v>
          </cell>
          <cell r="F39">
            <v>250000</v>
          </cell>
          <cell r="G39">
            <v>250000</v>
          </cell>
        </row>
        <row r="41">
          <cell r="C41">
            <v>4753903.9161913991</v>
          </cell>
          <cell r="D41">
            <v>4814000.1094516143</v>
          </cell>
          <cell r="E41">
            <v>4814000.1094516143</v>
          </cell>
          <cell r="F41">
            <v>4814000.1094516143</v>
          </cell>
          <cell r="G41">
            <v>4814000.1094516143</v>
          </cell>
        </row>
        <row r="43">
          <cell r="C43">
            <v>2844743.2293561283</v>
          </cell>
          <cell r="D43">
            <v>1382467.1400000001</v>
          </cell>
          <cell r="E43">
            <v>968305</v>
          </cell>
          <cell r="F43">
            <v>852000</v>
          </cell>
          <cell r="G43">
            <v>852000</v>
          </cell>
        </row>
        <row r="44">
          <cell r="C44">
            <v>420667.25597614178</v>
          </cell>
        </row>
        <row r="45">
          <cell r="C45">
            <v>420967.49889387173</v>
          </cell>
        </row>
        <row r="46">
          <cell r="C46">
            <v>417661.63577385817</v>
          </cell>
        </row>
        <row r="48">
          <cell r="C48">
            <v>4104039.62</v>
          </cell>
        </row>
        <row r="52">
          <cell r="C52">
            <v>78730.398249999998</v>
          </cell>
          <cell r="D52">
            <v>78730.398249999998</v>
          </cell>
          <cell r="E52">
            <v>78730.398249999998</v>
          </cell>
          <cell r="F52">
            <v>78730.398249999998</v>
          </cell>
          <cell r="G52">
            <v>78730.398249999998</v>
          </cell>
        </row>
        <row r="55">
          <cell r="C55">
            <v>100000</v>
          </cell>
          <cell r="D55">
            <v>100000</v>
          </cell>
          <cell r="E55">
            <v>100000</v>
          </cell>
          <cell r="F55">
            <v>100000</v>
          </cell>
          <cell r="G55">
            <v>100000</v>
          </cell>
        </row>
        <row r="57">
          <cell r="C57">
            <v>0</v>
          </cell>
          <cell r="D57">
            <v>343694.0019810485</v>
          </cell>
          <cell r="E57">
            <v>697698.82402152847</v>
          </cell>
          <cell r="F57">
            <v>1074652.5007232227</v>
          </cell>
          <cell r="G57">
            <v>1476044.8877259679</v>
          </cell>
        </row>
        <row r="62">
          <cell r="D62">
            <v>11604257.109224999</v>
          </cell>
          <cell r="E62">
            <v>12358533.821324624</v>
          </cell>
          <cell r="F62">
            <v>13161838.519710723</v>
          </cell>
          <cell r="G62">
            <v>14017358.023491919</v>
          </cell>
        </row>
        <row r="63">
          <cell r="C63">
            <v>129000</v>
          </cell>
          <cell r="D63">
            <v>137385</v>
          </cell>
          <cell r="E63">
            <v>146315.02499999999</v>
          </cell>
          <cell r="F63">
            <v>155825.50162499998</v>
          </cell>
          <cell r="G63">
            <v>165954.15923062497</v>
          </cell>
        </row>
        <row r="64">
          <cell r="D64">
            <v>99999.52555859834</v>
          </cell>
        </row>
      </sheetData>
      <sheetData sheetId="6"/>
      <sheetData sheetId="7">
        <row r="8">
          <cell r="D8">
            <v>6.5</v>
          </cell>
        </row>
      </sheetData>
      <sheetData sheetId="8">
        <row r="10">
          <cell r="J10">
            <v>0</v>
          </cell>
        </row>
        <row r="11">
          <cell r="J11">
            <v>25000</v>
          </cell>
        </row>
        <row r="12">
          <cell r="J12">
            <v>0</v>
          </cell>
        </row>
        <row r="13">
          <cell r="J13">
            <v>9200</v>
          </cell>
        </row>
        <row r="14">
          <cell r="J14">
            <v>5800</v>
          </cell>
        </row>
        <row r="25">
          <cell r="C25">
            <v>-9660</v>
          </cell>
        </row>
      </sheetData>
      <sheetData sheetId="9">
        <row r="11">
          <cell r="K11">
            <v>0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0</v>
          </cell>
        </row>
        <row r="16">
          <cell r="K16">
            <v>25000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47000</v>
          </cell>
        </row>
        <row r="22">
          <cell r="K22">
            <v>15000</v>
          </cell>
        </row>
        <row r="30">
          <cell r="C30">
            <v>464776.5</v>
          </cell>
        </row>
      </sheetData>
      <sheetData sheetId="10">
        <row r="11">
          <cell r="J11">
            <v>25000</v>
          </cell>
        </row>
        <row r="12">
          <cell r="J12">
            <v>2500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7500</v>
          </cell>
        </row>
        <row r="16">
          <cell r="J16">
            <v>450</v>
          </cell>
        </row>
        <row r="17">
          <cell r="J17">
            <v>700</v>
          </cell>
        </row>
        <row r="25">
          <cell r="C25">
            <v>-2900</v>
          </cell>
        </row>
      </sheetData>
      <sheetData sheetId="11">
        <row r="10">
          <cell r="J10">
            <v>0</v>
          </cell>
        </row>
        <row r="11">
          <cell r="J11">
            <v>28000</v>
          </cell>
        </row>
        <row r="12">
          <cell r="J12">
            <v>40000</v>
          </cell>
        </row>
        <row r="13">
          <cell r="J13">
            <v>33000</v>
          </cell>
        </row>
        <row r="14">
          <cell r="J14">
            <v>100000</v>
          </cell>
        </row>
        <row r="15">
          <cell r="J15">
            <v>10000</v>
          </cell>
        </row>
        <row r="16">
          <cell r="J16">
            <v>100000</v>
          </cell>
        </row>
        <row r="17">
          <cell r="J17">
            <v>75000</v>
          </cell>
        </row>
        <row r="18">
          <cell r="J18">
            <v>725000</v>
          </cell>
        </row>
        <row r="19">
          <cell r="J19">
            <v>0</v>
          </cell>
        </row>
        <row r="20">
          <cell r="J20">
            <v>25000</v>
          </cell>
        </row>
        <row r="21">
          <cell r="J21">
            <v>221750</v>
          </cell>
        </row>
        <row r="22">
          <cell r="J22">
            <v>46000</v>
          </cell>
        </row>
        <row r="23">
          <cell r="J23">
            <v>40000</v>
          </cell>
        </row>
        <row r="24">
          <cell r="J24">
            <v>166000</v>
          </cell>
        </row>
        <row r="25">
          <cell r="J25">
            <v>0</v>
          </cell>
        </row>
        <row r="26">
          <cell r="J26">
            <v>300000</v>
          </cell>
        </row>
        <row r="27">
          <cell r="J27">
            <v>56000</v>
          </cell>
        </row>
        <row r="28">
          <cell r="J28">
            <v>10000</v>
          </cell>
        </row>
        <row r="29">
          <cell r="J29">
            <v>15000</v>
          </cell>
        </row>
        <row r="30">
          <cell r="J30">
            <v>3000</v>
          </cell>
        </row>
        <row r="38">
          <cell r="C38">
            <v>-220773.89500000002</v>
          </cell>
        </row>
      </sheetData>
      <sheetData sheetId="12">
        <row r="15">
          <cell r="J15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8"/>
  <sheetViews>
    <sheetView tabSelected="1" zoomScale="75" zoomScaleNormal="75" workbookViewId="0">
      <pane xSplit="2" ySplit="8" topLeftCell="C9" activePane="bottomRight" state="frozen"/>
      <selection activeCell="C19" sqref="C19"/>
      <selection pane="topRight" activeCell="C19" sqref="C19"/>
      <selection pane="bottomLeft" activeCell="C19" sqref="C19"/>
      <selection pane="bottomRight" activeCell="S14" sqref="S14"/>
    </sheetView>
  </sheetViews>
  <sheetFormatPr defaultColWidth="9.109375" defaultRowHeight="13.2" x14ac:dyDescent="0.25"/>
  <cols>
    <col min="1" max="1" width="1.33203125" style="2" customWidth="1"/>
    <col min="2" max="2" width="41.109375" style="2" bestFit="1" customWidth="1"/>
    <col min="3" max="3" width="14" style="2" bestFit="1" customWidth="1"/>
    <col min="4" max="4" width="11.33203125" style="2" bestFit="1" customWidth="1"/>
    <col min="5" max="5" width="14.6640625" style="2" bestFit="1" customWidth="1"/>
    <col min="6" max="6" width="13.6640625" style="2" bestFit="1" customWidth="1"/>
    <col min="7" max="7" width="10.5546875" style="2" customWidth="1"/>
    <col min="8" max="8" width="14.88671875" style="2" bestFit="1" customWidth="1"/>
    <col min="9" max="10" width="13.6640625" style="2" bestFit="1" customWidth="1"/>
    <col min="11" max="11" width="13.5546875" style="2" customWidth="1"/>
    <col min="12" max="12" width="13.44140625" style="2" customWidth="1"/>
    <col min="13" max="13" width="13.33203125" style="2" bestFit="1" customWidth="1"/>
    <col min="14" max="14" width="14.88671875" style="2" bestFit="1" customWidth="1"/>
    <col min="15" max="15" width="14.109375" style="2" customWidth="1"/>
    <col min="16" max="16" width="12.6640625" style="2" bestFit="1" customWidth="1"/>
    <col min="17" max="17" width="14.6640625" style="2" bestFit="1" customWidth="1"/>
    <col min="18" max="16384" width="9.109375" style="2"/>
  </cols>
  <sheetData>
    <row r="1" spans="1:34" ht="15.6" x14ac:dyDescent="0.3">
      <c r="A1" s="1" t="s">
        <v>0</v>
      </c>
    </row>
    <row r="2" spans="1:34" ht="15.6" x14ac:dyDescent="0.3">
      <c r="A2" s="1" t="s">
        <v>1</v>
      </c>
    </row>
    <row r="3" spans="1:34" ht="15.6" x14ac:dyDescent="0.3">
      <c r="A3" s="1" t="s">
        <v>2</v>
      </c>
    </row>
    <row r="4" spans="1:34" ht="15.6" x14ac:dyDescent="0.3">
      <c r="A4" s="1" t="s">
        <v>3</v>
      </c>
    </row>
    <row r="5" spans="1:34" x14ac:dyDescent="0.25">
      <c r="B5" s="3"/>
      <c r="C5" s="4" t="s">
        <v>4</v>
      </c>
      <c r="D5" s="5"/>
      <c r="E5" s="6"/>
      <c r="F5" s="4" t="s">
        <v>4</v>
      </c>
      <c r="G5" s="5"/>
      <c r="H5" s="6"/>
      <c r="I5" s="4" t="s">
        <v>4</v>
      </c>
      <c r="J5" s="5"/>
      <c r="K5" s="6"/>
      <c r="L5" s="4" t="s">
        <v>4</v>
      </c>
      <c r="M5" s="5"/>
      <c r="N5" s="6"/>
      <c r="O5" s="4" t="s">
        <v>4</v>
      </c>
      <c r="P5" s="5"/>
      <c r="Q5" s="7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3.8" x14ac:dyDescent="0.3">
      <c r="B6" s="9"/>
      <c r="C6" s="10" t="s">
        <v>5</v>
      </c>
      <c r="D6" s="11"/>
      <c r="E6" s="12"/>
      <c r="F6" s="10" t="s">
        <v>6</v>
      </c>
      <c r="G6" s="11"/>
      <c r="H6" s="12"/>
      <c r="I6" s="10" t="s">
        <v>7</v>
      </c>
      <c r="J6" s="11"/>
      <c r="K6" s="12"/>
      <c r="L6" s="10" t="s">
        <v>8</v>
      </c>
      <c r="M6" s="11"/>
      <c r="N6" s="12"/>
      <c r="O6" s="10" t="s">
        <v>9</v>
      </c>
      <c r="P6" s="11"/>
      <c r="Q6" s="13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x14ac:dyDescent="0.25">
      <c r="B7" s="14"/>
      <c r="C7" s="15" t="s">
        <v>10</v>
      </c>
      <c r="D7" s="16" t="s">
        <v>11</v>
      </c>
      <c r="E7" s="17" t="s">
        <v>12</v>
      </c>
      <c r="F7" s="15" t="s">
        <v>10</v>
      </c>
      <c r="G7" s="16" t="s">
        <v>11</v>
      </c>
      <c r="H7" s="17" t="s">
        <v>12</v>
      </c>
      <c r="I7" s="15" t="s">
        <v>10</v>
      </c>
      <c r="J7" s="16" t="s">
        <v>11</v>
      </c>
      <c r="K7" s="17" t="s">
        <v>12</v>
      </c>
      <c r="L7" s="15" t="s">
        <v>10</v>
      </c>
      <c r="M7" s="16" t="s">
        <v>11</v>
      </c>
      <c r="N7" s="17" t="s">
        <v>12</v>
      </c>
      <c r="O7" s="15" t="s">
        <v>10</v>
      </c>
      <c r="P7" s="16" t="s">
        <v>11</v>
      </c>
      <c r="Q7" s="17" t="s">
        <v>12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x14ac:dyDescent="0.25">
      <c r="B8" s="14"/>
      <c r="C8" s="18" t="s">
        <v>13</v>
      </c>
      <c r="D8" s="19" t="s">
        <v>13</v>
      </c>
      <c r="E8" s="20" t="s">
        <v>13</v>
      </c>
      <c r="F8" s="18" t="s">
        <v>13</v>
      </c>
      <c r="G8" s="19" t="s">
        <v>13</v>
      </c>
      <c r="H8" s="20" t="s">
        <v>13</v>
      </c>
      <c r="I8" s="18" t="s">
        <v>13</v>
      </c>
      <c r="J8" s="19" t="s">
        <v>13</v>
      </c>
      <c r="K8" s="20" t="s">
        <v>13</v>
      </c>
      <c r="L8" s="18" t="s">
        <v>13</v>
      </c>
      <c r="M8" s="19" t="s">
        <v>13</v>
      </c>
      <c r="N8" s="20" t="s">
        <v>13</v>
      </c>
      <c r="O8" s="18" t="s">
        <v>13</v>
      </c>
      <c r="P8" s="19" t="s">
        <v>13</v>
      </c>
      <c r="Q8" s="20" t="s">
        <v>13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3.8" x14ac:dyDescent="0.3">
      <c r="C9" s="21"/>
      <c r="D9" s="22"/>
      <c r="E9" s="23"/>
      <c r="F9" s="21"/>
      <c r="G9" s="22"/>
      <c r="H9" s="23"/>
      <c r="I9" s="21"/>
      <c r="J9" s="22"/>
      <c r="K9" s="23"/>
      <c r="L9" s="21"/>
      <c r="M9" s="22"/>
      <c r="N9" s="23"/>
      <c r="O9" s="21"/>
      <c r="P9" s="22"/>
      <c r="Q9" s="23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3.8" x14ac:dyDescent="0.3">
      <c r="B10" s="24" t="s">
        <v>14</v>
      </c>
      <c r="C10" s="21"/>
      <c r="D10" s="22"/>
      <c r="E10" s="23"/>
      <c r="F10" s="21"/>
      <c r="G10" s="22"/>
      <c r="H10" s="23"/>
      <c r="I10" s="21"/>
      <c r="J10" s="22"/>
      <c r="K10" s="23"/>
      <c r="L10" s="21"/>
      <c r="M10" s="22"/>
      <c r="N10" s="23"/>
      <c r="O10" s="21"/>
      <c r="P10" s="22"/>
      <c r="Q10" s="23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3.8" x14ac:dyDescent="0.3">
      <c r="B11" s="2" t="s">
        <v>15</v>
      </c>
      <c r="C11" s="21">
        <f>(10231001*((100+'[2]Asmptns non pay 04-05 budget'!D8)/100))/1000</f>
        <v>10896.016065</v>
      </c>
      <c r="D11" s="22">
        <v>0</v>
      </c>
      <c r="E11" s="23">
        <f>SUM(C11:D11)</f>
        <v>10896.016065</v>
      </c>
      <c r="F11" s="21">
        <f>('[2]Detail I&amp;E'!D62)/1000</f>
        <v>11604.257109225</v>
      </c>
      <c r="G11" s="22"/>
      <c r="H11" s="23">
        <f>SUM(F11:G11)</f>
        <v>11604.257109225</v>
      </c>
      <c r="I11" s="21">
        <f>('[2]Detail I&amp;E'!E62)/1000</f>
        <v>12358.533821324625</v>
      </c>
      <c r="J11" s="22"/>
      <c r="K11" s="23">
        <f>SUM(I11:J11)</f>
        <v>12358.533821324625</v>
      </c>
      <c r="L11" s="21">
        <f>('[2]Detail I&amp;E'!F62)/1000</f>
        <v>13161.838519710724</v>
      </c>
      <c r="M11" s="22"/>
      <c r="N11" s="23">
        <f>SUM(L11:M11)</f>
        <v>13161.838519710724</v>
      </c>
      <c r="O11" s="21">
        <f>('[2]Detail I&amp;E'!G62)/1000</f>
        <v>14017.358023491919</v>
      </c>
      <c r="P11" s="22"/>
      <c r="Q11" s="23">
        <f>SUM(O11:P11)</f>
        <v>14017.358023491919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8"/>
      <c r="AD11" s="8"/>
      <c r="AE11" s="8"/>
      <c r="AF11" s="8"/>
      <c r="AG11" s="8"/>
      <c r="AH11" s="8"/>
    </row>
    <row r="12" spans="1:34" ht="13.8" x14ac:dyDescent="0.3">
      <c r="B12" s="2" t="s">
        <v>16</v>
      </c>
      <c r="C12" s="21">
        <f>('[2]Detail I&amp;E'!C63)/1000</f>
        <v>129</v>
      </c>
      <c r="D12" s="22">
        <v>0</v>
      </c>
      <c r="E12" s="23">
        <f>SUM(C12:D12)</f>
        <v>129</v>
      </c>
      <c r="F12" s="21">
        <f>('[2]Detail I&amp;E'!D63)/1000</f>
        <v>137.38499999999999</v>
      </c>
      <c r="H12" s="23">
        <f>SUM(F12:F12)</f>
        <v>137.38499999999999</v>
      </c>
      <c r="I12" s="21">
        <f>('[2]Detail I&amp;E'!E63)/1000</f>
        <v>146.31502499999999</v>
      </c>
      <c r="J12" s="22"/>
      <c r="K12" s="23">
        <f>SUM(I12:J12)</f>
        <v>146.31502499999999</v>
      </c>
      <c r="L12" s="21">
        <f>('[2]Detail I&amp;E'!F63)/1000</f>
        <v>155.82550162499999</v>
      </c>
      <c r="M12" s="22"/>
      <c r="N12" s="23">
        <f>SUM(L12:M12)</f>
        <v>155.82550162499999</v>
      </c>
      <c r="O12" s="21">
        <f>('[2]Detail I&amp;E'!G63)/1000</f>
        <v>165.95415923062495</v>
      </c>
      <c r="P12" s="22"/>
      <c r="Q12" s="23">
        <f>SUM(O12:P12)</f>
        <v>165.95415923062495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8"/>
      <c r="AD12" s="8"/>
      <c r="AE12" s="8"/>
      <c r="AF12" s="8"/>
      <c r="AG12" s="8"/>
      <c r="AH12" s="8"/>
    </row>
    <row r="13" spans="1:34" ht="13.8" x14ac:dyDescent="0.3">
      <c r="B13" s="2" t="s">
        <v>17</v>
      </c>
      <c r="C13" s="26">
        <v>0</v>
      </c>
      <c r="D13" s="27">
        <v>500</v>
      </c>
      <c r="E13" s="23">
        <f>SUM(C13:D13)</f>
        <v>500</v>
      </c>
      <c r="F13" s="21"/>
      <c r="G13" s="22">
        <f>'[2]Detail I&amp;E'!D64/1000</f>
        <v>99.999525558598336</v>
      </c>
      <c r="H13" s="23">
        <f>SUM(F13:G13)</f>
        <v>99.999525558598336</v>
      </c>
      <c r="I13" s="26">
        <v>0</v>
      </c>
      <c r="J13" s="27">
        <v>100</v>
      </c>
      <c r="K13" s="23">
        <f>SUM(I13:J13)</f>
        <v>100</v>
      </c>
      <c r="L13" s="21"/>
      <c r="M13" s="22">
        <v>100</v>
      </c>
      <c r="N13" s="23">
        <f>SUM(L13:M13)</f>
        <v>100</v>
      </c>
      <c r="O13" s="21"/>
      <c r="P13" s="22">
        <v>100</v>
      </c>
      <c r="Q13" s="23">
        <f>SUM(O13:P13)</f>
        <v>100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8"/>
      <c r="AD13" s="8"/>
      <c r="AE13" s="8"/>
      <c r="AF13" s="8"/>
      <c r="AG13" s="8"/>
      <c r="AH13" s="8"/>
    </row>
    <row r="14" spans="1:34" s="24" customFormat="1" ht="13.8" x14ac:dyDescent="0.3">
      <c r="B14" s="24" t="s">
        <v>18</v>
      </c>
      <c r="C14" s="28">
        <f t="shared" ref="C14:Q14" si="0">SUM(C11:C13)</f>
        <v>11025.016065</v>
      </c>
      <c r="D14" s="29">
        <f t="shared" si="0"/>
        <v>500</v>
      </c>
      <c r="E14" s="30">
        <f t="shared" si="0"/>
        <v>11525.016065</v>
      </c>
      <c r="F14" s="28">
        <f t="shared" si="0"/>
        <v>11741.642109225</v>
      </c>
      <c r="G14" s="29">
        <f t="shared" si="0"/>
        <v>99.999525558598336</v>
      </c>
      <c r="H14" s="30">
        <f t="shared" si="0"/>
        <v>11841.641634783598</v>
      </c>
      <c r="I14" s="28">
        <f t="shared" si="0"/>
        <v>12504.848846324625</v>
      </c>
      <c r="J14" s="29">
        <f t="shared" si="0"/>
        <v>100</v>
      </c>
      <c r="K14" s="30">
        <f t="shared" si="0"/>
        <v>12604.848846324625</v>
      </c>
      <c r="L14" s="28">
        <f t="shared" si="0"/>
        <v>13317.664021335724</v>
      </c>
      <c r="M14" s="29">
        <f t="shared" si="0"/>
        <v>100</v>
      </c>
      <c r="N14" s="30">
        <f t="shared" si="0"/>
        <v>13417.664021335724</v>
      </c>
      <c r="O14" s="28">
        <f t="shared" si="0"/>
        <v>14183.312182722544</v>
      </c>
      <c r="P14" s="29">
        <f t="shared" si="0"/>
        <v>100</v>
      </c>
      <c r="Q14" s="30">
        <f t="shared" si="0"/>
        <v>14283.312182722544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2"/>
      <c r="AD14" s="32"/>
      <c r="AE14" s="32"/>
      <c r="AF14" s="32"/>
      <c r="AG14" s="32"/>
      <c r="AH14" s="32"/>
    </row>
    <row r="15" spans="1:34" ht="13.8" x14ac:dyDescent="0.3">
      <c r="C15" s="21"/>
      <c r="D15" s="22"/>
      <c r="E15" s="23"/>
      <c r="F15" s="21"/>
      <c r="G15" s="22"/>
      <c r="H15" s="23"/>
      <c r="I15" s="21"/>
      <c r="J15" s="22"/>
      <c r="K15" s="23"/>
      <c r="L15" s="21"/>
      <c r="M15" s="22"/>
      <c r="N15" s="23"/>
      <c r="O15" s="21"/>
      <c r="P15" s="22"/>
      <c r="Q15" s="23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8"/>
      <c r="AD15" s="8"/>
      <c r="AE15" s="8"/>
      <c r="AF15" s="8"/>
      <c r="AG15" s="8"/>
      <c r="AH15" s="8"/>
    </row>
    <row r="16" spans="1:34" ht="13.8" x14ac:dyDescent="0.3">
      <c r="B16" s="2" t="s">
        <v>19</v>
      </c>
      <c r="C16" s="21">
        <f>('[2]Detail I&amp;E'!C41)/1000</f>
        <v>4753.9039161913988</v>
      </c>
      <c r="D16" s="22"/>
      <c r="E16" s="23">
        <f>SUM(C16:D16)</f>
        <v>4753.9039161913988</v>
      </c>
      <c r="F16" s="21">
        <f>('[2]Detail I&amp;E'!D41)/1000</f>
        <v>4814.0001094516147</v>
      </c>
      <c r="G16" s="22"/>
      <c r="H16" s="23">
        <f>SUM(F16:G16)</f>
        <v>4814.0001094516147</v>
      </c>
      <c r="I16" s="21">
        <f>('[2]Detail I&amp;E'!E41)/1000</f>
        <v>4814.0001094516147</v>
      </c>
      <c r="J16" s="22"/>
      <c r="K16" s="23">
        <f>SUM(I16:J16)</f>
        <v>4814.0001094516147</v>
      </c>
      <c r="L16" s="21">
        <f>('[2]Detail I&amp;E'!F41)/1000</f>
        <v>4814.0001094516147</v>
      </c>
      <c r="M16" s="22"/>
      <c r="N16" s="23">
        <f>SUM(L16:M16)</f>
        <v>4814.0001094516147</v>
      </c>
      <c r="O16" s="21">
        <f>('[2]Detail I&amp;E'!G41)/1000</f>
        <v>4814.0001094516147</v>
      </c>
      <c r="P16" s="22"/>
      <c r="Q16" s="23">
        <f>SUM(O16:P16)</f>
        <v>4814.0001094516147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"/>
      <c r="AD16" s="8"/>
      <c r="AE16" s="8"/>
      <c r="AF16" s="8"/>
      <c r="AG16" s="8"/>
      <c r="AH16" s="8"/>
    </row>
    <row r="17" spans="2:34" ht="13.8" x14ac:dyDescent="0.3">
      <c r="B17" s="33" t="s">
        <v>20</v>
      </c>
      <c r="C17" s="21">
        <f>(('[2]Detail I&amp;E'!C32)/1000)-D17+('[2]Detail I&amp;E'!C52/1000)</f>
        <v>1967.0730032499998</v>
      </c>
      <c r="D17" s="22">
        <f>('[2]Detail I&amp;E'!C26/1000)+200</f>
        <v>500</v>
      </c>
      <c r="E17" s="23">
        <f>SUM(C17:D17)</f>
        <v>2467.0730032499996</v>
      </c>
      <c r="F17" s="21">
        <f>(('[2]Detail I&amp;E'!D32)/1000)+(('[2]Detail I&amp;E'!D52)/1000)-G17</f>
        <v>1967.0735032500002</v>
      </c>
      <c r="G17" s="22">
        <f>('[2]Detail I&amp;E'!D26/1000)-0.0005</f>
        <v>99.999499999999998</v>
      </c>
      <c r="H17" s="23">
        <f>SUM(F17:G17)</f>
        <v>2067.0730032500001</v>
      </c>
      <c r="I17" s="21">
        <f>(('[2]Detail I&amp;E'!E32)/1000)-J17+(('[2]Detail I&amp;E'!E52)/1000)</f>
        <v>1967.0735032500002</v>
      </c>
      <c r="J17" s="22">
        <f>('[2]Detail I&amp;E'!E26/1000)-0.0005</f>
        <v>99.999499999999998</v>
      </c>
      <c r="K17" s="23">
        <f>SUM(I17:J17)</f>
        <v>2067.0730032500001</v>
      </c>
      <c r="L17" s="21">
        <f>(('[2]Detail I&amp;E'!F32)/1000)-M17+(('[2]Detail I&amp;E'!F52)/1000)</f>
        <v>1967.0735032500002</v>
      </c>
      <c r="M17" s="22">
        <f>('[2]Detail I&amp;E'!F26/1000)-0.0005</f>
        <v>99.999499999999998</v>
      </c>
      <c r="N17" s="23">
        <f>SUM(L17:M17)</f>
        <v>2067.0730032500001</v>
      </c>
      <c r="O17" s="21">
        <f>(('[2]Detail I&amp;E'!G32)/1000)-P17+(('[2]Detail I&amp;E'!G52)/1000)</f>
        <v>1967.0735032500002</v>
      </c>
      <c r="P17" s="22">
        <f>('[2]Detail I&amp;E'!G26/1000)-0.0005</f>
        <v>99.999499999999998</v>
      </c>
      <c r="Q17" s="23">
        <f>SUM(O17:P17)</f>
        <v>2067.0730032500001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8"/>
      <c r="AD17" s="8"/>
      <c r="AE17" s="8"/>
      <c r="AF17" s="8"/>
      <c r="AG17" s="8"/>
      <c r="AH17" s="8"/>
    </row>
    <row r="18" spans="2:34" ht="13.8" x14ac:dyDescent="0.3">
      <c r="B18" s="8" t="s">
        <v>21</v>
      </c>
      <c r="C18" s="21">
        <f>('[2]Detail I&amp;E'!C48)/1000</f>
        <v>4104.0396200000005</v>
      </c>
      <c r="D18" s="22"/>
      <c r="E18" s="23">
        <f>SUM(C18:D18)</f>
        <v>4104.0396200000005</v>
      </c>
      <c r="F18" s="21">
        <v>4417</v>
      </c>
      <c r="G18" s="22"/>
      <c r="H18" s="23">
        <f>SUM(F18:G18)</f>
        <v>4417</v>
      </c>
      <c r="I18" s="21">
        <v>4826</v>
      </c>
      <c r="J18" s="22"/>
      <c r="K18" s="23">
        <f>SUM(I18:J18)</f>
        <v>4826</v>
      </c>
      <c r="L18" s="21">
        <v>5262</v>
      </c>
      <c r="M18" s="22"/>
      <c r="N18" s="23">
        <f>SUM(L18:M18)</f>
        <v>5262</v>
      </c>
      <c r="O18" s="21">
        <v>5726</v>
      </c>
      <c r="P18" s="22"/>
      <c r="Q18" s="23">
        <f>SUM(O18:P18)</f>
        <v>5726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8"/>
      <c r="AD18" s="8"/>
      <c r="AE18" s="8"/>
      <c r="AF18" s="8"/>
      <c r="AG18" s="8"/>
      <c r="AH18" s="8"/>
    </row>
    <row r="19" spans="2:34" ht="13.8" x14ac:dyDescent="0.3">
      <c r="B19" s="33" t="s">
        <v>22</v>
      </c>
      <c r="C19" s="21">
        <f>('[2]Detail I&amp;E'!C57)/1000</f>
        <v>0</v>
      </c>
      <c r="D19" s="22"/>
      <c r="E19" s="23">
        <f>'[2]Detail I&amp;E'!C57</f>
        <v>0</v>
      </c>
      <c r="F19" s="21">
        <f>('[2]Detail I&amp;E'!D57)/1000</f>
        <v>343.69400198104847</v>
      </c>
      <c r="G19" s="22"/>
      <c r="H19" s="23">
        <f>SUM(F19:G19)</f>
        <v>343.69400198104847</v>
      </c>
      <c r="I19" s="21">
        <f>('[2]Detail I&amp;E'!E57)/1000</f>
        <v>697.69882402152848</v>
      </c>
      <c r="J19" s="22"/>
      <c r="K19" s="23">
        <f>SUM(I19:J19)</f>
        <v>697.69882402152848</v>
      </c>
      <c r="L19" s="21">
        <f>('[2]Detail I&amp;E'!F57)/1000</f>
        <v>1074.6525007232228</v>
      </c>
      <c r="M19" s="22"/>
      <c r="N19" s="23">
        <f>SUM(L19:M19)</f>
        <v>1074.6525007232228</v>
      </c>
      <c r="O19" s="21">
        <f>('[2]Detail I&amp;E'!G57)/1000</f>
        <v>1476.044887725968</v>
      </c>
      <c r="P19" s="22"/>
      <c r="Q19" s="23">
        <f>SUM(O19:P19)</f>
        <v>1476.044887725968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8"/>
      <c r="AD19" s="8"/>
      <c r="AE19" s="8"/>
      <c r="AF19" s="8"/>
      <c r="AG19" s="8"/>
      <c r="AH19" s="8"/>
    </row>
    <row r="20" spans="2:34" ht="13.8" x14ac:dyDescent="0.3">
      <c r="B20" s="33" t="s">
        <v>23</v>
      </c>
      <c r="C20" s="21">
        <f>('[2]Detail I&amp;E'!C55)/1000</f>
        <v>100</v>
      </c>
      <c r="D20" s="22"/>
      <c r="E20" s="23">
        <f>SUM(C20:D20)</f>
        <v>100</v>
      </c>
      <c r="F20" s="21">
        <f>('[2]Detail I&amp;E'!D55)/1000</f>
        <v>100</v>
      </c>
      <c r="G20" s="22"/>
      <c r="H20" s="23">
        <f>SUM(F20:G20)</f>
        <v>100</v>
      </c>
      <c r="I20" s="21">
        <f>('[2]Detail I&amp;E'!E55)/1000</f>
        <v>100</v>
      </c>
      <c r="J20" s="22"/>
      <c r="K20" s="23">
        <f>SUM(I20:J20)</f>
        <v>100</v>
      </c>
      <c r="L20" s="21">
        <f>('[2]Detail I&amp;E'!F55)/1000</f>
        <v>100</v>
      </c>
      <c r="M20" s="22"/>
      <c r="N20" s="23">
        <f>SUM(L20:M20)</f>
        <v>100</v>
      </c>
      <c r="O20" s="21">
        <f>('[2]Detail I&amp;E'!G55)/1000</f>
        <v>100</v>
      </c>
      <c r="P20" s="22"/>
      <c r="Q20" s="23">
        <f>SUM(O20:P20)</f>
        <v>100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8"/>
      <c r="AD20" s="8"/>
      <c r="AE20" s="8"/>
      <c r="AF20" s="8"/>
      <c r="AG20" s="8"/>
      <c r="AH20" s="8"/>
    </row>
    <row r="21" spans="2:34" s="24" customFormat="1" ht="13.8" x14ac:dyDescent="0.3">
      <c r="B21" s="24" t="s">
        <v>24</v>
      </c>
      <c r="C21" s="28">
        <f t="shared" ref="C21:Q21" si="1">SUM(C16:C20)</f>
        <v>10925.0165394414</v>
      </c>
      <c r="D21" s="28">
        <f t="shared" si="1"/>
        <v>500</v>
      </c>
      <c r="E21" s="30">
        <f t="shared" si="1"/>
        <v>11425.0165394414</v>
      </c>
      <c r="F21" s="28">
        <f t="shared" si="1"/>
        <v>11641.767614682663</v>
      </c>
      <c r="G21" s="28">
        <f t="shared" si="1"/>
        <v>99.999499999999998</v>
      </c>
      <c r="H21" s="30">
        <f t="shared" si="1"/>
        <v>11741.767114682663</v>
      </c>
      <c r="I21" s="28">
        <f t="shared" si="1"/>
        <v>12404.772436723144</v>
      </c>
      <c r="J21" s="28">
        <f t="shared" si="1"/>
        <v>99.999499999999998</v>
      </c>
      <c r="K21" s="30">
        <f t="shared" si="1"/>
        <v>12504.771936723144</v>
      </c>
      <c r="L21" s="28">
        <f t="shared" si="1"/>
        <v>13217.726113424838</v>
      </c>
      <c r="M21" s="28">
        <f t="shared" si="1"/>
        <v>99.999499999999998</v>
      </c>
      <c r="N21" s="30">
        <f t="shared" si="1"/>
        <v>13317.725613424838</v>
      </c>
      <c r="O21" s="28">
        <f t="shared" si="1"/>
        <v>14083.118500427583</v>
      </c>
      <c r="P21" s="28">
        <f t="shared" si="1"/>
        <v>99.999499999999998</v>
      </c>
      <c r="Q21" s="30">
        <f t="shared" si="1"/>
        <v>14183.118000427583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/>
      <c r="AD21" s="32"/>
      <c r="AE21" s="32"/>
      <c r="AF21" s="32"/>
      <c r="AG21" s="32"/>
      <c r="AH21" s="32"/>
    </row>
    <row r="22" spans="2:34" ht="13.8" x14ac:dyDescent="0.3">
      <c r="C22" s="21"/>
      <c r="D22" s="22"/>
      <c r="E22" s="23"/>
      <c r="F22" s="21"/>
      <c r="G22" s="22"/>
      <c r="H22" s="23"/>
      <c r="I22" s="21"/>
      <c r="J22" s="22"/>
      <c r="K22" s="23"/>
      <c r="L22" s="21"/>
      <c r="M22" s="22"/>
      <c r="N22" s="23"/>
      <c r="O22" s="21"/>
      <c r="P22" s="22"/>
      <c r="Q22" s="23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8"/>
      <c r="AD22" s="8"/>
      <c r="AE22" s="8"/>
      <c r="AF22" s="8"/>
      <c r="AG22" s="8"/>
      <c r="AH22" s="8"/>
    </row>
    <row r="23" spans="2:34" s="24" customFormat="1" ht="14.4" thickBot="1" x14ac:dyDescent="0.35">
      <c r="B23" s="24" t="s">
        <v>25</v>
      </c>
      <c r="C23" s="34">
        <f t="shared" ref="C23:Q23" si="2">C14-C21</f>
        <v>99.999525558599998</v>
      </c>
      <c r="D23" s="35">
        <f t="shared" si="2"/>
        <v>0</v>
      </c>
      <c r="E23" s="36">
        <f t="shared" si="2"/>
        <v>99.999525558599998</v>
      </c>
      <c r="F23" s="34">
        <f t="shared" si="2"/>
        <v>99.874494542336834</v>
      </c>
      <c r="G23" s="35">
        <f t="shared" si="2"/>
        <v>2.5558598338193406E-5</v>
      </c>
      <c r="H23" s="36">
        <f t="shared" si="2"/>
        <v>99.874520100935115</v>
      </c>
      <c r="I23" s="34">
        <f t="shared" si="2"/>
        <v>100.07640960148092</v>
      </c>
      <c r="J23" s="35">
        <f t="shared" si="2"/>
        <v>5.0000000000238742E-4</v>
      </c>
      <c r="K23" s="36">
        <f t="shared" si="2"/>
        <v>100.07690960148102</v>
      </c>
      <c r="L23" s="34">
        <f t="shared" si="2"/>
        <v>99.93790791088577</v>
      </c>
      <c r="M23" s="35">
        <f t="shared" si="2"/>
        <v>5.0000000000238742E-4</v>
      </c>
      <c r="N23" s="36">
        <f t="shared" si="2"/>
        <v>99.938407910885871</v>
      </c>
      <c r="O23" s="34">
        <f t="shared" si="2"/>
        <v>100.19368229496104</v>
      </c>
      <c r="P23" s="35">
        <f t="shared" si="2"/>
        <v>5.0000000000238742E-4</v>
      </c>
      <c r="Q23" s="36">
        <f t="shared" si="2"/>
        <v>100.19418229496114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/>
      <c r="AD23" s="32"/>
      <c r="AE23" s="32"/>
      <c r="AF23" s="32"/>
      <c r="AG23" s="32"/>
      <c r="AH23" s="32"/>
    </row>
    <row r="24" spans="2:34" ht="14.4" thickTop="1" x14ac:dyDescent="0.3">
      <c r="C24" s="26"/>
      <c r="D24" s="27"/>
      <c r="E24" s="37"/>
      <c r="F24" s="26"/>
      <c r="G24" s="27"/>
      <c r="H24" s="37"/>
      <c r="I24" s="26"/>
      <c r="J24" s="27"/>
      <c r="K24" s="37"/>
      <c r="L24" s="26"/>
      <c r="M24" s="27"/>
      <c r="N24" s="37"/>
      <c r="O24" s="26"/>
      <c r="P24" s="27"/>
      <c r="Q24" s="37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8"/>
      <c r="AD24" s="8"/>
      <c r="AE24" s="8"/>
      <c r="AF24" s="8"/>
      <c r="AG24" s="8"/>
      <c r="AH24" s="8"/>
    </row>
    <row r="25" spans="2:34" s="38" customFormat="1" ht="13.8" x14ac:dyDescent="0.3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33"/>
      <c r="AD25" s="33"/>
      <c r="AE25" s="33"/>
      <c r="AF25" s="33"/>
      <c r="AG25" s="33"/>
      <c r="AH25" s="33"/>
    </row>
    <row r="26" spans="2:34" x14ac:dyDescent="0.25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2:34" x14ac:dyDescent="0.25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2:34" x14ac:dyDescent="0.25"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2:34" x14ac:dyDescent="0.25"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2:34" x14ac:dyDescent="0.25">
      <c r="C30" s="42"/>
      <c r="D30" s="42"/>
      <c r="E30" s="42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2:34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2:34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3:34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3:34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3:34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3:34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3:34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3:34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3:34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3:34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3:34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3:34" x14ac:dyDescent="0.2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3:34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3:34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3:34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3:34" x14ac:dyDescent="0.25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3:34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3:34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3:34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3:34" x14ac:dyDescent="0.2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3:34" x14ac:dyDescent="0.25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3:34" x14ac:dyDescent="0.2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3:34" x14ac:dyDescent="0.25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3:34" x14ac:dyDescent="0.25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3:34" x14ac:dyDescent="0.25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3:34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3:34" x14ac:dyDescent="0.2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3:34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</sheetData>
  <phoneticPr fontId="0" type="noConversion"/>
  <pageMargins left="0.75" right="0.75" top="1" bottom="1" header="0.5" footer="0.5"/>
  <pageSetup paperSize="9" scale="76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zoomScale="75" zoomScaleNormal="75" workbookViewId="0">
      <pane xSplit="2" ySplit="7" topLeftCell="C8" activePane="bottomRight" state="frozen"/>
      <selection activeCell="C19" sqref="C19"/>
      <selection pane="topRight" activeCell="C19" sqref="C19"/>
      <selection pane="bottomLeft" activeCell="C19" sqref="C19"/>
      <selection pane="bottomRight" activeCell="C57" sqref="C57"/>
    </sheetView>
  </sheetViews>
  <sheetFormatPr defaultColWidth="9.109375" defaultRowHeight="13.2" x14ac:dyDescent="0.25"/>
  <cols>
    <col min="1" max="1" width="4" style="2" customWidth="1"/>
    <col min="2" max="2" width="57.33203125" style="2" bestFit="1" customWidth="1"/>
    <col min="3" max="3" width="15.6640625" style="2" bestFit="1" customWidth="1"/>
    <col min="4" max="7" width="16.33203125" style="2" bestFit="1" customWidth="1"/>
    <col min="8" max="16384" width="9.109375" style="2"/>
  </cols>
  <sheetData>
    <row r="1" spans="1:7" ht="15.6" x14ac:dyDescent="0.3">
      <c r="A1" s="1" t="s">
        <v>0</v>
      </c>
    </row>
    <row r="2" spans="1:7" ht="15.6" x14ac:dyDescent="0.3">
      <c r="A2" s="1" t="s">
        <v>1</v>
      </c>
    </row>
    <row r="3" spans="1:7" ht="15.6" x14ac:dyDescent="0.3">
      <c r="A3" s="1" t="s">
        <v>2</v>
      </c>
    </row>
    <row r="4" spans="1:7" ht="15.6" x14ac:dyDescent="0.3">
      <c r="A4" s="1" t="s">
        <v>26</v>
      </c>
    </row>
    <row r="5" spans="1:7" x14ac:dyDescent="0.25">
      <c r="B5" s="3"/>
      <c r="C5" s="43" t="s">
        <v>4</v>
      </c>
      <c r="D5" s="43" t="s">
        <v>4</v>
      </c>
      <c r="E5" s="43" t="s">
        <v>4</v>
      </c>
      <c r="F5" s="43" t="s">
        <v>4</v>
      </c>
      <c r="G5" s="43" t="s">
        <v>4</v>
      </c>
    </row>
    <row r="6" spans="1:7" x14ac:dyDescent="0.25">
      <c r="B6" s="14"/>
      <c r="C6" s="43" t="s">
        <v>5</v>
      </c>
      <c r="D6" s="43" t="s">
        <v>6</v>
      </c>
      <c r="E6" s="43" t="s">
        <v>7</v>
      </c>
      <c r="F6" s="43" t="s">
        <v>8</v>
      </c>
      <c r="G6" s="43" t="s">
        <v>9</v>
      </c>
    </row>
    <row r="7" spans="1:7" x14ac:dyDescent="0.25">
      <c r="B7" s="14"/>
      <c r="C7" s="43" t="s">
        <v>27</v>
      </c>
      <c r="D7" s="43" t="s">
        <v>27</v>
      </c>
      <c r="E7" s="43" t="s">
        <v>27</v>
      </c>
      <c r="F7" s="43" t="s">
        <v>27</v>
      </c>
      <c r="G7" s="43" t="s">
        <v>27</v>
      </c>
    </row>
    <row r="8" spans="1:7" x14ac:dyDescent="0.25">
      <c r="B8" s="44" t="s">
        <v>28</v>
      </c>
      <c r="C8" s="43"/>
      <c r="D8" s="43"/>
      <c r="E8" s="43"/>
      <c r="F8" s="43"/>
      <c r="G8" s="43"/>
    </row>
    <row r="9" spans="1:7" x14ac:dyDescent="0.25">
      <c r="B9" s="44"/>
      <c r="C9" s="43"/>
      <c r="D9" s="43"/>
      <c r="E9" s="43"/>
      <c r="F9" s="43"/>
      <c r="G9" s="43"/>
    </row>
    <row r="10" spans="1:7" ht="13.8" x14ac:dyDescent="0.3">
      <c r="B10" s="45" t="s">
        <v>29</v>
      </c>
      <c r="C10" s="46"/>
      <c r="D10" s="46"/>
      <c r="E10" s="46"/>
      <c r="F10" s="46"/>
      <c r="G10" s="46"/>
    </row>
    <row r="11" spans="1:7" ht="13.8" x14ac:dyDescent="0.3">
      <c r="B11" s="24" t="s">
        <v>30</v>
      </c>
      <c r="C11" s="46"/>
      <c r="D11" s="46"/>
      <c r="E11" s="46"/>
      <c r="F11" s="46"/>
      <c r="G11" s="46"/>
    </row>
    <row r="12" spans="1:7" ht="13.8" x14ac:dyDescent="0.3">
      <c r="B12" s="2" t="s">
        <v>31</v>
      </c>
      <c r="C12" s="46">
        <f>'[2]Detail I&amp;E'!C35</f>
        <v>412509.47053280007</v>
      </c>
      <c r="D12" s="46">
        <f>'[2]Detail I&amp;E'!D35</f>
        <v>417779.25479046197</v>
      </c>
      <c r="E12" s="46">
        <f>'[2]Detail I&amp;E'!E35</f>
        <v>417779.25479046197</v>
      </c>
      <c r="F12" s="46">
        <f>'[2]Detail I&amp;E'!F35</f>
        <v>417779.25479046197</v>
      </c>
      <c r="G12" s="46">
        <f>'[2]Detail I&amp;E'!G35</f>
        <v>417779.25479046197</v>
      </c>
    </row>
    <row r="13" spans="1:7" ht="13.8" x14ac:dyDescent="0.3">
      <c r="B13" s="2" t="s">
        <v>32</v>
      </c>
      <c r="C13" s="46">
        <f>'[2]Detail I&amp;E'!C36</f>
        <v>1103779.3881123997</v>
      </c>
      <c r="D13" s="46">
        <f>'[2]Detail I&amp;E'!D36</f>
        <v>1118580.3998948617</v>
      </c>
      <c r="E13" s="46">
        <f>'[2]Detail I&amp;E'!E36</f>
        <v>1118580.3998948617</v>
      </c>
      <c r="F13" s="46">
        <f>'[2]Detail I&amp;E'!F36</f>
        <v>1118580.3998948617</v>
      </c>
      <c r="G13" s="46">
        <f>'[2]Detail I&amp;E'!G36</f>
        <v>1118580.3998948617</v>
      </c>
    </row>
    <row r="14" spans="1:7" ht="13.8" x14ac:dyDescent="0.3">
      <c r="B14" s="2" t="s">
        <v>33</v>
      </c>
      <c r="C14" s="46">
        <f>'[2]Detail I&amp;E'!C37</f>
        <v>1737372.991641399</v>
      </c>
      <c r="D14" s="46">
        <f>'[2]Detail I&amp;E'!D37</f>
        <v>1760764.7144935322</v>
      </c>
      <c r="E14" s="46">
        <f>'[2]Detail I&amp;E'!E37</f>
        <v>1760764.7144935322</v>
      </c>
      <c r="F14" s="46">
        <f>'[2]Detail I&amp;E'!F37</f>
        <v>1760764.7144935322</v>
      </c>
      <c r="G14" s="46">
        <f>'[2]Detail I&amp;E'!G37</f>
        <v>1760764.7144935322</v>
      </c>
    </row>
    <row r="15" spans="1:7" ht="13.8" x14ac:dyDescent="0.3">
      <c r="B15" s="2" t="s">
        <v>34</v>
      </c>
      <c r="C15" s="46">
        <f>'[2]Detail I&amp;E'!C38</f>
        <v>1250242.0659047998</v>
      </c>
      <c r="D15" s="46">
        <f>'[2]Detail I&amp;E'!D38</f>
        <v>1266875.740272759</v>
      </c>
      <c r="E15" s="46">
        <f>'[2]Detail I&amp;E'!E38</f>
        <v>1266875.740272759</v>
      </c>
      <c r="F15" s="46">
        <f>'[2]Detail I&amp;E'!F38</f>
        <v>1266875.740272759</v>
      </c>
      <c r="G15" s="46">
        <f>'[2]Detail I&amp;E'!G38</f>
        <v>1266875.740272759</v>
      </c>
    </row>
    <row r="16" spans="1:7" ht="13.8" x14ac:dyDescent="0.3">
      <c r="B16" s="2" t="s">
        <v>35</v>
      </c>
      <c r="C16" s="46">
        <f>'[2]Detail I&amp;E'!C39</f>
        <v>250000</v>
      </c>
      <c r="D16" s="46">
        <f>'[2]Detail I&amp;E'!D39</f>
        <v>250000</v>
      </c>
      <c r="E16" s="46">
        <f>'[2]Detail I&amp;E'!E39</f>
        <v>250000</v>
      </c>
      <c r="F16" s="46">
        <f>'[2]Detail I&amp;E'!F39</f>
        <v>250000</v>
      </c>
      <c r="G16" s="46">
        <f>'[2]Detail I&amp;E'!G39</f>
        <v>250000</v>
      </c>
    </row>
    <row r="17" spans="2:7" ht="13.8" x14ac:dyDescent="0.3">
      <c r="C17" s="46"/>
      <c r="D17" s="46"/>
      <c r="E17" s="46"/>
      <c r="F17" s="46"/>
      <c r="G17" s="46"/>
    </row>
    <row r="18" spans="2:7" ht="13.8" x14ac:dyDescent="0.3">
      <c r="C18" s="47">
        <f>SUM(C12:C16)</f>
        <v>4753903.9161913991</v>
      </c>
      <c r="D18" s="47">
        <f>SUM(D12:D16)</f>
        <v>4814000.1094516143</v>
      </c>
      <c r="E18" s="47">
        <f>SUM(E12:E16)</f>
        <v>4814000.1094516143</v>
      </c>
      <c r="F18" s="47">
        <f>SUM(F12:F16)</f>
        <v>4814000.1094516143</v>
      </c>
      <c r="G18" s="47">
        <f>SUM(G12:G16)</f>
        <v>4814000.1094516143</v>
      </c>
    </row>
    <row r="19" spans="2:7" x14ac:dyDescent="0.25">
      <c r="B19" s="44"/>
      <c r="C19" s="43"/>
      <c r="D19" s="43"/>
      <c r="E19" s="43"/>
      <c r="F19" s="43"/>
      <c r="G19" s="43"/>
    </row>
    <row r="20" spans="2:7" x14ac:dyDescent="0.25">
      <c r="B20" s="45" t="s">
        <v>36</v>
      </c>
      <c r="C20" s="43"/>
      <c r="D20" s="43"/>
      <c r="E20" s="43"/>
      <c r="F20" s="43"/>
      <c r="G20" s="43"/>
    </row>
    <row r="21" spans="2:7" x14ac:dyDescent="0.25">
      <c r="B21" s="44" t="s">
        <v>37</v>
      </c>
      <c r="C21" s="43"/>
      <c r="D21" s="43"/>
      <c r="E21" s="43"/>
      <c r="F21" s="43"/>
      <c r="G21" s="43"/>
    </row>
    <row r="22" spans="2:7" x14ac:dyDescent="0.25">
      <c r="B22" s="48" t="s">
        <v>38</v>
      </c>
      <c r="C22" s="49">
        <f>SUM(C26:C35)</f>
        <v>1111000</v>
      </c>
      <c r="D22" s="49">
        <f>SUM(D26:D35)</f>
        <v>1111000</v>
      </c>
      <c r="E22" s="49">
        <f>SUM(E26:E35)</f>
        <v>1111000</v>
      </c>
      <c r="F22" s="49">
        <f>SUM(F26:F35)</f>
        <v>1111000</v>
      </c>
      <c r="G22" s="49">
        <f>SUM(G26:G35)</f>
        <v>1111000</v>
      </c>
    </row>
    <row r="23" spans="2:7" x14ac:dyDescent="0.25">
      <c r="B23" s="48" t="s">
        <v>39</v>
      </c>
      <c r="C23" s="49">
        <f>C36+C39+C40+C43+C44+C45</f>
        <v>471950</v>
      </c>
      <c r="D23" s="49">
        <f>D36+D39+D40+D43+D44+D45</f>
        <v>471950</v>
      </c>
      <c r="E23" s="49">
        <f>E36+E39+E40+E43+E44+E45</f>
        <v>471950</v>
      </c>
      <c r="F23" s="49">
        <f>F36+F39+F40+F43+F44+F45</f>
        <v>471950</v>
      </c>
      <c r="G23" s="49">
        <f>G36+G39+G40+G43+G44+G45</f>
        <v>471950</v>
      </c>
    </row>
    <row r="24" spans="2:7" x14ac:dyDescent="0.25">
      <c r="B24" s="48" t="s">
        <v>40</v>
      </c>
      <c r="C24" s="49">
        <f>C37+C38+C46+C47+C42+'[2]Detail I&amp;E'!C52</f>
        <v>884123.00324999995</v>
      </c>
      <c r="D24" s="49">
        <v>484123</v>
      </c>
      <c r="E24" s="49">
        <v>484123</v>
      </c>
      <c r="F24" s="49">
        <v>484123</v>
      </c>
      <c r="G24" s="49">
        <v>484123</v>
      </c>
    </row>
    <row r="25" spans="2:7" x14ac:dyDescent="0.25">
      <c r="B25" s="44"/>
      <c r="C25" s="43"/>
      <c r="D25" s="43"/>
      <c r="E25" s="43"/>
      <c r="F25" s="43"/>
      <c r="G25" s="43"/>
    </row>
    <row r="26" spans="2:7" ht="13.8" hidden="1" x14ac:dyDescent="0.3">
      <c r="B26" s="38" t="s">
        <v>41</v>
      </c>
      <c r="C26" s="46">
        <f>'[2]S&amp;R Non payroll 04-05'!J10+'[2]HTA Non payroll 04-05'!K11+'[2]Corp Non-payroll 04-05'!J10</f>
        <v>0</v>
      </c>
      <c r="D26" s="46">
        <f t="shared" ref="D26:G47" si="0">C26</f>
        <v>0</v>
      </c>
      <c r="E26" s="46">
        <f t="shared" si="0"/>
        <v>0</v>
      </c>
      <c r="F26" s="46">
        <f t="shared" si="0"/>
        <v>0</v>
      </c>
      <c r="G26" s="46">
        <f t="shared" si="0"/>
        <v>0</v>
      </c>
    </row>
    <row r="27" spans="2:7" ht="13.8" hidden="1" x14ac:dyDescent="0.3">
      <c r="B27" s="38" t="s">
        <v>42</v>
      </c>
      <c r="C27" s="46">
        <f>'[2]HTA Non payroll 04-05'!K12+'[2]Corp Non-payroll 04-05'!J11</f>
        <v>28000</v>
      </c>
      <c r="D27" s="46">
        <f t="shared" si="0"/>
        <v>28000</v>
      </c>
      <c r="E27" s="46">
        <f t="shared" si="0"/>
        <v>28000</v>
      </c>
      <c r="F27" s="46">
        <f t="shared" si="0"/>
        <v>28000</v>
      </c>
      <c r="G27" s="46">
        <f t="shared" si="0"/>
        <v>28000</v>
      </c>
    </row>
    <row r="28" spans="2:7" ht="13.8" hidden="1" x14ac:dyDescent="0.3">
      <c r="B28" s="38" t="s">
        <v>43</v>
      </c>
      <c r="C28" s="46">
        <f>'[2]HTA Non payroll 04-05'!K13+'[2]Corp Non-payroll 04-05'!J12</f>
        <v>40000</v>
      </c>
      <c r="D28" s="46">
        <f t="shared" si="0"/>
        <v>40000</v>
      </c>
      <c r="E28" s="46">
        <f t="shared" si="0"/>
        <v>40000</v>
      </c>
      <c r="F28" s="46">
        <f t="shared" si="0"/>
        <v>40000</v>
      </c>
      <c r="G28" s="46">
        <f t="shared" si="0"/>
        <v>40000</v>
      </c>
    </row>
    <row r="29" spans="2:7" ht="13.8" hidden="1" x14ac:dyDescent="0.3">
      <c r="B29" s="38" t="s">
        <v>44</v>
      </c>
      <c r="C29" s="46">
        <f>'[2]Corp Non-payroll 04-05'!J13</f>
        <v>33000</v>
      </c>
      <c r="D29" s="46">
        <f t="shared" si="0"/>
        <v>33000</v>
      </c>
      <c r="E29" s="46">
        <f t="shared" si="0"/>
        <v>33000</v>
      </c>
      <c r="F29" s="46">
        <f t="shared" si="0"/>
        <v>33000</v>
      </c>
      <c r="G29" s="46">
        <f t="shared" si="0"/>
        <v>33000</v>
      </c>
    </row>
    <row r="30" spans="2:7" ht="13.8" hidden="1" x14ac:dyDescent="0.3">
      <c r="B30" s="38" t="s">
        <v>45</v>
      </c>
      <c r="C30" s="46">
        <f>'[2]HTA Non payroll 04-05'!K14+'[2]Corp Non-payroll 04-05'!J14</f>
        <v>100000</v>
      </c>
      <c r="D30" s="46">
        <f t="shared" si="0"/>
        <v>100000</v>
      </c>
      <c r="E30" s="46">
        <f t="shared" si="0"/>
        <v>100000</v>
      </c>
      <c r="F30" s="46">
        <f t="shared" si="0"/>
        <v>100000</v>
      </c>
      <c r="G30" s="46">
        <f t="shared" si="0"/>
        <v>100000</v>
      </c>
    </row>
    <row r="31" spans="2:7" ht="13.8" hidden="1" x14ac:dyDescent="0.3">
      <c r="B31" s="38" t="s">
        <v>46</v>
      </c>
      <c r="C31" s="46">
        <f>'[2]Corp Non-payroll 04-05'!J15</f>
        <v>10000</v>
      </c>
      <c r="D31" s="46">
        <f t="shared" si="0"/>
        <v>10000</v>
      </c>
      <c r="E31" s="46">
        <f t="shared" si="0"/>
        <v>10000</v>
      </c>
      <c r="F31" s="46">
        <f t="shared" si="0"/>
        <v>10000</v>
      </c>
      <c r="G31" s="46">
        <f t="shared" si="0"/>
        <v>10000</v>
      </c>
    </row>
    <row r="32" spans="2:7" ht="13.8" hidden="1" x14ac:dyDescent="0.3">
      <c r="B32" s="38" t="s">
        <v>47</v>
      </c>
      <c r="C32" s="46">
        <f>'[2]Corp Non-payroll 04-05'!J16</f>
        <v>100000</v>
      </c>
      <c r="D32" s="46">
        <f t="shared" si="0"/>
        <v>100000</v>
      </c>
      <c r="E32" s="46">
        <f t="shared" si="0"/>
        <v>100000</v>
      </c>
      <c r="F32" s="46">
        <f t="shared" si="0"/>
        <v>100000</v>
      </c>
      <c r="G32" s="46">
        <f t="shared" si="0"/>
        <v>100000</v>
      </c>
    </row>
    <row r="33" spans="2:7" ht="13.8" hidden="1" x14ac:dyDescent="0.3">
      <c r="B33" s="38" t="s">
        <v>48</v>
      </c>
      <c r="C33" s="46">
        <f>'[2]Corp Non-payroll 04-05'!J17</f>
        <v>75000</v>
      </c>
      <c r="D33" s="46">
        <f t="shared" si="0"/>
        <v>75000</v>
      </c>
      <c r="E33" s="46">
        <f t="shared" si="0"/>
        <v>75000</v>
      </c>
      <c r="F33" s="46">
        <f t="shared" si="0"/>
        <v>75000</v>
      </c>
      <c r="G33" s="46">
        <f t="shared" si="0"/>
        <v>75000</v>
      </c>
    </row>
    <row r="34" spans="2:7" ht="13.8" hidden="1" x14ac:dyDescent="0.3">
      <c r="B34" s="38" t="s">
        <v>49</v>
      </c>
      <c r="C34" s="46">
        <f>'[2]Corp Non-payroll 04-05'!J18</f>
        <v>725000</v>
      </c>
      <c r="D34" s="46">
        <f t="shared" si="0"/>
        <v>725000</v>
      </c>
      <c r="E34" s="46">
        <f t="shared" si="0"/>
        <v>725000</v>
      </c>
      <c r="F34" s="46">
        <f t="shared" si="0"/>
        <v>725000</v>
      </c>
      <c r="G34" s="46">
        <f t="shared" si="0"/>
        <v>725000</v>
      </c>
    </row>
    <row r="35" spans="2:7" ht="13.8" hidden="1" x14ac:dyDescent="0.3">
      <c r="B35" s="38" t="s">
        <v>50</v>
      </c>
      <c r="C35" s="46">
        <f>'[2]Corp Non-payroll 04-05'!J19</f>
        <v>0</v>
      </c>
      <c r="D35" s="46">
        <f t="shared" si="0"/>
        <v>0</v>
      </c>
      <c r="E35" s="46">
        <f t="shared" si="0"/>
        <v>0</v>
      </c>
      <c r="F35" s="46">
        <f t="shared" si="0"/>
        <v>0</v>
      </c>
      <c r="G35" s="46">
        <f t="shared" si="0"/>
        <v>0</v>
      </c>
    </row>
    <row r="36" spans="2:7" ht="13.8" hidden="1" x14ac:dyDescent="0.3">
      <c r="B36" s="38" t="s">
        <v>51</v>
      </c>
      <c r="C36" s="46">
        <f>'[2]S&amp;R Non payroll 04-05'!J11+'[2]HTA Non payroll 04-05'!K16+'[2]Clin Non-payroll 04-05'!J11+'[2]Corp Non-payroll 04-05'!J20</f>
        <v>100000</v>
      </c>
      <c r="D36" s="46">
        <f t="shared" si="0"/>
        <v>100000</v>
      </c>
      <c r="E36" s="46">
        <f t="shared" si="0"/>
        <v>100000</v>
      </c>
      <c r="F36" s="46">
        <f t="shared" si="0"/>
        <v>100000</v>
      </c>
      <c r="G36" s="46">
        <f t="shared" si="0"/>
        <v>100000</v>
      </c>
    </row>
    <row r="37" spans="2:7" ht="13.8" hidden="1" x14ac:dyDescent="0.3">
      <c r="B37" s="38" t="s">
        <v>52</v>
      </c>
      <c r="C37" s="46">
        <f>'[2]S&amp;R Non payroll 04-05'!J12+'[2]HTA Non payroll 04-05'!K17+'[2]Clin Non-payroll 04-05'!J12+'[2]Corp Non-payroll 04-05'!J21</f>
        <v>224250</v>
      </c>
      <c r="D37" s="46">
        <f t="shared" si="0"/>
        <v>224250</v>
      </c>
      <c r="E37" s="46">
        <f t="shared" si="0"/>
        <v>224250</v>
      </c>
      <c r="F37" s="46">
        <f t="shared" si="0"/>
        <v>224250</v>
      </c>
      <c r="G37" s="46">
        <f t="shared" si="0"/>
        <v>224250</v>
      </c>
    </row>
    <row r="38" spans="2:7" ht="13.8" hidden="1" x14ac:dyDescent="0.3">
      <c r="B38" s="38" t="s">
        <v>53</v>
      </c>
      <c r="C38" s="46">
        <f>'[2]HTA Non payroll 04-05'!K18+'[2]Clin Non-payroll 04-05'!J13+'[2]Corp Non-payroll 04-05'!J22</f>
        <v>46000</v>
      </c>
      <c r="D38" s="46">
        <f t="shared" si="0"/>
        <v>46000</v>
      </c>
      <c r="E38" s="46">
        <f t="shared" si="0"/>
        <v>46000</v>
      </c>
      <c r="F38" s="46">
        <f t="shared" si="0"/>
        <v>46000</v>
      </c>
      <c r="G38" s="46">
        <f t="shared" si="0"/>
        <v>46000</v>
      </c>
    </row>
    <row r="39" spans="2:7" ht="13.8" hidden="1" x14ac:dyDescent="0.3">
      <c r="B39" s="38" t="s">
        <v>54</v>
      </c>
      <c r="C39" s="46">
        <f>'[2]Corp Non-payroll 04-05'!J23</f>
        <v>40000</v>
      </c>
      <c r="D39" s="46">
        <f t="shared" si="0"/>
        <v>40000</v>
      </c>
      <c r="E39" s="46">
        <f t="shared" si="0"/>
        <v>40000</v>
      </c>
      <c r="F39" s="46">
        <f t="shared" si="0"/>
        <v>40000</v>
      </c>
      <c r="G39" s="46">
        <f t="shared" si="0"/>
        <v>40000</v>
      </c>
    </row>
    <row r="40" spans="2:7" ht="13.8" hidden="1" x14ac:dyDescent="0.3">
      <c r="B40" s="38" t="s">
        <v>55</v>
      </c>
      <c r="C40" s="46">
        <f>'[2]HTA Non payroll 04-05'!K19+'[2]Corp Non-payroll 04-05'!J24</f>
        <v>166000</v>
      </c>
      <c r="D40" s="46">
        <f t="shared" si="0"/>
        <v>166000</v>
      </c>
      <c r="E40" s="46">
        <f t="shared" si="0"/>
        <v>166000</v>
      </c>
      <c r="F40" s="46">
        <f t="shared" si="0"/>
        <v>166000</v>
      </c>
      <c r="G40" s="46">
        <f t="shared" si="0"/>
        <v>166000</v>
      </c>
    </row>
    <row r="41" spans="2:7" ht="13.8" hidden="1" x14ac:dyDescent="0.3">
      <c r="B41" s="38" t="s">
        <v>56</v>
      </c>
      <c r="C41" s="46">
        <f>'[2]Corp Non-payroll 04-05'!J25</f>
        <v>0</v>
      </c>
      <c r="D41" s="46">
        <f t="shared" si="0"/>
        <v>0</v>
      </c>
      <c r="E41" s="46">
        <f t="shared" si="0"/>
        <v>0</v>
      </c>
      <c r="F41" s="46">
        <f t="shared" si="0"/>
        <v>0</v>
      </c>
      <c r="G41" s="46">
        <f t="shared" si="0"/>
        <v>0</v>
      </c>
    </row>
    <row r="42" spans="2:7" ht="13.8" hidden="1" x14ac:dyDescent="0.3">
      <c r="B42" s="38" t="s">
        <v>57</v>
      </c>
      <c r="C42" s="46">
        <f>'[2]HTA Non payroll 04-05'!K20+'[2]Clin Non-payroll 04-05'!J14+'[2]Corp Non-payroll 04-05'!J26</f>
        <v>300000</v>
      </c>
      <c r="D42" s="46">
        <f t="shared" si="0"/>
        <v>300000</v>
      </c>
      <c r="E42" s="46">
        <f t="shared" si="0"/>
        <v>300000</v>
      </c>
      <c r="F42" s="46">
        <f t="shared" si="0"/>
        <v>300000</v>
      </c>
      <c r="G42" s="46">
        <f t="shared" si="0"/>
        <v>300000</v>
      </c>
    </row>
    <row r="43" spans="2:7" ht="13.8" hidden="1" x14ac:dyDescent="0.3">
      <c r="B43" s="38" t="s">
        <v>58</v>
      </c>
      <c r="C43" s="46">
        <f>'[2]S&amp;R Non payroll 04-05'!J13+'[2]HTA Non payroll 04-05'!K21+'[2]Clin Non-payroll 04-05'!J15+'[2]Corp Non-payroll 04-05'!J27</f>
        <v>119700</v>
      </c>
      <c r="D43" s="46">
        <f t="shared" si="0"/>
        <v>119700</v>
      </c>
      <c r="E43" s="46">
        <f t="shared" si="0"/>
        <v>119700</v>
      </c>
      <c r="F43" s="46">
        <f t="shared" si="0"/>
        <v>119700</v>
      </c>
      <c r="G43" s="46">
        <f t="shared" si="0"/>
        <v>119700</v>
      </c>
    </row>
    <row r="44" spans="2:7" ht="13.8" hidden="1" x14ac:dyDescent="0.3">
      <c r="B44" s="38" t="s">
        <v>59</v>
      </c>
      <c r="C44" s="46">
        <f>'[2]HTA Non payroll 04-05'!K22+'[2]Clin Non-payroll 04-05'!J16+'[2]Corp Non-payroll 04-05'!J28</f>
        <v>25450</v>
      </c>
      <c r="D44" s="46">
        <f t="shared" si="0"/>
        <v>25450</v>
      </c>
      <c r="E44" s="46">
        <f t="shared" si="0"/>
        <v>25450</v>
      </c>
      <c r="F44" s="46">
        <f t="shared" si="0"/>
        <v>25450</v>
      </c>
      <c r="G44" s="46">
        <f t="shared" si="0"/>
        <v>25450</v>
      </c>
    </row>
    <row r="45" spans="2:7" ht="13.8" hidden="1" x14ac:dyDescent="0.3">
      <c r="B45" s="38" t="s">
        <v>60</v>
      </c>
      <c r="C45" s="46">
        <f>'[2]S&amp;R Non payroll 04-05'!J14+'[2]Corp Non-payroll 04-05'!J29</f>
        <v>20800</v>
      </c>
      <c r="D45" s="46">
        <f t="shared" si="0"/>
        <v>20800</v>
      </c>
      <c r="E45" s="46">
        <f t="shared" si="0"/>
        <v>20800</v>
      </c>
      <c r="F45" s="46">
        <f t="shared" si="0"/>
        <v>20800</v>
      </c>
      <c r="G45" s="46">
        <f t="shared" si="0"/>
        <v>20800</v>
      </c>
    </row>
    <row r="46" spans="2:7" ht="13.8" hidden="1" x14ac:dyDescent="0.3">
      <c r="B46" s="38" t="s">
        <v>61</v>
      </c>
      <c r="C46" s="46">
        <f>'[2]Clin Non-payroll 04-05'!J17+'[2]Corp Non-payroll 04-05'!J30+'[2]Council Non-payroll 04-05'!J15</f>
        <v>3700</v>
      </c>
      <c r="D46" s="46">
        <f t="shared" si="0"/>
        <v>3700</v>
      </c>
      <c r="E46" s="46">
        <f t="shared" si="0"/>
        <v>3700</v>
      </c>
      <c r="F46" s="46">
        <f t="shared" si="0"/>
        <v>3700</v>
      </c>
      <c r="G46" s="46">
        <f t="shared" si="0"/>
        <v>3700</v>
      </c>
    </row>
    <row r="47" spans="2:7" ht="13.8" hidden="1" x14ac:dyDescent="0.3">
      <c r="B47" s="50" t="s">
        <v>62</v>
      </c>
      <c r="C47" s="51">
        <f>'[2]S&amp;R Non payroll 04-05'!C25+'[2]HTA Non payroll 04-05'!C30+'[2]Clin Non-payroll 04-05'!C25+'[2]Corp Non-payroll 04-05'!C38</f>
        <v>231442.60499999998</v>
      </c>
      <c r="D47" s="51">
        <f t="shared" si="0"/>
        <v>231442.60499999998</v>
      </c>
      <c r="E47" s="51">
        <f t="shared" si="0"/>
        <v>231442.60499999998</v>
      </c>
      <c r="F47" s="51">
        <f t="shared" si="0"/>
        <v>231442.60499999998</v>
      </c>
      <c r="G47" s="51">
        <f t="shared" si="0"/>
        <v>231442.60499999998</v>
      </c>
    </row>
    <row r="48" spans="2:7" ht="13.8" x14ac:dyDescent="0.3">
      <c r="B48" s="52" t="s">
        <v>63</v>
      </c>
      <c r="C48" s="47">
        <f>SUM(C22:C24)</f>
        <v>2467073.0032500001</v>
      </c>
      <c r="D48" s="47">
        <f>SUM(D22:D24)</f>
        <v>2067073</v>
      </c>
      <c r="E48" s="47">
        <f>SUM(E22:E24)</f>
        <v>2067073</v>
      </c>
      <c r="F48" s="47">
        <f>SUM(F22:F24)</f>
        <v>2067073</v>
      </c>
      <c r="G48" s="47">
        <f>SUM(G22:G24)</f>
        <v>2067073</v>
      </c>
    </row>
    <row r="49" spans="2:7" ht="13.8" x14ac:dyDescent="0.3">
      <c r="C49" s="46"/>
      <c r="D49" s="46"/>
      <c r="E49" s="46"/>
      <c r="F49" s="46"/>
      <c r="G49" s="46"/>
    </row>
    <row r="50" spans="2:7" ht="13.8" x14ac:dyDescent="0.3">
      <c r="B50" s="45" t="s">
        <v>64</v>
      </c>
      <c r="C50" s="53"/>
      <c r="D50" s="53"/>
      <c r="E50" s="53"/>
      <c r="F50" s="53"/>
      <c r="G50" s="53"/>
    </row>
    <row r="51" spans="2:7" ht="13.8" x14ac:dyDescent="0.3">
      <c r="B51" s="32" t="s">
        <v>65</v>
      </c>
      <c r="C51" s="46"/>
      <c r="D51" s="46"/>
      <c r="E51" s="46"/>
      <c r="F51" s="46"/>
      <c r="G51" s="46"/>
    </row>
    <row r="52" spans="2:7" ht="13.8" x14ac:dyDescent="0.3">
      <c r="B52" s="2" t="s">
        <v>32</v>
      </c>
      <c r="C52" s="46">
        <f>'[2]Detail I&amp;E'!C43</f>
        <v>2844743.2293561283</v>
      </c>
      <c r="D52" s="46">
        <f>'[2]Detail I&amp;E'!D43</f>
        <v>1382467.1400000001</v>
      </c>
      <c r="E52" s="46">
        <f>'[2]Detail I&amp;E'!E43</f>
        <v>968305</v>
      </c>
      <c r="F52" s="46">
        <f>'[2]Detail I&amp;E'!F43</f>
        <v>852000</v>
      </c>
      <c r="G52" s="46">
        <f>'[2]Detail I&amp;E'!G43</f>
        <v>852000</v>
      </c>
    </row>
    <row r="53" spans="2:7" ht="13.8" x14ac:dyDescent="0.3">
      <c r="B53" s="2" t="s">
        <v>33</v>
      </c>
      <c r="C53" s="46">
        <f>'[2]Detail I&amp;E'!C45</f>
        <v>420967.49889387173</v>
      </c>
      <c r="D53" s="46">
        <f>'[2]Detail I&amp;E'!D45</f>
        <v>0</v>
      </c>
      <c r="E53" s="46">
        <f>'[2]Detail I&amp;E'!E45</f>
        <v>0</v>
      </c>
      <c r="F53" s="46">
        <f>'[2]Detail I&amp;E'!F45</f>
        <v>0</v>
      </c>
      <c r="G53" s="46">
        <f>'[2]Detail I&amp;E'!G45</f>
        <v>0</v>
      </c>
    </row>
    <row r="54" spans="2:7" ht="13.8" x14ac:dyDescent="0.3">
      <c r="B54" s="2" t="s">
        <v>66</v>
      </c>
      <c r="C54" s="46">
        <f>'[2]Detail I&amp;E'!C44+'[2]Detail I&amp;E'!C46+'[2]Detail I&amp;E'!C47</f>
        <v>838328.89174999995</v>
      </c>
      <c r="D54" s="46">
        <v>3034926</v>
      </c>
      <c r="E54" s="46">
        <v>3858046</v>
      </c>
      <c r="F54" s="46">
        <v>4410021</v>
      </c>
      <c r="G54" s="46">
        <v>4874140</v>
      </c>
    </row>
    <row r="55" spans="2:7" s="24" customFormat="1" ht="13.8" x14ac:dyDescent="0.3">
      <c r="C55" s="47">
        <f>SUM(C52:C54)</f>
        <v>4104039.62</v>
      </c>
      <c r="D55" s="47">
        <f>SUM(D52:D54)</f>
        <v>4417393.1400000006</v>
      </c>
      <c r="E55" s="47">
        <f>SUM(E52:E54)</f>
        <v>4826351</v>
      </c>
      <c r="F55" s="47">
        <f>SUM(F52:F54)</f>
        <v>5262021</v>
      </c>
      <c r="G55" s="47">
        <f>SUM(G52:G54)</f>
        <v>5726140</v>
      </c>
    </row>
    <row r="57" spans="2:7" x14ac:dyDescent="0.25">
      <c r="C57" s="54"/>
    </row>
  </sheetData>
  <phoneticPr fontId="0" type="noConversion"/>
  <pageMargins left="0.75" right="0.75" top="1" bottom="1" header="0.5" footer="0.5"/>
  <pageSetup paperSize="9"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I&amp;E</vt:lpstr>
      <vt:lpstr>Detail I&amp;E_Board App</vt:lpstr>
      <vt:lpstr>'Summary I&amp;E'!Print_Titles</vt:lpstr>
    </vt:vector>
  </TitlesOfParts>
  <Company>HTBS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dpedlar</dc:creator>
  <cp:lastModifiedBy>Aniket Gupta</cp:lastModifiedBy>
  <dcterms:created xsi:type="dcterms:W3CDTF">2004-03-11T12:33:03Z</dcterms:created>
  <dcterms:modified xsi:type="dcterms:W3CDTF">2024-02-03T22:12:33Z</dcterms:modified>
</cp:coreProperties>
</file>