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0DC4E84-53BB-4406-BDFA-25242898C58B}" xr6:coauthVersionLast="47" xr6:coauthVersionMax="47" xr10:uidLastSave="{00000000-0000-0000-0000-000000000000}"/>
  <bookViews>
    <workbookView xWindow="3348" yWindow="3348" windowWidth="17280" windowHeight="8880"/>
  </bookViews>
  <sheets>
    <sheet name="BNBDATA" sheetId="1" r:id="rId1"/>
  </sheets>
  <definedNames>
    <definedName name="_xlnm.Print_Area" localSheetId="0">BNBDATA!$B$2:$T$55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10" i="1"/>
  <c r="F10" i="1"/>
  <c r="H10" i="1"/>
  <c r="J10" i="1"/>
  <c r="L10" i="1"/>
  <c r="O10" i="1"/>
  <c r="Q10" i="1"/>
  <c r="S10" i="1"/>
  <c r="L15" i="1"/>
  <c r="B16" i="1"/>
  <c r="D16" i="1"/>
  <c r="F16" i="1"/>
  <c r="F19" i="1" s="1"/>
  <c r="H16" i="1"/>
  <c r="J16" i="1"/>
  <c r="L16" i="1"/>
  <c r="L19" i="1" s="1"/>
  <c r="O16" i="1"/>
  <c r="Q16" i="1"/>
  <c r="Q19" i="1" s="1"/>
  <c r="S16" i="1"/>
  <c r="B19" i="1"/>
  <c r="B27" i="1" s="1"/>
  <c r="D19" i="1"/>
  <c r="D27" i="1" s="1"/>
  <c r="H19" i="1"/>
  <c r="H27" i="1" s="1"/>
  <c r="J19" i="1"/>
  <c r="J27" i="1" s="1"/>
  <c r="O19" i="1"/>
  <c r="S19" i="1"/>
  <c r="S27" i="1" s="1"/>
  <c r="B25" i="1"/>
  <c r="D25" i="1"/>
  <c r="F25" i="1"/>
  <c r="H25" i="1"/>
  <c r="J25" i="1"/>
  <c r="L25" i="1"/>
  <c r="O25" i="1"/>
  <c r="Q25" i="1"/>
  <c r="S25" i="1"/>
  <c r="O27" i="1"/>
  <c r="B29" i="1"/>
  <c r="B33" i="1" s="1"/>
  <c r="D29" i="1"/>
  <c r="D33" i="1" s="1"/>
  <c r="O29" i="1"/>
  <c r="O33" i="1" s="1"/>
  <c r="S29" i="1"/>
  <c r="S33" i="1" s="1"/>
  <c r="J30" i="1"/>
  <c r="O30" i="1"/>
  <c r="Q31" i="1"/>
  <c r="S31" i="1"/>
  <c r="L43" i="1"/>
  <c r="L44" i="1" s="1"/>
  <c r="L48" i="1" s="1"/>
  <c r="L55" i="1" s="1"/>
  <c r="B44" i="1"/>
  <c r="D44" i="1"/>
  <c r="D48" i="1" s="1"/>
  <c r="F44" i="1"/>
  <c r="F48" i="1" s="1"/>
  <c r="H44" i="1"/>
  <c r="H48" i="1" s="1"/>
  <c r="J44" i="1"/>
  <c r="J48" i="1" s="1"/>
  <c r="O44" i="1"/>
  <c r="O48" i="1" s="1"/>
  <c r="Q44" i="1"/>
  <c r="Q48" i="1" s="1"/>
  <c r="S44" i="1"/>
  <c r="L47" i="1"/>
  <c r="B48" i="1"/>
  <c r="S48" i="1"/>
  <c r="B53" i="1"/>
  <c r="D53" i="1"/>
  <c r="D55" i="1" s="1"/>
  <c r="F53" i="1"/>
  <c r="H53" i="1"/>
  <c r="J53" i="1"/>
  <c r="J55" i="1" s="1"/>
  <c r="L53" i="1"/>
  <c r="O53" i="1"/>
  <c r="Q53" i="1"/>
  <c r="Q55" i="1" s="1"/>
  <c r="S53" i="1"/>
  <c r="B55" i="1"/>
  <c r="F55" i="1"/>
  <c r="H55" i="1"/>
  <c r="O55" i="1"/>
  <c r="S55" i="1"/>
  <c r="F29" i="1" l="1"/>
  <c r="F33" i="1" s="1"/>
  <c r="F27" i="1"/>
  <c r="L27" i="1"/>
  <c r="L29" i="1"/>
  <c r="L33" i="1" s="1"/>
  <c r="Q27" i="1"/>
  <c r="Q29" i="1"/>
  <c r="Q33" i="1" s="1"/>
  <c r="J29" i="1"/>
  <c r="J33" i="1" s="1"/>
  <c r="H29" i="1"/>
  <c r="H33" i="1" s="1"/>
</calcChain>
</file>

<file path=xl/sharedStrings.xml><?xml version="1.0" encoding="utf-8"?>
<sst xmlns="http://schemas.openxmlformats.org/spreadsheetml/2006/main" count="48" uniqueCount="45">
  <si>
    <t>The Cooper Companies, Inc. - Financial Highlights</t>
  </si>
  <si>
    <t>CONSOLIDATED OPERATIONS</t>
  </si>
  <si>
    <t xml:space="preserve">Three Months Ended </t>
  </si>
  <si>
    <t>(In thousands, except per share amounts)</t>
  </si>
  <si>
    <t xml:space="preserve">     Years Ended October 31, </t>
  </si>
  <si>
    <t>Net operating revenue:</t>
  </si>
  <si>
    <t xml:space="preserve"> CooperVision</t>
  </si>
  <si>
    <t xml:space="preserve"> CooperSurgical</t>
  </si>
  <si>
    <t xml:space="preserve">     Total</t>
  </si>
  <si>
    <t>Income from operations</t>
  </si>
  <si>
    <t>Settlement of disputes (credit)</t>
  </si>
  <si>
    <t>Interest expense</t>
  </si>
  <si>
    <t>Other income (expense),net</t>
  </si>
  <si>
    <t>Provision for (benefit of) income taxes</t>
  </si>
  <si>
    <t>CONSOLIDATED FINANCIAL POSITION</t>
  </si>
  <si>
    <t>(In thousands)</t>
  </si>
  <si>
    <t xml:space="preserve">    October 31, </t>
  </si>
  <si>
    <t>Assets:</t>
  </si>
  <si>
    <t>Cash and cash equivalents</t>
  </si>
  <si>
    <t>Other current assets</t>
  </si>
  <si>
    <t>Total current assets</t>
  </si>
  <si>
    <t>Property, plant and equipment, net</t>
  </si>
  <si>
    <t>Intangible assets, net</t>
  </si>
  <si>
    <t>Other assets</t>
  </si>
  <si>
    <t>Liabilities and stockholders' equity (deficit):</t>
  </si>
  <si>
    <t>Current liabilities</t>
  </si>
  <si>
    <t>Long-term debt</t>
  </si>
  <si>
    <t>Other liabilities</t>
  </si>
  <si>
    <t>Total liabilities</t>
  </si>
  <si>
    <t>Continuing operations before extraordinary items</t>
  </si>
  <si>
    <t>Discontinued operations</t>
  </si>
  <si>
    <t xml:space="preserve">     extraordinary items</t>
  </si>
  <si>
    <t>Diluted earnings (loss) per share:</t>
  </si>
  <si>
    <t>Investment income, net</t>
  </si>
  <si>
    <t>Discontinued operations net of taxes:</t>
  </si>
  <si>
    <t xml:space="preserve">       Income (loss) from disposal</t>
  </si>
  <si>
    <t>Income from Cont. Ops.  before income taxes</t>
  </si>
  <si>
    <t>Income from continuing operation before</t>
  </si>
  <si>
    <t xml:space="preserve">       Income (loss) before extraordinary item</t>
  </si>
  <si>
    <t>Net income</t>
  </si>
  <si>
    <t>Income (loss) from discontinued operations</t>
  </si>
  <si>
    <t>Number of shares used to compute earnings per share</t>
  </si>
  <si>
    <t>Stockholders' equity</t>
  </si>
  <si>
    <t>Diluted earnings per share</t>
  </si>
  <si>
    <t>Cum effect of changes in Acctg Principles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</si>
</sst>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00_);_(* \(#,##0.000\);_(* &quot;-&quot;_);_(@_)"/>
    <numFmt numFmtId="170" formatCode="_(&quot;$&quot;* #,##0_);_(&quot;$&quot;* \(#,##0\);_(&quot;$&quot;* &quot;-&quot;??_);_(@_)"/>
  </numFmts>
  <fonts count="7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u val="singleAccounting"/>
      <sz val="10"/>
      <name val="Times New Roman"/>
      <family val="1"/>
    </font>
    <font>
      <b/>
      <u val="doub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41" fontId="0" fillId="0" borderId="0"/>
    <xf numFmtId="44" fontId="1" fillId="0" borderId="0" applyFont="0" applyFill="0" applyBorder="0" applyAlignment="0" applyProtection="0"/>
  </cellStyleXfs>
  <cellXfs count="58">
    <xf numFmtId="41" fontId="0" fillId="0" borderId="0" xfId="0"/>
    <xf numFmtId="5" fontId="0" fillId="0" borderId="0" xfId="0" applyNumberFormat="1" applyProtection="1"/>
    <xf numFmtId="37" fontId="0" fillId="0" borderId="0" xfId="0" applyNumberFormat="1" applyProtection="1"/>
    <xf numFmtId="42" fontId="0" fillId="0" borderId="0" xfId="0" applyNumberFormat="1"/>
    <xf numFmtId="41" fontId="2" fillId="0" borderId="0" xfId="0" applyFont="1" applyAlignment="1">
      <alignment horizontal="center"/>
    </xf>
    <xf numFmtId="41" fontId="0" fillId="0" borderId="0" xfId="0" applyAlignment="1">
      <alignment horizontal="center"/>
    </xf>
    <xf numFmtId="41" fontId="3" fillId="0" borderId="0" xfId="0" applyFont="1"/>
    <xf numFmtId="41" fontId="3" fillId="0" borderId="0" xfId="0" applyFont="1" applyAlignment="1" applyProtection="1">
      <alignment horizontal="center"/>
    </xf>
    <xf numFmtId="41" fontId="3" fillId="0" borderId="0" xfId="0" applyFont="1" applyAlignment="1">
      <alignment horizontal="centerContinuous"/>
    </xf>
    <xf numFmtId="41" fontId="3" fillId="0" borderId="0" xfId="0" applyFont="1" applyAlignment="1" applyProtection="1">
      <alignment horizontal="centerContinuous"/>
    </xf>
    <xf numFmtId="41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1" fontId="3" fillId="0" borderId="0" xfId="0" applyFont="1" applyAlignment="1" applyProtection="1">
      <alignment horizontal="left"/>
    </xf>
    <xf numFmtId="42" fontId="3" fillId="0" borderId="0" xfId="0" applyNumberFormat="1" applyFont="1"/>
    <xf numFmtId="42" fontId="3" fillId="0" borderId="0" xfId="0" applyNumberFormat="1" applyFont="1" applyAlignment="1" applyProtection="1">
      <alignment horizontal="left"/>
    </xf>
    <xf numFmtId="41" fontId="3" fillId="0" borderId="0" xfId="0" applyNumberFormat="1" applyFont="1" applyAlignment="1" applyProtection="1">
      <alignment horizontal="left"/>
    </xf>
    <xf numFmtId="44" fontId="3" fillId="0" borderId="0" xfId="0" applyNumberFormat="1" applyFont="1" applyAlignment="1" applyProtection="1">
      <alignment horizontal="left"/>
    </xf>
    <xf numFmtId="14" fontId="3" fillId="0" borderId="1" xfId="0" applyNumberFormat="1" applyFont="1" applyBorder="1" applyAlignment="1" applyProtection="1">
      <alignment horizontal="center"/>
    </xf>
    <xf numFmtId="0" fontId="3" fillId="0" borderId="1" xfId="0" applyNumberFormat="1" applyFont="1" applyBorder="1" applyAlignment="1" applyProtection="1">
      <alignment horizontal="center"/>
    </xf>
    <xf numFmtId="41" fontId="4" fillId="0" borderId="0" xfId="0" applyFont="1" applyAlignment="1" applyProtection="1">
      <alignment horizontal="center"/>
    </xf>
    <xf numFmtId="41" fontId="3" fillId="0" borderId="0" xfId="0" applyFont="1" applyAlignment="1"/>
    <xf numFmtId="42" fontId="3" fillId="0" borderId="0" xfId="0" applyNumberFormat="1" applyFont="1" applyAlignment="1" applyProtection="1"/>
    <xf numFmtId="41" fontId="3" fillId="0" borderId="1" xfId="0" applyNumberFormat="1" applyFont="1" applyBorder="1" applyAlignment="1" applyProtection="1"/>
    <xf numFmtId="41" fontId="3" fillId="0" borderId="0" xfId="0" applyNumberFormat="1" applyFont="1" applyAlignment="1" applyProtection="1"/>
    <xf numFmtId="41" fontId="5" fillId="0" borderId="0" xfId="0" applyNumberFormat="1" applyFont="1" applyAlignment="1" applyProtection="1"/>
    <xf numFmtId="41" fontId="5" fillId="0" borderId="0" xfId="0" applyNumberFormat="1" applyFont="1" applyAlignment="1"/>
    <xf numFmtId="41" fontId="3" fillId="0" borderId="0" xfId="0" applyNumberFormat="1" applyFont="1" applyAlignment="1"/>
    <xf numFmtId="42" fontId="6" fillId="0" borderId="0" xfId="0" applyNumberFormat="1" applyFont="1" applyAlignment="1" applyProtection="1"/>
    <xf numFmtId="42" fontId="6" fillId="0" borderId="0" xfId="0" applyNumberFormat="1" applyFont="1" applyAlignment="1"/>
    <xf numFmtId="44" fontId="3" fillId="0" borderId="0" xfId="0" applyNumberFormat="1" applyFont="1" applyAlignment="1" applyProtection="1"/>
    <xf numFmtId="44" fontId="6" fillId="0" borderId="0" xfId="0" applyNumberFormat="1" applyFont="1" applyAlignment="1" applyProtection="1"/>
    <xf numFmtId="44" fontId="6" fillId="0" borderId="0" xfId="0" applyNumberFormat="1" applyFont="1" applyAlignment="1"/>
    <xf numFmtId="43" fontId="5" fillId="0" borderId="0" xfId="0" applyNumberFormat="1" applyFont="1" applyAlignment="1" applyProtection="1"/>
    <xf numFmtId="37" fontId="3" fillId="0" borderId="0" xfId="0" applyNumberFormat="1" applyFont="1" applyAlignment="1" applyProtection="1"/>
    <xf numFmtId="41" fontId="6" fillId="0" borderId="0" xfId="0" applyNumberFormat="1" applyFont="1" applyAlignment="1" applyProtection="1"/>
    <xf numFmtId="41" fontId="6" fillId="0" borderId="0" xfId="0" applyNumberFormat="1" applyFont="1" applyAlignment="1"/>
    <xf numFmtId="41" fontId="0" fillId="0" borderId="0" xfId="0" applyAlignment="1"/>
    <xf numFmtId="42" fontId="3" fillId="0" borderId="0" xfId="0" applyNumberFormat="1" applyFont="1" applyAlignment="1"/>
    <xf numFmtId="41" fontId="3" fillId="0" borderId="1" xfId="0" applyFont="1" applyBorder="1" applyAlignment="1" applyProtection="1">
      <alignment horizontal="center"/>
    </xf>
    <xf numFmtId="168" fontId="0" fillId="0" borderId="0" xfId="0" applyNumberFormat="1"/>
    <xf numFmtId="43" fontId="3" fillId="0" borderId="0" xfId="0" applyNumberFormat="1" applyFont="1" applyAlignment="1"/>
    <xf numFmtId="41" fontId="3" fillId="0" borderId="0" xfId="0" applyFont="1" applyBorder="1" applyAlignment="1" applyProtection="1">
      <alignment horizontal="center"/>
    </xf>
    <xf numFmtId="41" fontId="3" fillId="0" borderId="0" xfId="0" applyFont="1" applyBorder="1" applyAlignment="1">
      <alignment horizontal="center"/>
    </xf>
    <xf numFmtId="41" fontId="3" fillId="0" borderId="0" xfId="0" applyFont="1" applyBorder="1" applyAlignment="1"/>
    <xf numFmtId="42" fontId="3" fillId="0" borderId="0" xfId="0" applyNumberFormat="1" applyFont="1" applyBorder="1" applyAlignment="1" applyProtection="1"/>
    <xf numFmtId="41" fontId="3" fillId="0" borderId="0" xfId="0" applyNumberFormat="1" applyFont="1" applyBorder="1" applyAlignment="1" applyProtection="1"/>
    <xf numFmtId="41" fontId="5" fillId="0" borderId="0" xfId="0" applyNumberFormat="1" applyFont="1" applyBorder="1" applyAlignment="1"/>
    <xf numFmtId="41" fontId="3" fillId="0" borderId="0" xfId="0" applyNumberFormat="1" applyFont="1" applyBorder="1" applyAlignment="1"/>
    <xf numFmtId="41" fontId="5" fillId="0" borderId="0" xfId="0" applyNumberFormat="1" applyFont="1" applyBorder="1" applyAlignment="1" applyProtection="1"/>
    <xf numFmtId="41" fontId="5" fillId="0" borderId="0" xfId="0" applyFont="1" applyBorder="1" applyAlignment="1"/>
    <xf numFmtId="41" fontId="5" fillId="0" borderId="0" xfId="0" applyFont="1" applyBorder="1"/>
    <xf numFmtId="14" fontId="3" fillId="0" borderId="0" xfId="0" applyNumberFormat="1" applyFont="1" applyBorder="1" applyAlignment="1" applyProtection="1">
      <alignment horizontal="center"/>
    </xf>
    <xf numFmtId="170" fontId="3" fillId="0" borderId="0" xfId="1" applyNumberFormat="1" applyFont="1" applyAlignment="1" applyProtection="1"/>
    <xf numFmtId="170" fontId="3" fillId="0" borderId="0" xfId="1" applyNumberFormat="1" applyFont="1" applyAlignment="1"/>
    <xf numFmtId="44" fontId="5" fillId="0" borderId="0" xfId="0" applyNumberFormat="1" applyFont="1" applyAlignment="1"/>
    <xf numFmtId="44" fontId="5" fillId="0" borderId="0" xfId="0" applyNumberFormat="1" applyFont="1" applyAlignment="1" applyProtection="1"/>
    <xf numFmtId="41" fontId="3" fillId="0" borderId="1" xfId="0" applyFont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57"/>
  <sheetViews>
    <sheetView showGridLines="0" tabSelected="1" zoomScale="75" workbookViewId="0">
      <selection activeCell="N54" sqref="N54"/>
    </sheetView>
  </sheetViews>
  <sheetFormatPr defaultColWidth="9.77734375" defaultRowHeight="13.2" x14ac:dyDescent="0.25"/>
  <cols>
    <col min="1" max="1" width="2" style="6" customWidth="1"/>
    <col min="2" max="2" width="15.44140625" style="21" customWidth="1"/>
    <col min="3" max="3" width="2.44140625" style="6" customWidth="1"/>
    <col min="4" max="4" width="15.44140625" style="21" customWidth="1"/>
    <col min="5" max="5" width="2.44140625" style="6" customWidth="1"/>
    <col min="6" max="6" width="15.44140625" style="21" customWidth="1"/>
    <col min="7" max="7" width="2.44140625" style="6" customWidth="1"/>
    <col min="8" max="8" width="15.44140625" style="21" customWidth="1"/>
    <col min="9" max="9" width="2.44140625" style="6" customWidth="1"/>
    <col min="10" max="10" width="15.44140625" style="21" customWidth="1"/>
    <col min="11" max="11" width="2.44140625" style="6" customWidth="1"/>
    <col min="12" max="12" width="15.44140625" style="21" hidden="1" customWidth="1"/>
    <col min="13" max="13" width="1.77734375" style="21" hidden="1" customWidth="1"/>
    <col min="14" max="14" width="67.33203125" style="6" customWidth="1"/>
    <col min="15" max="15" width="15.44140625" style="21" customWidth="1"/>
    <col min="16" max="16" width="1.77734375" style="6" customWidth="1"/>
    <col min="17" max="17" width="18" style="21" bestFit="1" customWidth="1"/>
    <col min="18" max="18" width="1.77734375" style="6" customWidth="1"/>
    <col min="19" max="19" width="18" style="6" bestFit="1" customWidth="1"/>
    <col min="20" max="20" width="1.77734375" style="6" customWidth="1"/>
  </cols>
  <sheetData>
    <row r="1" spans="1:28" x14ac:dyDescent="0.25">
      <c r="L1" s="41"/>
    </row>
    <row r="2" spans="1:28" ht="17.399999999999999" x14ac:dyDescent="0.3">
      <c r="N2" s="20" t="s">
        <v>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x14ac:dyDescent="0.25">
      <c r="B3" s="7"/>
      <c r="C3" s="8"/>
      <c r="D3" s="7"/>
      <c r="E3" s="8"/>
      <c r="F3" s="7"/>
      <c r="G3" s="8"/>
      <c r="H3" s="7"/>
      <c r="I3" s="8"/>
      <c r="J3" s="7"/>
      <c r="K3" s="8"/>
      <c r="L3" s="9"/>
      <c r="M3" s="8"/>
      <c r="N3" s="7" t="s">
        <v>1</v>
      </c>
      <c r="O3" s="8"/>
      <c r="P3" s="8"/>
      <c r="Q3" s="8"/>
      <c r="R3" s="8"/>
      <c r="S3" s="8"/>
      <c r="T3" s="8"/>
    </row>
    <row r="4" spans="1:28" x14ac:dyDescent="0.25">
      <c r="B4" s="57" t="s">
        <v>2</v>
      </c>
      <c r="C4" s="57"/>
      <c r="D4" s="57"/>
      <c r="E4" s="57"/>
      <c r="F4" s="57"/>
      <c r="G4" s="57"/>
      <c r="H4" s="57"/>
      <c r="I4" s="57"/>
      <c r="J4" s="57"/>
      <c r="K4" s="42"/>
      <c r="L4" s="39"/>
      <c r="M4" s="7"/>
      <c r="N4" s="7" t="s">
        <v>3</v>
      </c>
      <c r="O4" s="57" t="s">
        <v>4</v>
      </c>
      <c r="P4" s="57"/>
      <c r="Q4" s="57"/>
      <c r="R4" s="57"/>
      <c r="S4" s="57"/>
      <c r="T4" s="39"/>
    </row>
    <row r="5" spans="1:28" s="4" customFormat="1" x14ac:dyDescent="0.25">
      <c r="A5" s="10"/>
      <c r="B5" s="18">
        <v>36922</v>
      </c>
      <c r="C5" s="10"/>
      <c r="D5" s="18">
        <v>36830</v>
      </c>
      <c r="E5" s="10"/>
      <c r="F5" s="18">
        <v>36738</v>
      </c>
      <c r="G5" s="10"/>
      <c r="H5" s="18">
        <v>36646</v>
      </c>
      <c r="I5" s="10"/>
      <c r="J5" s="18">
        <v>36556</v>
      </c>
      <c r="K5" s="43"/>
      <c r="L5" s="18">
        <v>36464</v>
      </c>
      <c r="M5" s="11"/>
      <c r="N5" s="10"/>
      <c r="O5" s="19">
        <v>2000</v>
      </c>
      <c r="P5" s="12"/>
      <c r="Q5" s="19">
        <v>1999</v>
      </c>
      <c r="R5" s="12"/>
      <c r="S5" s="19">
        <v>1998</v>
      </c>
      <c r="T5" s="12"/>
    </row>
    <row r="6" spans="1:28" s="5" customFormat="1" ht="4.5" customHeight="1" x14ac:dyDescent="0.25">
      <c r="A6" s="10"/>
      <c r="B6" s="7"/>
      <c r="C6" s="7"/>
      <c r="D6" s="7"/>
      <c r="E6" s="7"/>
      <c r="F6" s="7"/>
      <c r="G6" s="7"/>
      <c r="H6" s="7"/>
      <c r="I6" s="7"/>
      <c r="J6" s="7"/>
      <c r="K6" s="42"/>
      <c r="M6" s="7"/>
      <c r="N6" s="10"/>
      <c r="O6" s="7"/>
      <c r="P6" s="7"/>
      <c r="Q6" s="7"/>
      <c r="R6" s="7"/>
      <c r="S6" s="7"/>
      <c r="T6" s="7"/>
    </row>
    <row r="7" spans="1:28" x14ac:dyDescent="0.25">
      <c r="C7" s="21"/>
      <c r="E7" s="21"/>
      <c r="G7" s="21"/>
      <c r="I7" s="21"/>
      <c r="K7" s="44"/>
      <c r="N7" s="13" t="s">
        <v>5</v>
      </c>
      <c r="P7" s="21"/>
      <c r="R7" s="21"/>
      <c r="S7" s="21"/>
      <c r="T7" s="21"/>
    </row>
    <row r="8" spans="1:28" s="3" customFormat="1" x14ac:dyDescent="0.25">
      <c r="A8" s="14"/>
      <c r="B8" s="22">
        <v>35625</v>
      </c>
      <c r="C8" s="22"/>
      <c r="D8" s="22">
        <v>42300</v>
      </c>
      <c r="E8" s="22"/>
      <c r="F8" s="22">
        <v>39260</v>
      </c>
      <c r="G8" s="22"/>
      <c r="H8" s="22">
        <v>38259</v>
      </c>
      <c r="I8" s="22"/>
      <c r="J8" s="22">
        <v>31969</v>
      </c>
      <c r="K8" s="45"/>
      <c r="L8" s="22">
        <v>37581</v>
      </c>
      <c r="M8" s="22"/>
      <c r="N8" s="15" t="s">
        <v>6</v>
      </c>
      <c r="O8" s="22">
        <v>151788</v>
      </c>
      <c r="P8" s="38"/>
      <c r="Q8" s="22">
        <v>135978</v>
      </c>
      <c r="R8" s="38"/>
      <c r="S8" s="22">
        <v>119210</v>
      </c>
      <c r="T8" s="38"/>
      <c r="V8" s="40"/>
    </row>
    <row r="9" spans="1:28" ht="16.8" x14ac:dyDescent="0.55000000000000004">
      <c r="B9" s="49">
        <v>13274</v>
      </c>
      <c r="C9" s="46"/>
      <c r="D9" s="49">
        <v>12936</v>
      </c>
      <c r="E9" s="46"/>
      <c r="F9" s="49">
        <v>11648</v>
      </c>
      <c r="G9" s="46"/>
      <c r="H9" s="49">
        <v>12510</v>
      </c>
      <c r="I9" s="46"/>
      <c r="J9" s="49">
        <v>8435</v>
      </c>
      <c r="K9" s="46"/>
      <c r="L9" s="23">
        <v>7641</v>
      </c>
      <c r="M9" s="24"/>
      <c r="N9" s="16" t="s">
        <v>7</v>
      </c>
      <c r="O9" s="49">
        <v>45529</v>
      </c>
      <c r="P9" s="47"/>
      <c r="Q9" s="49">
        <v>29350</v>
      </c>
      <c r="R9" s="47"/>
      <c r="S9" s="49">
        <v>27982</v>
      </c>
      <c r="T9" s="27"/>
    </row>
    <row r="10" spans="1:28" ht="16.8" x14ac:dyDescent="0.55000000000000004">
      <c r="B10" s="25">
        <f>SUM(B8:B9)</f>
        <v>48899</v>
      </c>
      <c r="C10" s="26"/>
      <c r="D10" s="25">
        <f>SUM(D8:D9)</f>
        <v>55236</v>
      </c>
      <c r="E10" s="26"/>
      <c r="F10" s="25">
        <f>SUM(F8:F9)</f>
        <v>50908</v>
      </c>
      <c r="G10" s="26"/>
      <c r="H10" s="25">
        <f>SUM(H8:H9)</f>
        <v>50769</v>
      </c>
      <c r="I10" s="26"/>
      <c r="J10" s="25">
        <f>SUM(J8:J9)</f>
        <v>40404</v>
      </c>
      <c r="K10" s="47"/>
      <c r="L10" s="25">
        <f>SUM(L8:L9)</f>
        <v>45222</v>
      </c>
      <c r="M10" s="26"/>
      <c r="N10" s="16" t="s">
        <v>8</v>
      </c>
      <c r="O10" s="25">
        <f>SUM(O8:O9)</f>
        <v>197317</v>
      </c>
      <c r="P10" s="26"/>
      <c r="Q10" s="25">
        <f>SUM(Q8:Q9)</f>
        <v>165328</v>
      </c>
      <c r="R10" s="26"/>
      <c r="S10" s="25">
        <f>SUM(S8:S9)</f>
        <v>147192</v>
      </c>
      <c r="T10" s="26"/>
      <c r="V10" s="40"/>
    </row>
    <row r="11" spans="1:28" x14ac:dyDescent="0.25">
      <c r="B11" s="24">
        <v>9665</v>
      </c>
      <c r="C11" s="27"/>
      <c r="D11" s="24">
        <v>14203</v>
      </c>
      <c r="E11" s="27"/>
      <c r="F11" s="24">
        <v>13049</v>
      </c>
      <c r="G11" s="27"/>
      <c r="H11" s="24">
        <v>11377</v>
      </c>
      <c r="I11" s="27"/>
      <c r="J11" s="24">
        <v>8240</v>
      </c>
      <c r="K11" s="48"/>
      <c r="L11" s="24">
        <v>12390</v>
      </c>
      <c r="M11" s="27"/>
      <c r="N11" s="16" t="s">
        <v>9</v>
      </c>
      <c r="O11" s="24">
        <v>46869</v>
      </c>
      <c r="P11" s="27"/>
      <c r="Q11" s="24">
        <v>38811</v>
      </c>
      <c r="R11" s="27"/>
      <c r="S11" s="24">
        <v>29700</v>
      </c>
      <c r="T11" s="27"/>
      <c r="V11" s="2"/>
    </row>
    <row r="12" spans="1:28" x14ac:dyDescent="0.25">
      <c r="B12" s="24">
        <v>162</v>
      </c>
      <c r="C12" s="27"/>
      <c r="D12" s="24">
        <v>129</v>
      </c>
      <c r="E12" s="27"/>
      <c r="F12" s="24">
        <v>92</v>
      </c>
      <c r="G12" s="27"/>
      <c r="H12" s="24">
        <v>67</v>
      </c>
      <c r="I12" s="27"/>
      <c r="J12" s="24">
        <v>211</v>
      </c>
      <c r="K12" s="48"/>
      <c r="L12" s="24">
        <v>173</v>
      </c>
      <c r="M12" s="27"/>
      <c r="N12" s="16" t="s">
        <v>33</v>
      </c>
      <c r="O12" s="24">
        <v>499</v>
      </c>
      <c r="P12" s="27"/>
      <c r="Q12" s="24">
        <v>395</v>
      </c>
      <c r="R12" s="27"/>
      <c r="S12" s="24">
        <v>329</v>
      </c>
      <c r="T12" s="27"/>
      <c r="V12" s="2"/>
    </row>
    <row r="13" spans="1:28" x14ac:dyDescent="0.25">
      <c r="B13" s="24">
        <v>0</v>
      </c>
      <c r="C13" s="27"/>
      <c r="D13" s="24">
        <v>0</v>
      </c>
      <c r="E13" s="27"/>
      <c r="F13" s="24">
        <v>653</v>
      </c>
      <c r="G13" s="27"/>
      <c r="H13" s="24">
        <v>0</v>
      </c>
      <c r="I13" s="27"/>
      <c r="J13" s="24">
        <v>0</v>
      </c>
      <c r="K13" s="48"/>
      <c r="L13" s="24">
        <v>0</v>
      </c>
      <c r="M13" s="27"/>
      <c r="N13" s="16" t="s">
        <v>10</v>
      </c>
      <c r="O13" s="24">
        <v>653</v>
      </c>
      <c r="P13" s="27"/>
      <c r="Q13" s="24">
        <v>0</v>
      </c>
      <c r="R13" s="27"/>
      <c r="S13" s="24">
        <v>1250</v>
      </c>
      <c r="T13" s="27"/>
      <c r="V13" s="2"/>
    </row>
    <row r="14" spans="1:28" x14ac:dyDescent="0.25">
      <c r="B14" s="24">
        <v>999</v>
      </c>
      <c r="C14" s="27"/>
      <c r="D14" s="24">
        <v>931</v>
      </c>
      <c r="E14" s="27"/>
      <c r="F14" s="24">
        <v>1164</v>
      </c>
      <c r="G14" s="27"/>
      <c r="H14" s="24">
        <v>1268</v>
      </c>
      <c r="I14" s="27"/>
      <c r="J14" s="24">
        <v>1381</v>
      </c>
      <c r="K14" s="48"/>
      <c r="L14" s="24">
        <v>1397</v>
      </c>
      <c r="M14" s="27"/>
      <c r="N14" s="16" t="s">
        <v>11</v>
      </c>
      <c r="O14" s="24">
        <v>4744</v>
      </c>
      <c r="P14" s="27"/>
      <c r="Q14" s="24">
        <v>6330</v>
      </c>
      <c r="R14" s="27"/>
      <c r="S14" s="24">
        <v>6253</v>
      </c>
      <c r="T14" s="27"/>
      <c r="V14" s="2"/>
    </row>
    <row r="15" spans="1:28" ht="16.8" x14ac:dyDescent="0.55000000000000004">
      <c r="B15" s="50">
        <v>664</v>
      </c>
      <c r="C15" s="47"/>
      <c r="D15" s="50">
        <v>53</v>
      </c>
      <c r="E15" s="47"/>
      <c r="F15" s="50">
        <v>-79</v>
      </c>
      <c r="G15" s="47"/>
      <c r="H15" s="51">
        <v>-7</v>
      </c>
      <c r="I15" s="47"/>
      <c r="J15" s="49">
        <v>189</v>
      </c>
      <c r="K15" s="47"/>
      <c r="L15" s="25">
        <f>-2-24-41</f>
        <v>-67</v>
      </c>
      <c r="M15" s="26"/>
      <c r="N15" s="16" t="s">
        <v>12</v>
      </c>
      <c r="O15" s="50">
        <v>156</v>
      </c>
      <c r="P15" s="47"/>
      <c r="Q15" s="49">
        <v>-164</v>
      </c>
      <c r="R15" s="47"/>
      <c r="S15" s="49">
        <v>561</v>
      </c>
      <c r="T15" s="26"/>
      <c r="V15" s="2"/>
    </row>
    <row r="16" spans="1:28" x14ac:dyDescent="0.25">
      <c r="B16" s="24">
        <f>B11+B12-B13-B14+B15</f>
        <v>9492</v>
      </c>
      <c r="C16" s="27"/>
      <c r="D16" s="24">
        <f>D11+D12-D13-D14+D15</f>
        <v>13454</v>
      </c>
      <c r="E16" s="27"/>
      <c r="F16" s="24">
        <f>F11+F12-F13-F14+F15</f>
        <v>11245</v>
      </c>
      <c r="G16" s="27"/>
      <c r="H16" s="24">
        <f>H11+H12-H13-H14+H15</f>
        <v>10169</v>
      </c>
      <c r="I16" s="27"/>
      <c r="J16" s="24">
        <f>J11+J12-J13-J14+J15</f>
        <v>7259</v>
      </c>
      <c r="K16" s="48"/>
      <c r="L16" s="24">
        <f>L11+L12-L13-L14+L15</f>
        <v>11099</v>
      </c>
      <c r="M16" s="27"/>
      <c r="N16" s="16" t="s">
        <v>36</v>
      </c>
      <c r="O16" s="24">
        <f>O11+O12-O13-O14+O15</f>
        <v>42127</v>
      </c>
      <c r="P16" s="27"/>
      <c r="Q16" s="24">
        <f>Q11+Q12-Q13-Q14+Q15</f>
        <v>32712</v>
      </c>
      <c r="R16" s="27"/>
      <c r="S16" s="24">
        <f>S11+S12-S13-S14+S15</f>
        <v>23087</v>
      </c>
      <c r="T16" s="27"/>
      <c r="V16" s="2"/>
    </row>
    <row r="17" spans="2:22" ht="16.8" x14ac:dyDescent="0.55000000000000004">
      <c r="B17" s="25">
        <v>3183</v>
      </c>
      <c r="C17" s="26"/>
      <c r="D17" s="25">
        <v>4305</v>
      </c>
      <c r="E17" s="26"/>
      <c r="F17" s="25">
        <v>2584</v>
      </c>
      <c r="G17" s="26"/>
      <c r="H17" s="25">
        <v>3406</v>
      </c>
      <c r="I17" s="26"/>
      <c r="J17" s="25">
        <v>2432</v>
      </c>
      <c r="K17" s="47"/>
      <c r="L17" s="25">
        <v>3579</v>
      </c>
      <c r="M17" s="26"/>
      <c r="N17" s="16" t="s">
        <v>13</v>
      </c>
      <c r="O17" s="25">
        <v>12727</v>
      </c>
      <c r="P17" s="26"/>
      <c r="Q17" s="25">
        <v>10711</v>
      </c>
      <c r="R17" s="26"/>
      <c r="S17" s="25">
        <v>-34723</v>
      </c>
      <c r="T17" s="26"/>
      <c r="V17" s="2"/>
    </row>
    <row r="18" spans="2:22" ht="16.8" x14ac:dyDescent="0.55000000000000004">
      <c r="B18" s="25"/>
      <c r="C18" s="26"/>
      <c r="D18" s="25"/>
      <c r="E18" s="26"/>
      <c r="F18" s="25"/>
      <c r="G18" s="26"/>
      <c r="H18" s="25"/>
      <c r="I18" s="26"/>
      <c r="J18" s="25"/>
      <c r="K18" s="47"/>
      <c r="L18" s="25"/>
      <c r="M18" s="26"/>
      <c r="N18" s="16" t="s">
        <v>37</v>
      </c>
      <c r="O18" s="25"/>
      <c r="P18" s="26"/>
      <c r="Q18" s="25"/>
      <c r="R18" s="26"/>
      <c r="S18" s="25"/>
      <c r="T18" s="26"/>
      <c r="V18" s="2"/>
    </row>
    <row r="19" spans="2:22" x14ac:dyDescent="0.25">
      <c r="B19" s="24">
        <f>B16-B17</f>
        <v>6309</v>
      </c>
      <c r="C19" s="27"/>
      <c r="D19" s="24">
        <f>D16-D17</f>
        <v>9149</v>
      </c>
      <c r="E19" s="27"/>
      <c r="F19" s="24">
        <f>F16-F17</f>
        <v>8661</v>
      </c>
      <c r="G19" s="27"/>
      <c r="H19" s="24">
        <f>H16-H17</f>
        <v>6763</v>
      </c>
      <c r="I19" s="27"/>
      <c r="J19" s="24">
        <f>J16-J17</f>
        <v>4827</v>
      </c>
      <c r="K19" s="27"/>
      <c r="L19" s="24">
        <f>L16-L17</f>
        <v>7520</v>
      </c>
      <c r="M19" s="27"/>
      <c r="N19" s="21" t="s">
        <v>31</v>
      </c>
      <c r="O19" s="24">
        <f>O16-O17</f>
        <v>29400</v>
      </c>
      <c r="P19" s="27"/>
      <c r="Q19" s="24">
        <f>Q16-Q17</f>
        <v>22001</v>
      </c>
      <c r="R19" s="27"/>
      <c r="S19" s="24">
        <f>S16-S17</f>
        <v>57810</v>
      </c>
      <c r="T19" s="27"/>
      <c r="V19" s="2"/>
    </row>
    <row r="20" spans="2:22" x14ac:dyDescent="0.25">
      <c r="B20" s="24">
        <v>0</v>
      </c>
      <c r="C20" s="27"/>
      <c r="D20" s="24">
        <v>0</v>
      </c>
      <c r="E20" s="27"/>
      <c r="F20" s="24">
        <v>0</v>
      </c>
      <c r="G20" s="27"/>
      <c r="H20" s="24">
        <v>0</v>
      </c>
      <c r="I20" s="27"/>
      <c r="J20" s="24">
        <v>-432</v>
      </c>
      <c r="K20" s="27"/>
      <c r="L20" s="24">
        <v>0</v>
      </c>
      <c r="M20" s="27"/>
      <c r="N20" s="21" t="s">
        <v>44</v>
      </c>
      <c r="O20" s="24">
        <v>-432</v>
      </c>
      <c r="P20" s="27"/>
      <c r="Q20" s="24">
        <v>0</v>
      </c>
      <c r="R20" s="27"/>
      <c r="S20" s="24">
        <v>0</v>
      </c>
      <c r="T20" s="27"/>
      <c r="V20" s="2"/>
    </row>
    <row r="21" spans="2:22" ht="15.75" customHeight="1" x14ac:dyDescent="0.25">
      <c r="B21" s="24"/>
      <c r="C21" s="27"/>
      <c r="D21" s="24"/>
      <c r="E21" s="27"/>
      <c r="F21" s="24"/>
      <c r="G21" s="27"/>
      <c r="H21" s="24"/>
      <c r="I21" s="27"/>
      <c r="J21" s="24"/>
      <c r="K21" s="27"/>
      <c r="L21" s="24"/>
      <c r="M21" s="27"/>
      <c r="N21" s="21" t="s">
        <v>34</v>
      </c>
      <c r="O21" s="24"/>
      <c r="P21" s="27"/>
      <c r="Q21" s="24"/>
      <c r="R21" s="27"/>
      <c r="S21" s="24"/>
      <c r="T21" s="27"/>
      <c r="V21" s="2"/>
    </row>
    <row r="22" spans="2:22" x14ac:dyDescent="0.25">
      <c r="B22" s="24">
        <v>0</v>
      </c>
      <c r="C22" s="27"/>
      <c r="D22" s="24">
        <v>0</v>
      </c>
      <c r="E22" s="27"/>
      <c r="F22" s="24">
        <v>0</v>
      </c>
      <c r="G22" s="27"/>
      <c r="H22" s="24">
        <v>0</v>
      </c>
      <c r="I22" s="27"/>
      <c r="J22" s="24">
        <v>0</v>
      </c>
      <c r="K22" s="27"/>
      <c r="L22" s="24">
        <v>0</v>
      </c>
      <c r="M22" s="27"/>
      <c r="N22" s="16" t="s">
        <v>38</v>
      </c>
      <c r="O22" s="24">
        <v>0</v>
      </c>
      <c r="P22" s="27"/>
      <c r="Q22" s="24">
        <v>129</v>
      </c>
      <c r="R22" s="27"/>
      <c r="S22" s="24">
        <v>4336</v>
      </c>
      <c r="T22" s="27"/>
      <c r="V22" s="2"/>
    </row>
    <row r="23" spans="2:22" ht="16.8" x14ac:dyDescent="0.55000000000000004">
      <c r="B23" s="49">
        <v>0</v>
      </c>
      <c r="C23" s="47"/>
      <c r="D23" s="49">
        <v>0</v>
      </c>
      <c r="E23" s="47"/>
      <c r="F23" s="49">
        <v>0</v>
      </c>
      <c r="G23" s="47"/>
      <c r="H23" s="49">
        <v>0</v>
      </c>
      <c r="I23" s="47"/>
      <c r="J23" s="49">
        <v>0</v>
      </c>
      <c r="K23" s="27"/>
      <c r="L23" s="24">
        <v>0</v>
      </c>
      <c r="M23" s="27"/>
      <c r="N23" s="16" t="s">
        <v>35</v>
      </c>
      <c r="O23" s="49">
        <v>0</v>
      </c>
      <c r="P23" s="48"/>
      <c r="Q23" s="49">
        <v>2970</v>
      </c>
      <c r="R23" s="48"/>
      <c r="S23" s="49">
        <v>-22300</v>
      </c>
      <c r="T23" s="27"/>
      <c r="V23" s="2"/>
    </row>
    <row r="24" spans="2:22" ht="2.25" customHeight="1" x14ac:dyDescent="0.55000000000000004"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16"/>
      <c r="O24" s="25"/>
      <c r="P24" s="26"/>
      <c r="Q24" s="25"/>
      <c r="R24" s="26"/>
      <c r="S24" s="25"/>
      <c r="T24" s="26"/>
      <c r="V24" s="2"/>
    </row>
    <row r="25" spans="2:22" ht="16.8" x14ac:dyDescent="0.55000000000000004">
      <c r="B25" s="25">
        <f>SUM(B22:B23)</f>
        <v>0</v>
      </c>
      <c r="C25" s="26"/>
      <c r="D25" s="25">
        <f>SUM(D22:D23)</f>
        <v>0</v>
      </c>
      <c r="E25" s="26"/>
      <c r="F25" s="25">
        <f>SUM(F22:F23)</f>
        <v>0</v>
      </c>
      <c r="G25" s="26"/>
      <c r="H25" s="25">
        <f>SUM(H22:H23)</f>
        <v>0</v>
      </c>
      <c r="I25" s="26"/>
      <c r="J25" s="25">
        <f>SUM(J22:J23)</f>
        <v>0</v>
      </c>
      <c r="K25" s="26"/>
      <c r="L25" s="25">
        <f>SUM(L22:L23)</f>
        <v>0</v>
      </c>
      <c r="M25" s="26"/>
      <c r="N25" s="16" t="s">
        <v>40</v>
      </c>
      <c r="O25" s="25">
        <f>SUM(O22:O23)</f>
        <v>0</v>
      </c>
      <c r="P25" s="26"/>
      <c r="Q25" s="25">
        <f>SUM(Q22:Q23)</f>
        <v>3099</v>
      </c>
      <c r="R25" s="26"/>
      <c r="S25" s="25">
        <f>SUM(S22:S23)</f>
        <v>-17964</v>
      </c>
      <c r="T25" s="26"/>
      <c r="V25" s="2"/>
    </row>
    <row r="26" spans="2:22" ht="4.5" customHeight="1" x14ac:dyDescent="0.55000000000000004">
      <c r="B26" s="25"/>
      <c r="C26" s="26"/>
      <c r="D26" s="25"/>
      <c r="E26" s="26"/>
      <c r="F26" s="25"/>
      <c r="G26" s="26"/>
      <c r="H26" s="25"/>
      <c r="I26" s="26"/>
      <c r="J26" s="25"/>
      <c r="K26" s="26"/>
      <c r="L26" s="25"/>
      <c r="M26" s="26"/>
      <c r="N26" s="16"/>
      <c r="O26" s="25"/>
      <c r="P26" s="26"/>
      <c r="Q26" s="25"/>
      <c r="R26" s="26"/>
      <c r="S26" s="25"/>
      <c r="T26" s="26"/>
      <c r="V26" s="2"/>
    </row>
    <row r="27" spans="2:22" x14ac:dyDescent="0.25">
      <c r="B27" s="53">
        <f>B19+B22+B23+B24+B20</f>
        <v>6309</v>
      </c>
      <c r="C27" s="54"/>
      <c r="D27" s="53">
        <f>D19+D22+D23+D24+D20</f>
        <v>9149</v>
      </c>
      <c r="E27" s="54"/>
      <c r="F27" s="53">
        <f>F19+F22+F23+F24+F20</f>
        <v>8661</v>
      </c>
      <c r="G27" s="54"/>
      <c r="H27" s="53">
        <f>H19+H22+H23+H24+H20</f>
        <v>6763</v>
      </c>
      <c r="I27" s="54"/>
      <c r="J27" s="53">
        <f>J19+J22+J23+J24+J20</f>
        <v>4395</v>
      </c>
      <c r="K27" s="27"/>
      <c r="L27" s="24">
        <f>L19+L22+L23+L24+L20</f>
        <v>7520</v>
      </c>
      <c r="M27" s="27"/>
      <c r="N27" s="15" t="s">
        <v>39</v>
      </c>
      <c r="O27" s="53">
        <f>O19+O22+O23+O24+O20</f>
        <v>28968</v>
      </c>
      <c r="P27" s="54"/>
      <c r="Q27" s="53">
        <f>Q19+Q22+Q23+Q24+Q20</f>
        <v>25100</v>
      </c>
      <c r="R27" s="54"/>
      <c r="S27" s="53">
        <f>S19+S22+S23+S24+S20</f>
        <v>39846</v>
      </c>
      <c r="T27" s="27"/>
      <c r="V27" s="2"/>
    </row>
    <row r="28" spans="2:22" ht="15" x14ac:dyDescent="0.4">
      <c r="B28" s="28"/>
      <c r="C28" s="29"/>
      <c r="D28" s="28"/>
      <c r="E28" s="29"/>
      <c r="F28" s="28"/>
      <c r="G28" s="29"/>
      <c r="H28" s="28"/>
      <c r="I28" s="29"/>
      <c r="J28" s="28"/>
      <c r="K28" s="29"/>
      <c r="L28" s="28"/>
      <c r="M28" s="29"/>
      <c r="N28" s="15" t="s">
        <v>32</v>
      </c>
      <c r="O28" s="28"/>
      <c r="P28" s="29"/>
      <c r="Q28" s="28"/>
      <c r="R28" s="29"/>
      <c r="S28" s="28"/>
      <c r="T28" s="29"/>
      <c r="V28" s="1"/>
    </row>
    <row r="29" spans="2:22" ht="15" x14ac:dyDescent="0.4">
      <c r="B29" s="30">
        <f>ROUND(B19/B35,2)</f>
        <v>0.43</v>
      </c>
      <c r="C29" s="31"/>
      <c r="D29" s="30">
        <f>ROUND(D19/D35,2)</f>
        <v>0.63</v>
      </c>
      <c r="E29" s="31"/>
      <c r="F29" s="30">
        <f>ROUND(F19/F35,2)</f>
        <v>0.59</v>
      </c>
      <c r="G29" s="31"/>
      <c r="H29" s="30">
        <f>ROUND(H19/H35,2)</f>
        <v>0.47</v>
      </c>
      <c r="I29" s="31"/>
      <c r="J29" s="30">
        <f>ROUND(J19/J35,2)</f>
        <v>0.34</v>
      </c>
      <c r="K29" s="31"/>
      <c r="L29" s="30">
        <f>ROUND(L19/L35,2)</f>
        <v>0.53</v>
      </c>
      <c r="M29" s="31"/>
      <c r="N29" s="17" t="s">
        <v>29</v>
      </c>
      <c r="O29" s="30">
        <f>ROUND(O19/O35,2)</f>
        <v>2.0299999999999998</v>
      </c>
      <c r="P29" s="32"/>
      <c r="Q29" s="30">
        <f>ROUND(Q19/Q35,2)</f>
        <v>1.54</v>
      </c>
      <c r="R29" s="32"/>
      <c r="S29" s="30">
        <f>ROUND(S19/S35,2)</f>
        <v>3.79</v>
      </c>
      <c r="T29" s="32"/>
      <c r="V29" s="40"/>
    </row>
    <row r="30" spans="2:22" ht="15" x14ac:dyDescent="0.4">
      <c r="B30" s="24">
        <v>0</v>
      </c>
      <c r="C30" s="31"/>
      <c r="D30" s="24">
        <v>0</v>
      </c>
      <c r="E30" s="31"/>
      <c r="F30" s="24">
        <v>0</v>
      </c>
      <c r="G30" s="31"/>
      <c r="H30" s="24">
        <v>0</v>
      </c>
      <c r="I30" s="31"/>
      <c r="J30" s="30">
        <f>ROUND(J20/J35,2)</f>
        <v>-0.03</v>
      </c>
      <c r="K30" s="31"/>
      <c r="L30" s="24">
        <v>0</v>
      </c>
      <c r="M30" s="31"/>
      <c r="N30" s="21" t="s">
        <v>44</v>
      </c>
      <c r="O30" s="30">
        <f>ROUND(O20/O35,2)</f>
        <v>-0.03</v>
      </c>
      <c r="P30" s="27"/>
      <c r="Q30" s="24">
        <v>0</v>
      </c>
      <c r="R30" s="27"/>
      <c r="S30" s="24">
        <v>0</v>
      </c>
      <c r="T30" s="27"/>
    </row>
    <row r="31" spans="2:22" ht="16.8" x14ac:dyDescent="0.55000000000000004">
      <c r="B31" s="25">
        <v>0</v>
      </c>
      <c r="C31" s="56"/>
      <c r="D31" s="25">
        <v>0</v>
      </c>
      <c r="E31" s="56"/>
      <c r="F31" s="25">
        <v>0</v>
      </c>
      <c r="G31" s="56"/>
      <c r="H31" s="25">
        <v>0</v>
      </c>
      <c r="I31" s="56"/>
      <c r="J31" s="25">
        <v>0</v>
      </c>
      <c r="K31" s="31"/>
      <c r="L31" s="24">
        <v>0</v>
      </c>
      <c r="M31" s="32"/>
      <c r="N31" s="17" t="s">
        <v>30</v>
      </c>
      <c r="O31" s="25">
        <v>0</v>
      </c>
      <c r="P31" s="55"/>
      <c r="Q31" s="33">
        <f>ROUND((Q22+Q23+Q24)/Q35,2)-0.01</f>
        <v>0.21</v>
      </c>
      <c r="R31" s="55"/>
      <c r="S31" s="33">
        <f>ROUND((S22+S23+S24)/S35,2)</f>
        <v>-1.18</v>
      </c>
      <c r="T31" s="32"/>
    </row>
    <row r="32" spans="2:22" ht="6" customHeight="1" x14ac:dyDescent="0.55000000000000004">
      <c r="B32" s="25"/>
      <c r="C32" s="31"/>
      <c r="D32" s="25"/>
      <c r="E32" s="31"/>
      <c r="F32" s="25"/>
      <c r="G32" s="31"/>
      <c r="H32" s="25"/>
      <c r="I32" s="31"/>
      <c r="J32" s="25"/>
      <c r="K32" s="31"/>
      <c r="L32" s="25"/>
      <c r="M32" s="31"/>
      <c r="N32" s="17"/>
      <c r="O32" s="25"/>
      <c r="P32" s="26"/>
      <c r="Q32" s="25"/>
      <c r="R32" s="26"/>
      <c r="S32" s="25"/>
      <c r="T32" s="32"/>
    </row>
    <row r="33" spans="1:22" ht="15" x14ac:dyDescent="0.4">
      <c r="B33" s="31">
        <f>SUM(B29:B32)</f>
        <v>0.43</v>
      </c>
      <c r="C33" s="31"/>
      <c r="D33" s="31">
        <f>SUM(D29:D32)</f>
        <v>0.63</v>
      </c>
      <c r="E33" s="31"/>
      <c r="F33" s="31">
        <f>SUM(F29:F32)</f>
        <v>0.59</v>
      </c>
      <c r="G33" s="31"/>
      <c r="H33" s="31">
        <f>SUM(H29:H32)</f>
        <v>0.47</v>
      </c>
      <c r="I33" s="31"/>
      <c r="J33" s="31">
        <f>SUM(J29:J32)</f>
        <v>0.31000000000000005</v>
      </c>
      <c r="K33" s="31"/>
      <c r="L33" s="31">
        <f>SUM(L29:L32)</f>
        <v>0.53</v>
      </c>
      <c r="M33" s="31"/>
      <c r="N33" s="17" t="s">
        <v>43</v>
      </c>
      <c r="O33" s="31">
        <f>SUM(O29:O32)</f>
        <v>1.9999999999999998</v>
      </c>
      <c r="P33" s="32"/>
      <c r="Q33" s="31">
        <f>SUM(Q29:Q32)</f>
        <v>1.75</v>
      </c>
      <c r="R33" s="32"/>
      <c r="S33" s="31">
        <f>SUM(S29:S32)</f>
        <v>2.6100000000000003</v>
      </c>
      <c r="T33" s="32"/>
      <c r="V33" s="40"/>
    </row>
    <row r="34" spans="1:22" ht="4.5" customHeight="1" x14ac:dyDescent="0.25">
      <c r="B34" s="34"/>
      <c r="C34" s="21"/>
      <c r="D34" s="34"/>
      <c r="E34" s="21"/>
      <c r="F34" s="34"/>
      <c r="G34" s="21"/>
      <c r="H34" s="34"/>
      <c r="I34" s="21"/>
      <c r="J34" s="34"/>
      <c r="K34" s="21"/>
      <c r="L34" s="34"/>
      <c r="N34" s="21"/>
      <c r="O34" s="34"/>
      <c r="P34" s="21"/>
      <c r="Q34" s="34"/>
      <c r="R34" s="21"/>
      <c r="S34" s="34"/>
      <c r="T34" s="21"/>
    </row>
    <row r="35" spans="1:22" ht="15" x14ac:dyDescent="0.4">
      <c r="B35" s="35">
        <v>14818</v>
      </c>
      <c r="C35" s="35"/>
      <c r="D35" s="35">
        <v>14618</v>
      </c>
      <c r="E35" s="35"/>
      <c r="F35" s="35">
        <v>14596</v>
      </c>
      <c r="G35" s="35"/>
      <c r="H35" s="35">
        <v>14438</v>
      </c>
      <c r="I35" s="35"/>
      <c r="J35" s="35">
        <v>14359</v>
      </c>
      <c r="K35" s="35"/>
      <c r="L35" s="35">
        <v>14299</v>
      </c>
      <c r="M35" s="35"/>
      <c r="N35" s="13" t="s">
        <v>41</v>
      </c>
      <c r="O35" s="35">
        <v>14510</v>
      </c>
      <c r="P35" s="36"/>
      <c r="Q35" s="35">
        <v>14312</v>
      </c>
      <c r="R35" s="36"/>
      <c r="S35" s="35">
        <v>15269</v>
      </c>
      <c r="T35" s="36"/>
    </row>
    <row r="36" spans="1:22" ht="6" customHeight="1" x14ac:dyDescent="0.4">
      <c r="B36" s="35"/>
      <c r="C36" s="36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16"/>
      <c r="O36" s="35"/>
      <c r="P36" s="36"/>
      <c r="Q36" s="35"/>
      <c r="R36" s="36"/>
      <c r="S36" s="35"/>
      <c r="T36" s="36"/>
    </row>
    <row r="37" spans="1:22" x14ac:dyDescent="0.25">
      <c r="B37" s="10"/>
      <c r="C37" s="21"/>
      <c r="D37" s="10"/>
      <c r="E37" s="21"/>
      <c r="F37" s="10"/>
      <c r="G37" s="21"/>
      <c r="H37" s="10"/>
      <c r="I37" s="21"/>
      <c r="J37" s="10"/>
      <c r="K37" s="21"/>
      <c r="N37" s="7" t="s">
        <v>14</v>
      </c>
      <c r="O37" s="10"/>
      <c r="P37" s="21"/>
      <c r="R37" s="21"/>
      <c r="S37" s="21"/>
      <c r="T37" s="21"/>
    </row>
    <row r="38" spans="1:2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7" t="s">
        <v>15</v>
      </c>
      <c r="O38" s="7" t="s">
        <v>16</v>
      </c>
      <c r="P38" s="7"/>
      <c r="Q38" s="7" t="s">
        <v>16</v>
      </c>
      <c r="R38" s="7"/>
      <c r="S38" s="7" t="s">
        <v>16</v>
      </c>
      <c r="T38" s="7"/>
    </row>
    <row r="39" spans="1:22" s="4" customFormat="1" x14ac:dyDescent="0.25">
      <c r="A39" s="10"/>
      <c r="B39" s="52">
        <v>36922</v>
      </c>
      <c r="C39" s="43"/>
      <c r="D39" s="52">
        <v>36830</v>
      </c>
      <c r="E39" s="43"/>
      <c r="F39" s="52">
        <v>36738</v>
      </c>
      <c r="G39" s="43"/>
      <c r="H39" s="52">
        <v>36646</v>
      </c>
      <c r="I39" s="43"/>
      <c r="J39" s="52">
        <v>36556</v>
      </c>
      <c r="K39" s="10"/>
      <c r="L39" s="18">
        <v>36464</v>
      </c>
      <c r="M39" s="11"/>
      <c r="N39" s="10"/>
      <c r="O39" s="19">
        <v>2000</v>
      </c>
      <c r="P39" s="12"/>
      <c r="Q39" s="19">
        <v>1999</v>
      </c>
      <c r="R39" s="12"/>
      <c r="S39" s="19">
        <v>1998</v>
      </c>
      <c r="T39" s="12"/>
    </row>
    <row r="40" spans="1:22" s="5" customFormat="1" ht="2.25" customHeight="1" x14ac:dyDescent="0.25">
      <c r="A40" s="10"/>
      <c r="B40" s="7"/>
      <c r="C40" s="10"/>
      <c r="D40" s="7"/>
      <c r="E40" s="10"/>
      <c r="F40" s="7"/>
      <c r="G40" s="10"/>
      <c r="H40" s="7"/>
      <c r="I40" s="10"/>
      <c r="J40" s="7"/>
      <c r="K40" s="10"/>
      <c r="L40" s="37"/>
      <c r="M40" s="10"/>
      <c r="N40" s="10"/>
      <c r="O40" s="7"/>
      <c r="P40" s="7"/>
      <c r="Q40" s="7"/>
      <c r="R40" s="7"/>
      <c r="S40" s="7"/>
      <c r="T40" s="7"/>
    </row>
    <row r="41" spans="1:22" x14ac:dyDescent="0.25">
      <c r="C41" s="21"/>
      <c r="E41" s="21"/>
      <c r="G41" s="21"/>
      <c r="I41" s="21"/>
      <c r="K41" s="21"/>
      <c r="L41" s="37"/>
      <c r="N41" s="13" t="s">
        <v>17</v>
      </c>
      <c r="P41" s="21"/>
      <c r="R41" s="21"/>
      <c r="S41" s="21"/>
      <c r="T41" s="21"/>
    </row>
    <row r="42" spans="1:22" x14ac:dyDescent="0.25">
      <c r="B42" s="22">
        <v>11980</v>
      </c>
      <c r="C42" s="38"/>
      <c r="D42" s="22">
        <v>14608</v>
      </c>
      <c r="E42" s="38"/>
      <c r="F42" s="22">
        <v>9428</v>
      </c>
      <c r="G42" s="38"/>
      <c r="H42" s="22">
        <v>4747</v>
      </c>
      <c r="I42" s="38"/>
      <c r="J42" s="22">
        <v>2682</v>
      </c>
      <c r="K42" s="38"/>
      <c r="L42" s="22">
        <v>20922</v>
      </c>
      <c r="M42" s="38"/>
      <c r="N42" s="15" t="s">
        <v>18</v>
      </c>
      <c r="O42" s="22">
        <v>14608</v>
      </c>
      <c r="P42" s="38"/>
      <c r="Q42" s="22">
        <v>20922</v>
      </c>
      <c r="R42" s="38"/>
      <c r="S42" s="22">
        <v>7333</v>
      </c>
      <c r="T42" s="38"/>
    </row>
    <row r="43" spans="1:22" ht="16.8" x14ac:dyDescent="0.55000000000000004">
      <c r="B43" s="25">
        <v>108067</v>
      </c>
      <c r="C43" s="26"/>
      <c r="D43" s="25">
        <v>98077</v>
      </c>
      <c r="E43" s="26"/>
      <c r="F43" s="25">
        <v>95331</v>
      </c>
      <c r="G43" s="26"/>
      <c r="H43" s="25">
        <v>94868</v>
      </c>
      <c r="I43" s="26"/>
      <c r="J43" s="25">
        <v>89992</v>
      </c>
      <c r="K43" s="26"/>
      <c r="L43" s="25">
        <f>100461-20922</f>
        <v>79539</v>
      </c>
      <c r="M43" s="26"/>
      <c r="N43" s="16" t="s">
        <v>19</v>
      </c>
      <c r="O43" s="25">
        <v>98077</v>
      </c>
      <c r="P43" s="26"/>
      <c r="Q43" s="25">
        <v>79539</v>
      </c>
      <c r="R43" s="26"/>
      <c r="S43" s="25">
        <v>108744</v>
      </c>
      <c r="T43" s="26"/>
    </row>
    <row r="44" spans="1:22" ht="16.8" x14ac:dyDescent="0.55000000000000004">
      <c r="B44" s="25">
        <f>SUM(B42:B43)</f>
        <v>120047</v>
      </c>
      <c r="C44" s="26"/>
      <c r="D44" s="25">
        <f>SUM(D42:D43)</f>
        <v>112685</v>
      </c>
      <c r="E44" s="26"/>
      <c r="F44" s="25">
        <f>SUM(F42:F43)</f>
        <v>104759</v>
      </c>
      <c r="G44" s="26"/>
      <c r="H44" s="25">
        <f>SUM(H42:H43)</f>
        <v>99615</v>
      </c>
      <c r="I44" s="26"/>
      <c r="J44" s="25">
        <f>SUM(J42:J43)</f>
        <v>92674</v>
      </c>
      <c r="K44" s="26"/>
      <c r="L44" s="25">
        <f>L43+L42</f>
        <v>100461</v>
      </c>
      <c r="M44" s="26"/>
      <c r="N44" s="16" t="s">
        <v>20</v>
      </c>
      <c r="O44" s="25">
        <f>SUM(O42:O43)</f>
        <v>112685</v>
      </c>
      <c r="P44" s="26"/>
      <c r="Q44" s="25">
        <f>Q43+Q42</f>
        <v>100461</v>
      </c>
      <c r="R44" s="26"/>
      <c r="S44" s="25">
        <f>SUM(S42:S43)</f>
        <v>116077</v>
      </c>
      <c r="T44" s="26"/>
    </row>
    <row r="45" spans="1:22" x14ac:dyDescent="0.25">
      <c r="B45" s="24">
        <v>49979</v>
      </c>
      <c r="C45" s="27"/>
      <c r="D45" s="24">
        <v>47933</v>
      </c>
      <c r="E45" s="27"/>
      <c r="F45" s="24">
        <v>46655</v>
      </c>
      <c r="G45" s="27"/>
      <c r="H45" s="24">
        <v>43913</v>
      </c>
      <c r="I45" s="27"/>
      <c r="J45" s="24">
        <v>42211</v>
      </c>
      <c r="K45" s="27"/>
      <c r="L45" s="24">
        <v>40319</v>
      </c>
      <c r="M45" s="27"/>
      <c r="N45" s="16" t="s">
        <v>21</v>
      </c>
      <c r="O45" s="24">
        <v>47933</v>
      </c>
      <c r="P45" s="27"/>
      <c r="Q45" s="24">
        <v>40319</v>
      </c>
      <c r="R45" s="27"/>
      <c r="S45" s="24">
        <v>34234</v>
      </c>
      <c r="T45" s="27"/>
    </row>
    <row r="46" spans="1:22" x14ac:dyDescent="0.25">
      <c r="B46" s="24">
        <v>109070</v>
      </c>
      <c r="C46" s="27"/>
      <c r="D46" s="24">
        <v>110854</v>
      </c>
      <c r="E46" s="27"/>
      <c r="F46" s="24">
        <v>93320</v>
      </c>
      <c r="G46" s="27"/>
      <c r="H46" s="24">
        <v>94583</v>
      </c>
      <c r="I46" s="27"/>
      <c r="J46" s="24">
        <v>95056</v>
      </c>
      <c r="K46" s="27"/>
      <c r="L46" s="24">
        <v>80518</v>
      </c>
      <c r="M46" s="27"/>
      <c r="N46" s="16" t="s">
        <v>22</v>
      </c>
      <c r="O46" s="24">
        <v>110854</v>
      </c>
      <c r="P46" s="27"/>
      <c r="Q46" s="24">
        <v>80518</v>
      </c>
      <c r="R46" s="27"/>
      <c r="S46" s="24">
        <v>84308</v>
      </c>
      <c r="T46" s="27"/>
    </row>
    <row r="47" spans="1:22" ht="16.8" x14ac:dyDescent="0.55000000000000004">
      <c r="B47" s="25">
        <v>42394</v>
      </c>
      <c r="C47" s="26"/>
      <c r="D47" s="25">
        <v>51093</v>
      </c>
      <c r="E47" s="26"/>
      <c r="F47" s="25">
        <v>51783</v>
      </c>
      <c r="G47" s="26"/>
      <c r="H47" s="25">
        <v>55303</v>
      </c>
      <c r="I47" s="26"/>
      <c r="J47" s="25">
        <v>59993</v>
      </c>
      <c r="K47" s="26"/>
      <c r="L47" s="25">
        <f>56519+8056</f>
        <v>64575</v>
      </c>
      <c r="M47" s="26"/>
      <c r="N47" s="16" t="s">
        <v>23</v>
      </c>
      <c r="O47" s="25">
        <v>51093</v>
      </c>
      <c r="P47" s="26"/>
      <c r="Q47" s="25">
        <v>64575</v>
      </c>
      <c r="R47" s="26"/>
      <c r="S47" s="25">
        <v>61422</v>
      </c>
      <c r="T47" s="26"/>
    </row>
    <row r="48" spans="1:22" ht="15" x14ac:dyDescent="0.4">
      <c r="B48" s="28">
        <f>B47+B46+B45+B44</f>
        <v>321490</v>
      </c>
      <c r="C48" s="29"/>
      <c r="D48" s="28">
        <f>D47+D46+D45+D44</f>
        <v>322565</v>
      </c>
      <c r="E48" s="29"/>
      <c r="F48" s="28">
        <f>F47+F46+F45+F44</f>
        <v>296517</v>
      </c>
      <c r="G48" s="29"/>
      <c r="H48" s="28">
        <f>H47+H46+H45+H44</f>
        <v>293414</v>
      </c>
      <c r="I48" s="29"/>
      <c r="J48" s="28">
        <f>J47+J46+J45+J44</f>
        <v>289934</v>
      </c>
      <c r="K48" s="29"/>
      <c r="L48" s="28">
        <f>L47+L46+L45+L44</f>
        <v>285873</v>
      </c>
      <c r="M48" s="29"/>
      <c r="N48" s="38"/>
      <c r="O48" s="28">
        <f>O47+O46+O45+O44</f>
        <v>322565</v>
      </c>
      <c r="P48" s="29"/>
      <c r="Q48" s="28">
        <f>Q47+Q46+Q45+Q44</f>
        <v>285873</v>
      </c>
      <c r="R48" s="29"/>
      <c r="S48" s="28">
        <f>S47+S46+S45+S44</f>
        <v>296041</v>
      </c>
      <c r="T48" s="29"/>
    </row>
    <row r="49" spans="2:20" x14ac:dyDescent="0.25">
      <c r="C49" s="21"/>
      <c r="E49" s="21"/>
      <c r="G49" s="21"/>
      <c r="I49" s="21"/>
      <c r="K49" s="21"/>
      <c r="N49" s="13" t="s">
        <v>24</v>
      </c>
      <c r="P49" s="21"/>
      <c r="R49" s="21"/>
      <c r="S49" s="21"/>
      <c r="T49" s="21"/>
    </row>
    <row r="50" spans="2:20" x14ac:dyDescent="0.25">
      <c r="B50" s="22">
        <v>63121</v>
      </c>
      <c r="C50" s="38"/>
      <c r="D50" s="22">
        <v>64838</v>
      </c>
      <c r="E50" s="38"/>
      <c r="F50" s="22">
        <v>46190</v>
      </c>
      <c r="G50" s="38"/>
      <c r="H50" s="22">
        <v>47947</v>
      </c>
      <c r="I50" s="38"/>
      <c r="J50" s="22">
        <v>44514</v>
      </c>
      <c r="K50" s="38"/>
      <c r="L50" s="22">
        <v>41896</v>
      </c>
      <c r="M50" s="38"/>
      <c r="N50" s="15" t="s">
        <v>25</v>
      </c>
      <c r="O50" s="22">
        <v>64838</v>
      </c>
      <c r="P50" s="38"/>
      <c r="Q50" s="22">
        <v>41896</v>
      </c>
      <c r="R50" s="38"/>
      <c r="S50" s="22">
        <v>46701</v>
      </c>
      <c r="T50" s="38"/>
    </row>
    <row r="51" spans="2:20" x14ac:dyDescent="0.25">
      <c r="B51" s="24">
        <v>40621</v>
      </c>
      <c r="C51" s="27"/>
      <c r="D51" s="24">
        <v>40257</v>
      </c>
      <c r="E51" s="27"/>
      <c r="F51" s="24">
        <v>46193</v>
      </c>
      <c r="G51" s="27"/>
      <c r="H51" s="24">
        <v>52209</v>
      </c>
      <c r="I51" s="27"/>
      <c r="J51" s="24">
        <v>57455</v>
      </c>
      <c r="K51" s="27"/>
      <c r="L51" s="24">
        <v>57067</v>
      </c>
      <c r="M51" s="27"/>
      <c r="N51" s="16" t="s">
        <v>26</v>
      </c>
      <c r="O51" s="24">
        <v>40257</v>
      </c>
      <c r="P51" s="27"/>
      <c r="Q51" s="24">
        <v>57067</v>
      </c>
      <c r="R51" s="27"/>
      <c r="S51" s="24">
        <v>78677</v>
      </c>
      <c r="T51" s="27"/>
    </row>
    <row r="52" spans="2:20" ht="16.8" x14ac:dyDescent="0.55000000000000004">
      <c r="B52" s="25">
        <v>11929</v>
      </c>
      <c r="C52" s="26"/>
      <c r="D52" s="25">
        <v>18595</v>
      </c>
      <c r="E52" s="26"/>
      <c r="F52" s="25">
        <v>19960</v>
      </c>
      <c r="G52" s="26"/>
      <c r="H52" s="25">
        <v>18909</v>
      </c>
      <c r="I52" s="26"/>
      <c r="J52" s="25">
        <v>19642</v>
      </c>
      <c r="K52" s="26"/>
      <c r="L52" s="25">
        <v>22767</v>
      </c>
      <c r="M52" s="26"/>
      <c r="N52" s="16" t="s">
        <v>27</v>
      </c>
      <c r="O52" s="25">
        <v>18595</v>
      </c>
      <c r="P52" s="26">
        <v>20848</v>
      </c>
      <c r="Q52" s="25">
        <v>22767</v>
      </c>
      <c r="R52" s="26">
        <v>20848</v>
      </c>
      <c r="S52" s="25">
        <v>25410</v>
      </c>
      <c r="T52" s="26"/>
    </row>
    <row r="53" spans="2:20" ht="16.8" x14ac:dyDescent="0.55000000000000004">
      <c r="B53" s="25">
        <f>B52+B51+B50</f>
        <v>115671</v>
      </c>
      <c r="C53" s="26"/>
      <c r="D53" s="25">
        <f>D52+D51+D50</f>
        <v>123690</v>
      </c>
      <c r="E53" s="26"/>
      <c r="F53" s="25">
        <f>F52+F51+F50</f>
        <v>112343</v>
      </c>
      <c r="G53" s="26"/>
      <c r="H53" s="25">
        <f>H52+H51+H50</f>
        <v>119065</v>
      </c>
      <c r="I53" s="26"/>
      <c r="J53" s="25">
        <f>J52+J51+J50</f>
        <v>121611</v>
      </c>
      <c r="K53" s="26"/>
      <c r="L53" s="25">
        <f>L52+L51+L50</f>
        <v>121730</v>
      </c>
      <c r="M53" s="26"/>
      <c r="N53" s="16" t="s">
        <v>28</v>
      </c>
      <c r="O53" s="25">
        <f>O52+O51+O50</f>
        <v>123690</v>
      </c>
      <c r="P53" s="26"/>
      <c r="Q53" s="25">
        <f>Q52+Q51+Q50</f>
        <v>121730</v>
      </c>
      <c r="R53" s="26"/>
      <c r="S53" s="25">
        <f>S52+S51+S50</f>
        <v>150788</v>
      </c>
      <c r="T53" s="26"/>
    </row>
    <row r="54" spans="2:20" ht="16.8" x14ac:dyDescent="0.55000000000000004">
      <c r="B54" s="25">
        <v>205819</v>
      </c>
      <c r="C54" s="26"/>
      <c r="D54" s="25">
        <v>198875</v>
      </c>
      <c r="E54" s="26"/>
      <c r="F54" s="25">
        <v>184174</v>
      </c>
      <c r="G54" s="26"/>
      <c r="H54" s="25">
        <v>174349</v>
      </c>
      <c r="I54" s="26"/>
      <c r="J54" s="25">
        <v>168323</v>
      </c>
      <c r="K54" s="26"/>
      <c r="L54" s="25">
        <v>164143</v>
      </c>
      <c r="M54" s="26"/>
      <c r="N54" s="16" t="s">
        <v>42</v>
      </c>
      <c r="O54" s="25">
        <v>198875</v>
      </c>
      <c r="P54" s="26"/>
      <c r="Q54" s="25">
        <v>164143</v>
      </c>
      <c r="R54" s="26"/>
      <c r="S54" s="25">
        <v>145253</v>
      </c>
      <c r="T54" s="26"/>
    </row>
    <row r="55" spans="2:20" ht="15" x14ac:dyDescent="0.4">
      <c r="B55" s="28">
        <f>+B53+B54</f>
        <v>321490</v>
      </c>
      <c r="C55" s="29"/>
      <c r="D55" s="28">
        <f>+D53+D54</f>
        <v>322565</v>
      </c>
      <c r="E55" s="29"/>
      <c r="F55" s="28">
        <f>+F53+F54</f>
        <v>296517</v>
      </c>
      <c r="G55" s="29"/>
      <c r="H55" s="28">
        <f>+H53+H54</f>
        <v>293414</v>
      </c>
      <c r="I55" s="29"/>
      <c r="J55" s="28">
        <f>+J53+J54</f>
        <v>289934</v>
      </c>
      <c r="K55" s="29"/>
      <c r="L55" s="28">
        <f>L48</f>
        <v>285873</v>
      </c>
      <c r="M55" s="29"/>
      <c r="N55" s="38"/>
      <c r="O55" s="28">
        <f>+O53+O54</f>
        <v>322565</v>
      </c>
      <c r="P55" s="29"/>
      <c r="Q55" s="28">
        <f>+Q53+Q54</f>
        <v>285873</v>
      </c>
      <c r="R55" s="29"/>
      <c r="S55" s="28">
        <f>+S53+S54</f>
        <v>296041</v>
      </c>
      <c r="T55" s="29"/>
    </row>
    <row r="56" spans="2:20" x14ac:dyDescent="0.25">
      <c r="C56" s="21"/>
      <c r="E56" s="21"/>
      <c r="G56" s="21"/>
      <c r="I56" s="21"/>
      <c r="K56" s="21"/>
      <c r="L56" s="37"/>
      <c r="N56" s="21"/>
      <c r="P56" s="21"/>
      <c r="R56" s="21"/>
      <c r="S56" s="21"/>
      <c r="T56" s="21"/>
    </row>
    <row r="57" spans="2:20" x14ac:dyDescent="0.25">
      <c r="C57" s="21"/>
      <c r="E57" s="21"/>
      <c r="G57" s="21"/>
      <c r="I57" s="21"/>
      <c r="K57" s="21"/>
      <c r="N57" s="21"/>
      <c r="P57" s="21"/>
      <c r="R57" s="21"/>
      <c r="S57" s="21"/>
      <c r="T57" s="21"/>
    </row>
  </sheetData>
  <mergeCells count="2">
    <mergeCell ref="O4:S4"/>
    <mergeCell ref="B4:J4"/>
  </mergeCells>
  <printOptions horizontalCentered="1"/>
  <pageMargins left="0.18" right="0.17" top="0.51" bottom="0.24" header="0.25" footer="0.19"/>
  <pageSetup scale="7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BNBDATA</vt:lpstr>
      <vt:lpstr>BNBDATA!Print_Area</vt:lpstr>
    </vt:vector>
  </TitlesOfParts>
  <Company>THE COOPER COMPANIES,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Folden</dc:creator>
  <cp:lastModifiedBy>Aniket Gupta</cp:lastModifiedBy>
  <cp:lastPrinted>2001-02-21T23:32:38Z</cp:lastPrinted>
  <dcterms:created xsi:type="dcterms:W3CDTF">1997-01-31T16:01:34Z</dcterms:created>
  <dcterms:modified xsi:type="dcterms:W3CDTF">2024-02-03T22:12:34Z</dcterms:modified>
</cp:coreProperties>
</file>